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a940f33f66e76a3/Desktop/_clear/"/>
    </mc:Choice>
  </mc:AlternateContent>
  <xr:revisionPtr revIDLastSave="154" documentId="8_{9293E570-7439-4CDB-AE4E-8574D5798309}" xr6:coauthVersionLast="46" xr6:coauthVersionMax="46" xr10:uidLastSave="{92DC9F8E-6CD9-4148-B0D2-DB317F077815}"/>
  <bookViews>
    <workbookView xWindow="9645" yWindow="-12525" windowWidth="21600" windowHeight="11145" xr2:uid="{31D841DB-93EB-46F1-ADAE-499C51549EAA}"/>
  </bookViews>
  <sheets>
    <sheet name="Cost Worksheet" sheetId="1" r:id="rId1"/>
    <sheet name="Itemized Costs" sheetId="2" r:id="rId2"/>
  </sheets>
  <definedNames>
    <definedName name="_xlnm.Print_Area" localSheetId="0">'Cost Worksheet'!$C$2:$M$56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0" i="1" l="1"/>
  <c r="K45" i="1"/>
  <c r="K44" i="1"/>
  <c r="M33" i="1"/>
  <c r="M32" i="1"/>
  <c r="M31" i="1"/>
  <c r="M28" i="1"/>
  <c r="M27" i="1"/>
  <c r="M26" i="1"/>
  <c r="L23" i="1"/>
  <c r="H2" i="2"/>
  <c r="K35" i="1" s="1"/>
  <c r="G2" i="2" l="1"/>
  <c r="J35" i="1" s="1"/>
  <c r="L35" i="1" s="1"/>
  <c r="C2" i="2"/>
  <c r="K22" i="1" s="1"/>
  <c r="L22" i="1" s="1"/>
  <c r="I49" i="1" l="1"/>
  <c r="L14" i="1"/>
  <c r="J33" i="1" l="1"/>
  <c r="J37" i="1" s="1"/>
  <c r="K33" i="1"/>
  <c r="L32" i="1"/>
  <c r="L31" i="1"/>
  <c r="L27" i="1"/>
  <c r="L26" i="1"/>
  <c r="K28" i="1"/>
  <c r="K37" i="1" s="1"/>
  <c r="L18" i="1"/>
  <c r="L15" i="1"/>
  <c r="K16" i="1"/>
  <c r="K20" i="1" s="1"/>
  <c r="J16" i="1"/>
  <c r="J20" i="1" s="1"/>
  <c r="L37" i="1" l="1"/>
  <c r="J40" i="1"/>
  <c r="K40" i="1"/>
  <c r="L33" i="1"/>
  <c r="L20" i="1"/>
  <c r="L28" i="1"/>
  <c r="L16" i="1"/>
  <c r="L41" i="1" l="1"/>
</calcChain>
</file>

<file path=xl/sharedStrings.xml><?xml version="1.0" encoding="utf-8"?>
<sst xmlns="http://schemas.openxmlformats.org/spreadsheetml/2006/main" count="110" uniqueCount="86">
  <si>
    <t>(When hard costs exceed $15,000/per unit or include Level 2 or Level 3 Alterations)</t>
  </si>
  <si>
    <t>Project Name:</t>
  </si>
  <si>
    <t>Honest Acres</t>
  </si>
  <si>
    <t>FHA #:</t>
  </si>
  <si>
    <t>111-58941</t>
  </si>
  <si>
    <t># All Units:</t>
  </si>
  <si>
    <t>Address/City/State/Zip:</t>
  </si>
  <si>
    <t>A</t>
  </si>
  <si>
    <t>B</t>
  </si>
  <si>
    <t>C</t>
  </si>
  <si>
    <t>D</t>
  </si>
  <si>
    <t>Category or Description of Cost</t>
  </si>
  <si>
    <t>$ Before Endorsement (Note 1)</t>
  </si>
  <si>
    <t xml:space="preserve"> $ After Endorsement (Note 2)</t>
  </si>
  <si>
    <t>$ Total Cost</t>
  </si>
  <si>
    <t>% of Total Cost</t>
  </si>
  <si>
    <t>A. Repairs Hard Costs</t>
  </si>
  <si>
    <t>1.</t>
  </si>
  <si>
    <t>Critical Repairs</t>
  </si>
  <si>
    <t>a.</t>
  </si>
  <si>
    <t>b.</t>
  </si>
  <si>
    <t>Accessibility (see CNA e-Tool list of repairs)</t>
  </si>
  <si>
    <t>c.</t>
  </si>
  <si>
    <t>Subtotal All Critical</t>
  </si>
  <si>
    <t>2.</t>
  </si>
  <si>
    <t>Non-Critical Repairs (see CNA e-Tool list of repairs)</t>
  </si>
  <si>
    <t>3.</t>
  </si>
  <si>
    <t>Total Hard Costs</t>
  </si>
  <si>
    <t>4.</t>
  </si>
  <si>
    <t>General Contractor</t>
  </si>
  <si>
    <t>Overhead</t>
  </si>
  <si>
    <t xml:space="preserve">Profit </t>
  </si>
  <si>
    <t>5.</t>
  </si>
  <si>
    <t>GC's General Requirements (itemize, Note 3)</t>
  </si>
  <si>
    <t>6.</t>
  </si>
  <si>
    <t>Design</t>
  </si>
  <si>
    <t>Supervision</t>
  </si>
  <si>
    <t>Subtotal Architect's Fees (6a + 6b)</t>
  </si>
  <si>
    <t>7.</t>
  </si>
  <si>
    <t>Other Fees (itemize, Note 3)</t>
  </si>
  <si>
    <t>8.</t>
  </si>
  <si>
    <t>C. Calculations Total</t>
  </si>
  <si>
    <t>9.</t>
  </si>
  <si>
    <t>TOTAL COSTS</t>
  </si>
  <si>
    <t>10.</t>
  </si>
  <si>
    <t>C. Misc Calculations</t>
  </si>
  <si>
    <t>11.</t>
  </si>
  <si>
    <t>Assurance of Completion %</t>
  </si>
  <si>
    <t>12.</t>
  </si>
  <si>
    <t>Total Amount of Repair Escrow (line 9 + line 11, col. C)</t>
  </si>
  <si>
    <t>13.</t>
  </si>
  <si>
    <t>Enter Base $ Per Unit Limit:</t>
  </si>
  <si>
    <t>Enter Local HiCost Multiplier:</t>
  </si>
  <si>
    <t>Adjusted Per Unit Limit:</t>
  </si>
  <si>
    <t>Note 1: Mortgageable costs, reimbursable at Endorsement subject to available proceeds</t>
  </si>
  <si>
    <t>Note 2: Mortgageable costs, reimbursable only from Repair Escrow</t>
  </si>
  <si>
    <t>Note 3: Attach additional sheets as required.</t>
  </si>
  <si>
    <t>Before Endorsement</t>
  </si>
  <si>
    <t>After Endorsement</t>
  </si>
  <si>
    <t>5. GC's General Requirements Total</t>
  </si>
  <si>
    <t>7. Other Costs Totals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</si>
  <si>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</si>
  <si>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</si>
  <si>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</si>
  <si>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</si>
  <si>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</si>
  <si>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</si>
  <si>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</si>
  <si>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</si>
  <si>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Item 9</t>
  </si>
  <si>
    <t>Item 10</t>
  </si>
  <si>
    <t>Item 11</t>
  </si>
  <si>
    <t>…</t>
  </si>
  <si>
    <t>When Paid</t>
  </si>
  <si>
    <t>Life Safety (see CNA e-Tool list of repairs)</t>
  </si>
  <si>
    <t>Subtotal GC Fees (5a + 5b)</t>
  </si>
  <si>
    <t>B. Repairs Fees</t>
  </si>
  <si>
    <t>Architect's Fees</t>
  </si>
  <si>
    <t xml:space="preserve"> (Note 4)</t>
  </si>
  <si>
    <t>Total General Requirements + Fees</t>
  </si>
  <si>
    <t>Note 4: % calculated (col. D) is fee divided by the sum of total Hard Cost (Line 3, col C.) and General Requirements</t>
  </si>
  <si>
    <t>Note 5: May not exceed Section 223(f) Cost Ceiling amount (i.e., Line 13.c., Adjusted Per Unit Limit)</t>
  </si>
  <si>
    <t>Total Cost per Unit (Line 9, col. C / # units; Note 5)</t>
  </si>
  <si>
    <t>Section 223(f) Cost Ceiling: Sub Rehab Threshold Calculation</t>
  </si>
  <si>
    <t>Total cost/unit at completion, no matter how funded, may not exceed the amount on line 13.c.</t>
  </si>
  <si>
    <r>
      <rPr>
        <b/>
        <sz val="16"/>
        <color theme="1"/>
        <rFont val="Calibri"/>
        <family val="2"/>
        <scheme val="minor"/>
      </rPr>
      <t>A.5.12</t>
    </r>
    <r>
      <rPr>
        <b/>
        <sz val="12"/>
        <color theme="1"/>
        <rFont val="Calibri"/>
        <family val="2"/>
        <scheme val="minor"/>
      </rPr>
      <t xml:space="preserve">  WORKSHEET FOR SUM OF COSTS OF REPAIRS &amp; ALTERATIONS IN 223(f) APPLICATIONS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</si>
</sst>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i/>
      <sz val="12"/>
      <color rgb="FF0070C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u val="singleAccounting"/>
      <sz val="11"/>
      <color rgb="FF0070C0"/>
      <name val="Calibri"/>
      <family val="2"/>
      <scheme val="minor"/>
    </font>
    <font>
      <i/>
      <u val="singleAccounting"/>
      <sz val="11"/>
      <color rgb="FF0070C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/>
    <xf numFmtId="0" fontId="0" fillId="0" borderId="0" xfId="0" applyBorder="1"/>
    <xf numFmtId="0" fontId="0" fillId="0" borderId="0" xfId="0" applyAlignment="1">
      <alignment horizontal="right"/>
    </xf>
    <xf numFmtId="0" fontId="2" fillId="0" borderId="5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0" fillId="0" borderId="0" xfId="0" applyFill="1" applyBorder="1"/>
    <xf numFmtId="44" fontId="0" fillId="0" borderId="0" xfId="1" applyFont="1" applyBorder="1"/>
    <xf numFmtId="164" fontId="0" fillId="0" borderId="0" xfId="1" applyNumberFormat="1" applyFont="1" applyBorder="1"/>
    <xf numFmtId="0" fontId="0" fillId="0" borderId="0" xfId="0" applyFont="1" applyBorder="1"/>
    <xf numFmtId="0" fontId="0" fillId="0" borderId="0" xfId="0" applyBorder="1" applyAlignment="1">
      <alignment horizontal="right"/>
    </xf>
    <xf numFmtId="9" fontId="0" fillId="0" borderId="0" xfId="0" applyNumberFormat="1" applyBorder="1"/>
    <xf numFmtId="0" fontId="2" fillId="0" borderId="3" xfId="0" applyFont="1" applyBorder="1"/>
    <xf numFmtId="0" fontId="0" fillId="0" borderId="0" xfId="0" applyBorder="1" applyAlignment="1">
      <alignment horizontal="left" indent="1"/>
    </xf>
    <xf numFmtId="0" fontId="2" fillId="0" borderId="2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left" indent="1"/>
    </xf>
    <xf numFmtId="0" fontId="0" fillId="0" borderId="0" xfId="0" applyBorder="1" applyAlignment="1"/>
    <xf numFmtId="0" fontId="2" fillId="0" borderId="0" xfId="0" applyFont="1" applyBorder="1" applyAlignment="1"/>
    <xf numFmtId="0" fontId="0" fillId="0" borderId="0" xfId="0" applyAlignment="1"/>
    <xf numFmtId="0" fontId="4" fillId="0" borderId="0" xfId="0" applyFont="1" applyBorder="1"/>
    <xf numFmtId="0" fontId="0" fillId="0" borderId="6" xfId="0" applyBorder="1" applyAlignment="1">
      <alignment horizontal="left" indent="1"/>
    </xf>
    <xf numFmtId="0" fontId="0" fillId="0" borderId="6" xfId="0" applyBorder="1"/>
    <xf numFmtId="0" fontId="0" fillId="0" borderId="0" xfId="0" applyAlignment="1">
      <alignment horizontal="center" wrapText="1"/>
    </xf>
    <xf numFmtId="164" fontId="6" fillId="0" borderId="0" xfId="1" applyNumberFormat="1" applyFont="1" applyBorder="1"/>
    <xf numFmtId="164" fontId="6" fillId="0" borderId="7" xfId="0" applyNumberFormat="1" applyFont="1" applyBorder="1"/>
    <xf numFmtId="44" fontId="8" fillId="0" borderId="0" xfId="1" applyFont="1" applyBorder="1"/>
    <xf numFmtId="0" fontId="0" fillId="0" borderId="12" xfId="0" applyBorder="1"/>
    <xf numFmtId="0" fontId="0" fillId="0" borderId="8" xfId="0" applyBorder="1" applyAlignment="1">
      <alignment horizontal="left" indent="1"/>
    </xf>
    <xf numFmtId="0" fontId="0" fillId="0" borderId="9" xfId="0" applyBorder="1" applyAlignment="1">
      <alignment horizontal="left" indent="1"/>
    </xf>
    <xf numFmtId="0" fontId="0" fillId="0" borderId="11" xfId="0" applyBorder="1" applyAlignment="1">
      <alignment horizontal="left" indent="1"/>
    </xf>
    <xf numFmtId="0" fontId="0" fillId="0" borderId="13" xfId="0" applyBorder="1" applyAlignment="1">
      <alignment horizontal="left" indent="1"/>
    </xf>
    <xf numFmtId="0" fontId="2" fillId="0" borderId="1" xfId="0" applyFont="1" applyBorder="1"/>
    <xf numFmtId="0" fontId="2" fillId="0" borderId="2" xfId="0" applyFont="1" applyBorder="1" applyAlignment="1"/>
    <xf numFmtId="0" fontId="2" fillId="0" borderId="2" xfId="0" applyFont="1" applyBorder="1"/>
    <xf numFmtId="0" fontId="2" fillId="0" borderId="4" xfId="0" applyFont="1" applyBorder="1"/>
    <xf numFmtId="0" fontId="0" fillId="0" borderId="4" xfId="0" applyBorder="1"/>
    <xf numFmtId="0" fontId="0" fillId="0" borderId="5" xfId="0" applyBorder="1"/>
    <xf numFmtId="0" fontId="0" fillId="0" borderId="15" xfId="0" applyBorder="1"/>
    <xf numFmtId="0" fontId="0" fillId="0" borderId="16" xfId="0" applyBorder="1" applyAlignment="1"/>
    <xf numFmtId="0" fontId="0" fillId="0" borderId="16" xfId="0" applyBorder="1" applyAlignment="1">
      <alignment horizontal="right"/>
    </xf>
    <xf numFmtId="0" fontId="0" fillId="0" borderId="16" xfId="0" applyBorder="1"/>
    <xf numFmtId="0" fontId="0" fillId="0" borderId="17" xfId="0" applyBorder="1"/>
    <xf numFmtId="0" fontId="2" fillId="0" borderId="16" xfId="0" applyFont="1" applyBorder="1" applyAlignment="1"/>
    <xf numFmtId="0" fontId="2" fillId="0" borderId="16" xfId="0" applyFont="1" applyBorder="1" applyAlignment="1">
      <alignment horizontal="left" indent="1"/>
    </xf>
    <xf numFmtId="0" fontId="2" fillId="0" borderId="16" xfId="0" applyFont="1" applyBorder="1"/>
    <xf numFmtId="0" fontId="0" fillId="0" borderId="16" xfId="0" applyFont="1" applyBorder="1"/>
    <xf numFmtId="0" fontId="0" fillId="0" borderId="16" xfId="0" applyBorder="1" applyAlignment="1">
      <alignment horizontal="center"/>
    </xf>
    <xf numFmtId="44" fontId="0" fillId="0" borderId="16" xfId="1" applyFont="1" applyBorder="1"/>
    <xf numFmtId="0" fontId="4" fillId="0" borderId="16" xfId="0" applyFont="1" applyBorder="1"/>
    <xf numFmtId="0" fontId="2" fillId="0" borderId="16" xfId="0" applyFont="1" applyBorder="1" applyAlignment="1">
      <alignment horizontal="right"/>
    </xf>
    <xf numFmtId="0" fontId="10" fillId="0" borderId="0" xfId="0" applyFont="1" applyBorder="1" applyAlignment="1">
      <alignment horizontal="left" indent="1"/>
    </xf>
    <xf numFmtId="0" fontId="0" fillId="0" borderId="0" xfId="0" quotePrefix="1" applyBorder="1" applyAlignment="1">
      <alignment horizontal="right"/>
    </xf>
    <xf numFmtId="0" fontId="2" fillId="0" borderId="0" xfId="0" quotePrefix="1" applyFont="1" applyBorder="1" applyAlignment="1">
      <alignment horizontal="right"/>
    </xf>
    <xf numFmtId="0" fontId="0" fillId="0" borderId="0" xfId="0" applyBorder="1" applyAlignment="1" applyProtection="1">
      <alignment horizontal="right"/>
      <protection locked="0"/>
    </xf>
    <xf numFmtId="0" fontId="0" fillId="0" borderId="0" xfId="0" applyBorder="1" applyProtection="1">
      <protection locked="0"/>
    </xf>
    <xf numFmtId="164" fontId="0" fillId="0" borderId="0" xfId="1" applyNumberFormat="1" applyFont="1" applyBorder="1" applyProtection="1">
      <protection locked="0"/>
    </xf>
    <xf numFmtId="0" fontId="0" fillId="0" borderId="0" xfId="0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164" fontId="0" fillId="0" borderId="0" xfId="1" applyNumberFormat="1" applyFont="1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164" fontId="8" fillId="0" borderId="0" xfId="1" applyNumberFormat="1" applyFont="1" applyBorder="1"/>
    <xf numFmtId="164" fontId="7" fillId="0" borderId="0" xfId="1" applyNumberFormat="1" applyFont="1" applyBorder="1"/>
    <xf numFmtId="0" fontId="0" fillId="0" borderId="10" xfId="0" applyBorder="1"/>
    <xf numFmtId="0" fontId="0" fillId="0" borderId="14" xfId="0" applyBorder="1"/>
    <xf numFmtId="0" fontId="2" fillId="0" borderId="16" xfId="0" applyFont="1" applyBorder="1" applyAlignment="1">
      <alignment horizontal="center" vertical="center" wrapText="1"/>
    </xf>
    <xf numFmtId="164" fontId="0" fillId="2" borderId="0" xfId="1" applyNumberFormat="1" applyFont="1" applyFill="1" applyBorder="1"/>
    <xf numFmtId="164" fontId="4" fillId="0" borderId="0" xfId="1" applyNumberFormat="1" applyFont="1" applyBorder="1"/>
    <xf numFmtId="164" fontId="11" fillId="0" borderId="0" xfId="1" applyNumberFormat="1" applyFont="1" applyBorder="1"/>
    <xf numFmtId="164" fontId="12" fillId="0" borderId="0" xfId="1" applyNumberFormat="1" applyFont="1" applyBorder="1"/>
    <xf numFmtId="10" fontId="7" fillId="0" borderId="0" xfId="2" applyNumberFormat="1" applyFont="1" applyBorder="1"/>
    <xf numFmtId="164" fontId="7" fillId="0" borderId="0" xfId="1" applyNumberFormat="1" applyFont="1" applyFill="1" applyBorder="1"/>
    <xf numFmtId="10" fontId="7" fillId="0" borderId="0" xfId="0" applyNumberFormat="1" applyFont="1" applyBorder="1"/>
    <xf numFmtId="164" fontId="6" fillId="0" borderId="0" xfId="1" applyNumberFormat="1" applyFont="1" applyFill="1" applyBorder="1"/>
    <xf numFmtId="164" fontId="0" fillId="0" borderId="0" xfId="0" applyNumberFormat="1" applyBorder="1"/>
    <xf numFmtId="164" fontId="0" fillId="0" borderId="16" xfId="1" applyNumberFormat="1" applyFont="1" applyBorder="1"/>
    <xf numFmtId="164" fontId="4" fillId="0" borderId="16" xfId="1" applyNumberFormat="1" applyFont="1" applyBorder="1"/>
    <xf numFmtId="0" fontId="4" fillId="0" borderId="16" xfId="0" applyFont="1" applyBorder="1" applyAlignment="1">
      <alignment horizontal="center" wrapText="1"/>
    </xf>
    <xf numFmtId="164" fontId="13" fillId="2" borderId="0" xfId="1" applyNumberFormat="1" applyFont="1" applyFill="1" applyBorder="1"/>
    <xf numFmtId="164" fontId="0" fillId="0" borderId="6" xfId="1" applyNumberFormat="1" applyFont="1" applyBorder="1"/>
    <xf numFmtId="164" fontId="4" fillId="0" borderId="6" xfId="1" applyNumberFormat="1" applyFont="1" applyBorder="1"/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164" fontId="0" fillId="3" borderId="0" xfId="1" applyNumberFormat="1" applyFont="1" applyFill="1" applyBorder="1" applyProtection="1">
      <protection locked="0"/>
    </xf>
    <xf numFmtId="164" fontId="13" fillId="3" borderId="0" xfId="1" applyNumberFormat="1" applyFont="1" applyFill="1" applyBorder="1" applyProtection="1">
      <protection locked="0"/>
    </xf>
    <xf numFmtId="9" fontId="0" fillId="3" borderId="0" xfId="0" applyNumberFormat="1" applyFill="1" applyBorder="1" applyAlignment="1" applyProtection="1">
      <alignment horizontal="right"/>
      <protection locked="0"/>
    </xf>
    <xf numFmtId="3" fontId="0" fillId="3" borderId="0" xfId="0" applyNumberFormat="1" applyFill="1" applyBorder="1" applyAlignment="1" applyProtection="1">
      <alignment horizontal="right"/>
      <protection locked="0"/>
    </xf>
    <xf numFmtId="9" fontId="0" fillId="3" borderId="0" xfId="2" applyNumberFormat="1" applyFont="1" applyFill="1" applyBorder="1" applyAlignment="1" applyProtection="1">
      <alignment horizontal="right"/>
      <protection locked="0"/>
    </xf>
    <xf numFmtId="0" fontId="2" fillId="3" borderId="0" xfId="0" applyFont="1" applyFill="1" applyBorder="1" applyProtection="1">
      <protection locked="0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3" borderId="0" xfId="0" applyFont="1" applyFill="1" applyBorder="1" applyAlignment="1" applyProtection="1">
      <alignment horizontal="center"/>
      <protection locked="0"/>
    </xf>
    <xf numFmtId="0" fontId="2" fillId="3" borderId="16" xfId="0" applyFont="1" applyFill="1" applyBorder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E8662-B4F4-4B83-982C-3125C07EFF04}">
  <sheetPr>
    <tabColor rgb="FF92D050"/>
    <pageSetUpPr fitToPage="1"/>
  </sheetPr>
  <dimension ref="B1:N57"/>
  <sheetViews>
    <sheetView showGridLines="0" tabSelected="1" zoomScaleNormal="100" workbookViewId="0">
      <selection activeCell="K27" sqref="K27"/>
    </sheetView>
  </sheetViews>
  <sheetFormatPr defaultRowHeight="14.25" x14ac:dyDescent="0.45"/>
  <cols>
    <col min="1" max="2" width="1.73046875" customWidth="1"/>
    <col min="3" max="3" width="3.73046875" style="20" customWidth="1"/>
    <col min="4" max="4" width="3.73046875" style="3" customWidth="1"/>
    <col min="5" max="5" width="9.86328125" customWidth="1"/>
    <col min="8" max="8" width="8.265625" customWidth="1"/>
    <col min="9" max="9" width="11.59765625" bestFit="1" customWidth="1"/>
    <col min="10" max="13" width="13.73046875" customWidth="1"/>
    <col min="14" max="14" width="1.73046875" customWidth="1"/>
  </cols>
  <sheetData>
    <row r="1" spans="2:14" ht="14.65" thickBot="1" x14ac:dyDescent="0.5">
      <c r="C1" s="18"/>
      <c r="D1" s="11"/>
      <c r="E1" s="2"/>
      <c r="F1" s="2"/>
      <c r="G1" s="2"/>
      <c r="H1" s="2"/>
      <c r="I1" s="2"/>
      <c r="J1" s="2"/>
      <c r="K1" s="2"/>
      <c r="L1" s="2"/>
      <c r="M1" s="2"/>
    </row>
    <row r="2" spans="2:14" s="1" customFormat="1" ht="21" x14ac:dyDescent="0.65">
      <c r="B2" s="33"/>
      <c r="C2" s="34"/>
      <c r="D2" s="15"/>
      <c r="E2" s="98" t="s">
        <v>85</v>
      </c>
      <c r="F2" s="98"/>
      <c r="G2" s="98"/>
      <c r="H2" s="98"/>
      <c r="I2" s="98"/>
      <c r="J2" s="98"/>
      <c r="K2" s="98"/>
      <c r="L2" s="98"/>
      <c r="M2" s="35"/>
      <c r="N2" s="13"/>
    </row>
    <row r="3" spans="2:14" s="1" customFormat="1" x14ac:dyDescent="0.45">
      <c r="B3" s="36"/>
      <c r="C3" s="19"/>
      <c r="D3" s="6"/>
      <c r="E3" s="97" t="s">
        <v>0</v>
      </c>
      <c r="F3" s="97"/>
      <c r="G3" s="97"/>
      <c r="H3" s="97"/>
      <c r="I3" s="97"/>
      <c r="J3" s="97"/>
      <c r="K3" s="97"/>
      <c r="L3" s="97"/>
      <c r="M3" s="5"/>
      <c r="N3" s="4"/>
    </row>
    <row r="4" spans="2:14" s="1" customFormat="1" x14ac:dyDescent="0.45">
      <c r="B4" s="36"/>
      <c r="C4" s="19"/>
      <c r="D4" s="6"/>
      <c r="E4" s="63"/>
      <c r="F4" s="63"/>
      <c r="G4" s="63"/>
      <c r="H4" s="63"/>
      <c r="I4" s="63"/>
      <c r="J4" s="63"/>
      <c r="K4" s="63"/>
      <c r="L4" s="63"/>
      <c r="M4" s="5"/>
      <c r="N4" s="4"/>
    </row>
    <row r="5" spans="2:14" s="1" customFormat="1" x14ac:dyDescent="0.45">
      <c r="B5" s="36"/>
      <c r="C5" s="19"/>
      <c r="D5" s="6"/>
      <c r="E5" s="99" t="s">
        <v>1</v>
      </c>
      <c r="F5" s="99"/>
      <c r="G5" s="99"/>
      <c r="H5" s="101" t="s">
        <v>2</v>
      </c>
      <c r="I5" s="101"/>
      <c r="J5" s="5"/>
      <c r="K5" s="6" t="s">
        <v>3</v>
      </c>
      <c r="L5" s="94" t="s">
        <v>4</v>
      </c>
      <c r="M5" s="5"/>
      <c r="N5" s="4"/>
    </row>
    <row r="6" spans="2:14" s="1" customFormat="1" x14ac:dyDescent="0.45">
      <c r="B6" s="36"/>
      <c r="C6" s="19"/>
      <c r="D6" s="6"/>
      <c r="E6" s="99" t="s">
        <v>5</v>
      </c>
      <c r="F6" s="99"/>
      <c r="G6" s="99"/>
      <c r="H6" s="101">
        <v>164</v>
      </c>
      <c r="I6" s="101"/>
      <c r="J6" s="5"/>
      <c r="K6" s="6"/>
      <c r="L6" s="5"/>
      <c r="M6" s="5"/>
      <c r="N6" s="4"/>
    </row>
    <row r="7" spans="2:14" s="1" customFormat="1" ht="14.65" thickBot="1" x14ac:dyDescent="0.5">
      <c r="B7" s="36"/>
      <c r="C7" s="44"/>
      <c r="D7" s="51"/>
      <c r="E7" s="100" t="s">
        <v>6</v>
      </c>
      <c r="F7" s="100"/>
      <c r="G7" s="100"/>
      <c r="H7" s="102"/>
      <c r="I7" s="102"/>
      <c r="J7" s="46"/>
      <c r="K7" s="46"/>
      <c r="L7" s="46"/>
      <c r="M7" s="46"/>
      <c r="N7" s="4"/>
    </row>
    <row r="8" spans="2:14" s="1" customFormat="1" x14ac:dyDescent="0.45">
      <c r="B8" s="36"/>
      <c r="C8" s="19"/>
      <c r="D8" s="6"/>
      <c r="E8" s="5"/>
      <c r="F8" s="5"/>
      <c r="G8" s="5"/>
      <c r="H8" s="5"/>
      <c r="I8" s="5"/>
      <c r="J8" s="5"/>
      <c r="K8" s="5"/>
      <c r="L8" s="5"/>
      <c r="M8" s="5"/>
      <c r="N8" s="4"/>
    </row>
    <row r="9" spans="2:14" s="1" customFormat="1" x14ac:dyDescent="0.45">
      <c r="B9" s="36"/>
      <c r="C9" s="19"/>
      <c r="D9" s="6"/>
      <c r="E9" s="5"/>
      <c r="F9" s="5"/>
      <c r="G9" s="5"/>
      <c r="H9" s="5"/>
      <c r="I9" s="5"/>
      <c r="J9" s="96" t="s">
        <v>73</v>
      </c>
      <c r="K9" s="96"/>
      <c r="L9" s="5"/>
      <c r="M9" s="5"/>
      <c r="N9" s="4"/>
    </row>
    <row r="10" spans="2:14" s="1" customFormat="1" ht="12.75" customHeight="1" x14ac:dyDescent="0.45">
      <c r="B10" s="36"/>
      <c r="C10" s="19"/>
      <c r="D10" s="6"/>
      <c r="E10" s="5"/>
      <c r="F10" s="5"/>
      <c r="G10" s="5"/>
      <c r="H10" s="5"/>
      <c r="I10" s="6"/>
      <c r="J10" s="64" t="s">
        <v>7</v>
      </c>
      <c r="K10" s="64" t="s">
        <v>8</v>
      </c>
      <c r="L10" s="64" t="s">
        <v>9</v>
      </c>
      <c r="M10" s="64" t="s">
        <v>10</v>
      </c>
      <c r="N10" s="4"/>
    </row>
    <row r="11" spans="2:14" s="1" customFormat="1" ht="42.75" x14ac:dyDescent="0.45">
      <c r="B11" s="36"/>
      <c r="C11" s="95" t="s">
        <v>11</v>
      </c>
      <c r="D11" s="95"/>
      <c r="E11" s="95"/>
      <c r="F11" s="95"/>
      <c r="G11" s="95"/>
      <c r="H11" s="95"/>
      <c r="I11" s="95"/>
      <c r="J11" s="65" t="s">
        <v>12</v>
      </c>
      <c r="K11" s="65" t="s">
        <v>13</v>
      </c>
      <c r="L11" s="65" t="s">
        <v>14</v>
      </c>
      <c r="M11" s="65" t="s">
        <v>15</v>
      </c>
      <c r="N11" s="4"/>
    </row>
    <row r="12" spans="2:14" s="1" customFormat="1" ht="24" customHeight="1" thickBot="1" x14ac:dyDescent="0.5">
      <c r="B12" s="36"/>
      <c r="C12" s="44" t="s">
        <v>16</v>
      </c>
      <c r="D12" s="45"/>
      <c r="E12" s="46"/>
      <c r="F12" s="46"/>
      <c r="G12" s="46"/>
      <c r="H12" s="46"/>
      <c r="I12" s="46"/>
      <c r="J12" s="70"/>
      <c r="K12" s="70"/>
      <c r="L12" s="70"/>
      <c r="M12" s="46"/>
      <c r="N12" s="4"/>
    </row>
    <row r="13" spans="2:14" x14ac:dyDescent="0.45">
      <c r="B13" s="37"/>
      <c r="C13" s="53" t="s">
        <v>17</v>
      </c>
      <c r="D13" s="52" t="s">
        <v>18</v>
      </c>
      <c r="E13" s="2"/>
      <c r="F13" s="2"/>
      <c r="G13" s="2"/>
      <c r="H13" s="2"/>
      <c r="I13" s="2"/>
      <c r="J13" s="2"/>
      <c r="K13" s="2"/>
      <c r="L13" s="2"/>
      <c r="M13" s="2"/>
      <c r="N13" s="38"/>
    </row>
    <row r="14" spans="2:14" x14ac:dyDescent="0.45">
      <c r="B14" s="37"/>
      <c r="C14" s="11"/>
      <c r="D14" s="86" t="s">
        <v>19</v>
      </c>
      <c r="E14" s="18" t="s">
        <v>74</v>
      </c>
      <c r="F14" s="2"/>
      <c r="G14" s="2"/>
      <c r="H14" s="2"/>
      <c r="I14" s="2"/>
      <c r="J14" s="89">
        <v>7600</v>
      </c>
      <c r="K14" s="71"/>
      <c r="L14" s="67">
        <f>+J14</f>
        <v>7600</v>
      </c>
      <c r="M14" s="2"/>
      <c r="N14" s="38"/>
    </row>
    <row r="15" spans="2:14" ht="16.5" x14ac:dyDescent="0.75">
      <c r="B15" s="37"/>
      <c r="C15" s="11"/>
      <c r="D15" s="86" t="s">
        <v>20</v>
      </c>
      <c r="E15" s="18" t="s">
        <v>21</v>
      </c>
      <c r="F15" s="2"/>
      <c r="G15" s="2"/>
      <c r="H15" s="2"/>
      <c r="I15" s="2"/>
      <c r="J15" s="90">
        <v>4200</v>
      </c>
      <c r="K15" s="90">
        <v>117000</v>
      </c>
      <c r="L15" s="74">
        <f>+K15+J15</f>
        <v>121200</v>
      </c>
      <c r="M15" s="2"/>
      <c r="N15" s="38"/>
    </row>
    <row r="16" spans="2:14" x14ac:dyDescent="0.45">
      <c r="B16" s="37"/>
      <c r="C16" s="11"/>
      <c r="D16" s="87" t="s">
        <v>22</v>
      </c>
      <c r="E16" s="88" t="s">
        <v>23</v>
      </c>
      <c r="F16" s="21"/>
      <c r="G16" s="21"/>
      <c r="H16" s="21"/>
      <c r="I16" s="21"/>
      <c r="J16" s="67">
        <f>+SUM(J14:J15)</f>
        <v>11800</v>
      </c>
      <c r="K16" s="67">
        <f>+K15</f>
        <v>117000</v>
      </c>
      <c r="L16" s="67">
        <f>+K16+J16</f>
        <v>128800</v>
      </c>
      <c r="M16" s="2"/>
      <c r="N16" s="38"/>
    </row>
    <row r="17" spans="2:14" x14ac:dyDescent="0.45">
      <c r="B17" s="37"/>
      <c r="C17" s="11"/>
      <c r="D17" s="11"/>
      <c r="E17" s="2"/>
      <c r="F17" s="2"/>
      <c r="G17" s="2"/>
      <c r="H17" s="2"/>
      <c r="I17" s="2"/>
      <c r="J17" s="9"/>
      <c r="K17" s="9"/>
      <c r="L17" s="72"/>
      <c r="M17" s="2"/>
      <c r="N17" s="38"/>
    </row>
    <row r="18" spans="2:14" x14ac:dyDescent="0.45">
      <c r="B18" s="37"/>
      <c r="C18" s="53" t="s">
        <v>24</v>
      </c>
      <c r="D18" s="52" t="s">
        <v>25</v>
      </c>
      <c r="E18" s="2"/>
      <c r="F18" s="2"/>
      <c r="G18" s="2"/>
      <c r="H18" s="2"/>
      <c r="I18" s="2"/>
      <c r="J18" s="89">
        <v>0</v>
      </c>
      <c r="K18" s="89">
        <v>2587000</v>
      </c>
      <c r="L18" s="25">
        <f>+K18+J18</f>
        <v>2587000</v>
      </c>
      <c r="M18" s="2"/>
      <c r="N18" s="38"/>
    </row>
    <row r="19" spans="2:14" x14ac:dyDescent="0.45">
      <c r="B19" s="37"/>
      <c r="C19" s="11"/>
      <c r="D19" s="16"/>
      <c r="E19" s="2"/>
      <c r="F19" s="2"/>
      <c r="G19" s="2"/>
      <c r="H19" s="2"/>
      <c r="I19" s="2"/>
      <c r="J19" s="84"/>
      <c r="K19" s="84"/>
      <c r="L19" s="85"/>
      <c r="M19" s="2"/>
      <c r="N19" s="38"/>
    </row>
    <row r="20" spans="2:14" x14ac:dyDescent="0.45">
      <c r="B20" s="37"/>
      <c r="C20" s="54" t="s">
        <v>26</v>
      </c>
      <c r="D20" s="17" t="s">
        <v>27</v>
      </c>
      <c r="E20" s="10"/>
      <c r="F20" s="21"/>
      <c r="G20" s="21"/>
      <c r="H20" s="21"/>
      <c r="I20" s="21"/>
      <c r="J20" s="25">
        <f>+J18+J16</f>
        <v>11800</v>
      </c>
      <c r="K20" s="25">
        <f>+K18+K16</f>
        <v>2704000</v>
      </c>
      <c r="L20" s="25">
        <f>+K20+J20</f>
        <v>2715800</v>
      </c>
      <c r="M20" s="2"/>
      <c r="N20" s="38"/>
    </row>
    <row r="21" spans="2:14" ht="16.5" x14ac:dyDescent="0.75">
      <c r="B21" s="37"/>
      <c r="C21" s="54"/>
      <c r="D21" s="17"/>
      <c r="E21" s="10"/>
      <c r="F21" s="21"/>
      <c r="G21" s="21"/>
      <c r="H21" s="21"/>
      <c r="I21" s="21"/>
      <c r="J21" s="25"/>
      <c r="K21" s="25"/>
      <c r="L21" s="73"/>
      <c r="M21" s="2"/>
      <c r="N21" s="38"/>
    </row>
    <row r="22" spans="2:14" ht="16.5" x14ac:dyDescent="0.75">
      <c r="B22" s="37"/>
      <c r="C22" s="53" t="s">
        <v>28</v>
      </c>
      <c r="D22" s="52" t="s">
        <v>33</v>
      </c>
      <c r="E22" s="2"/>
      <c r="F22" s="2"/>
      <c r="G22" s="2"/>
      <c r="H22" s="2"/>
      <c r="I22" s="2"/>
      <c r="J22" s="71"/>
      <c r="K22" s="67">
        <f>'Itemized Costs'!$C$2</f>
        <v>20600</v>
      </c>
      <c r="L22" s="74">
        <f>+K22</f>
        <v>20600</v>
      </c>
      <c r="M22" s="2"/>
      <c r="N22" s="38"/>
    </row>
    <row r="23" spans="2:14" x14ac:dyDescent="0.45">
      <c r="B23" s="37"/>
      <c r="C23" s="18"/>
      <c r="D23" s="16"/>
      <c r="E23" s="5"/>
      <c r="F23" s="2"/>
      <c r="G23" s="2"/>
      <c r="H23" s="2"/>
      <c r="I23" s="2"/>
      <c r="J23" s="9"/>
      <c r="K23" s="9"/>
      <c r="L23" s="67">
        <f>L20+L22</f>
        <v>2736400</v>
      </c>
      <c r="M23" s="2"/>
      <c r="N23" s="38"/>
    </row>
    <row r="24" spans="2:14" ht="14.65" thickBot="1" x14ac:dyDescent="0.5">
      <c r="B24" s="37"/>
      <c r="C24" s="44" t="s">
        <v>76</v>
      </c>
      <c r="D24" s="45"/>
      <c r="E24" s="46"/>
      <c r="F24" s="47"/>
      <c r="G24" s="47"/>
      <c r="H24" s="47"/>
      <c r="I24" s="47"/>
      <c r="J24" s="80"/>
      <c r="K24" s="80"/>
      <c r="L24" s="81"/>
      <c r="M24" s="82"/>
      <c r="N24" s="38"/>
    </row>
    <row r="25" spans="2:14" x14ac:dyDescent="0.45">
      <c r="B25" s="37"/>
      <c r="C25" s="53" t="s">
        <v>32</v>
      </c>
      <c r="D25" s="52" t="s">
        <v>29</v>
      </c>
      <c r="E25" s="2"/>
      <c r="F25" s="2"/>
      <c r="G25" s="2"/>
      <c r="H25" s="2"/>
      <c r="I25" s="2"/>
      <c r="J25" s="9"/>
      <c r="K25" s="9"/>
      <c r="L25" s="72"/>
      <c r="M25" s="11" t="s">
        <v>78</v>
      </c>
      <c r="N25" s="38"/>
    </row>
    <row r="26" spans="2:14" x14ac:dyDescent="0.45">
      <c r="B26" s="37"/>
      <c r="C26" s="11"/>
      <c r="D26" s="86" t="s">
        <v>19</v>
      </c>
      <c r="E26" s="18" t="s">
        <v>30</v>
      </c>
      <c r="F26" s="2"/>
      <c r="G26" s="2"/>
      <c r="H26" s="2"/>
      <c r="I26" s="2"/>
      <c r="J26" s="71"/>
      <c r="K26" s="89">
        <v>27000</v>
      </c>
      <c r="L26" s="67">
        <f>+K26</f>
        <v>27000</v>
      </c>
      <c r="M26" s="75">
        <f>+L26/L23</f>
        <v>9.8669785119134632E-3</v>
      </c>
      <c r="N26" s="38"/>
    </row>
    <row r="27" spans="2:14" ht="16.5" x14ac:dyDescent="0.75">
      <c r="B27" s="37"/>
      <c r="C27" s="11"/>
      <c r="D27" s="86" t="s">
        <v>20</v>
      </c>
      <c r="E27" s="18" t="s">
        <v>31</v>
      </c>
      <c r="F27" s="2"/>
      <c r="G27" s="2"/>
      <c r="H27" s="2"/>
      <c r="I27" s="2"/>
      <c r="J27" s="71"/>
      <c r="K27" s="90">
        <v>270000</v>
      </c>
      <c r="L27" s="74">
        <f>+K27</f>
        <v>270000</v>
      </c>
      <c r="M27" s="75">
        <f>+L27/L23</f>
        <v>9.8669785119134629E-2</v>
      </c>
      <c r="N27" s="38"/>
    </row>
    <row r="28" spans="2:14" x14ac:dyDescent="0.45">
      <c r="B28" s="37"/>
      <c r="C28" s="11"/>
      <c r="D28" s="86" t="s">
        <v>22</v>
      </c>
      <c r="E28" s="18" t="s">
        <v>75</v>
      </c>
      <c r="F28" s="2"/>
      <c r="G28" s="2"/>
      <c r="H28" s="2"/>
      <c r="I28" s="2"/>
      <c r="J28" s="71"/>
      <c r="K28" s="67">
        <f>+K27+K26</f>
        <v>297000</v>
      </c>
      <c r="L28" s="67">
        <f>+L27+L26</f>
        <v>297000</v>
      </c>
      <c r="M28" s="75">
        <f>+L28/L23</f>
        <v>0.1085367636310481</v>
      </c>
      <c r="N28" s="38"/>
    </row>
    <row r="29" spans="2:14" x14ac:dyDescent="0.45">
      <c r="B29" s="37"/>
      <c r="C29" s="11"/>
      <c r="D29" s="11"/>
      <c r="E29" s="2"/>
      <c r="F29" s="2"/>
      <c r="G29" s="2"/>
      <c r="H29" s="2"/>
      <c r="I29" s="2"/>
      <c r="J29" s="9"/>
      <c r="K29" s="9"/>
      <c r="L29" s="72"/>
      <c r="M29" s="2"/>
      <c r="N29" s="38"/>
    </row>
    <row r="30" spans="2:14" x14ac:dyDescent="0.45">
      <c r="B30" s="37"/>
      <c r="C30" s="53" t="s">
        <v>34</v>
      </c>
      <c r="D30" s="52" t="s">
        <v>77</v>
      </c>
      <c r="E30" s="2"/>
      <c r="F30" s="2"/>
      <c r="G30" s="2"/>
      <c r="H30" s="2"/>
      <c r="I30" s="2"/>
      <c r="J30" s="9"/>
      <c r="K30" s="9"/>
      <c r="L30" s="72"/>
      <c r="M30" s="11" t="s">
        <v>78</v>
      </c>
      <c r="N30" s="38"/>
    </row>
    <row r="31" spans="2:14" x14ac:dyDescent="0.45">
      <c r="B31" s="37"/>
      <c r="C31" s="11"/>
      <c r="D31" s="86" t="s">
        <v>19</v>
      </c>
      <c r="E31" s="18" t="s">
        <v>35</v>
      </c>
      <c r="F31" s="2"/>
      <c r="G31" s="2"/>
      <c r="H31" s="2"/>
      <c r="I31" s="2"/>
      <c r="J31" s="89">
        <v>30000</v>
      </c>
      <c r="K31" s="71"/>
      <c r="L31" s="76">
        <f>+J31</f>
        <v>30000</v>
      </c>
      <c r="M31" s="75">
        <f>+L31/L23</f>
        <v>1.0963309457681626E-2</v>
      </c>
      <c r="N31" s="38"/>
    </row>
    <row r="32" spans="2:14" ht="16.5" x14ac:dyDescent="0.75">
      <c r="B32" s="37"/>
      <c r="C32" s="11"/>
      <c r="D32" s="86" t="s">
        <v>20</v>
      </c>
      <c r="E32" s="18" t="s">
        <v>36</v>
      </c>
      <c r="F32" s="2"/>
      <c r="G32" s="2"/>
      <c r="H32" s="2"/>
      <c r="I32" s="2"/>
      <c r="J32" s="83"/>
      <c r="K32" s="90">
        <v>15000</v>
      </c>
      <c r="L32" s="74">
        <f>+K32</f>
        <v>15000</v>
      </c>
      <c r="M32" s="75">
        <f>+L32/L23</f>
        <v>5.4816547288408131E-3</v>
      </c>
      <c r="N32" s="38"/>
    </row>
    <row r="33" spans="2:14" x14ac:dyDescent="0.45">
      <c r="B33" s="37"/>
      <c r="C33" s="11"/>
      <c r="D33" s="86" t="s">
        <v>22</v>
      </c>
      <c r="E33" s="18" t="s">
        <v>37</v>
      </c>
      <c r="F33" s="2"/>
      <c r="G33" s="2"/>
      <c r="H33" s="2"/>
      <c r="I33" s="2"/>
      <c r="J33" s="67">
        <f>+J31</f>
        <v>30000</v>
      </c>
      <c r="K33" s="67">
        <f>+K32</f>
        <v>15000</v>
      </c>
      <c r="L33" s="67">
        <f>+K33+J33</f>
        <v>45000</v>
      </c>
      <c r="M33" s="77">
        <f>L33/L23</f>
        <v>1.6444964186522439E-2</v>
      </c>
      <c r="N33" s="38"/>
    </row>
    <row r="34" spans="2:14" x14ac:dyDescent="0.45">
      <c r="B34" s="37"/>
      <c r="C34" s="11"/>
      <c r="D34" s="11"/>
      <c r="E34" s="14"/>
      <c r="F34" s="2"/>
      <c r="G34" s="2"/>
      <c r="H34" s="2"/>
      <c r="I34" s="2"/>
      <c r="J34" s="9"/>
      <c r="K34" s="9"/>
      <c r="L34" s="72"/>
      <c r="M34" s="2"/>
      <c r="N34" s="38"/>
    </row>
    <row r="35" spans="2:14" x14ac:dyDescent="0.45">
      <c r="B35" s="37"/>
      <c r="C35" s="53" t="s">
        <v>38</v>
      </c>
      <c r="D35" s="52" t="s">
        <v>39</v>
      </c>
      <c r="E35" s="2"/>
      <c r="F35" s="2"/>
      <c r="G35" s="2"/>
      <c r="H35" s="2"/>
      <c r="I35" s="2"/>
      <c r="J35" s="67">
        <f>'Itemized Costs'!$G$2</f>
        <v>60800</v>
      </c>
      <c r="K35" s="67">
        <f>'Itemized Costs'!$H$2</f>
        <v>325000</v>
      </c>
      <c r="L35" s="67">
        <f>+K35+J35</f>
        <v>385800</v>
      </c>
      <c r="M35" s="2"/>
      <c r="N35" s="38"/>
    </row>
    <row r="36" spans="2:14" x14ac:dyDescent="0.45">
      <c r="B36" s="37"/>
      <c r="C36" s="11"/>
      <c r="D36" s="11"/>
      <c r="E36" s="7"/>
      <c r="F36" s="2"/>
      <c r="G36" s="2"/>
      <c r="H36" s="2"/>
      <c r="I36" s="2"/>
      <c r="J36" s="84"/>
      <c r="K36" s="84"/>
      <c r="L36" s="23"/>
      <c r="M36" s="2"/>
      <c r="N36" s="38"/>
    </row>
    <row r="37" spans="2:14" x14ac:dyDescent="0.45">
      <c r="B37" s="37"/>
      <c r="C37" s="54" t="s">
        <v>40</v>
      </c>
      <c r="D37" s="17" t="s">
        <v>79</v>
      </c>
      <c r="E37" s="2"/>
      <c r="F37" s="2"/>
      <c r="G37" s="2"/>
      <c r="H37" s="2"/>
      <c r="I37" s="2"/>
      <c r="J37" s="25">
        <f>J33+J35</f>
        <v>90800</v>
      </c>
      <c r="K37" s="25">
        <f>K28+K22+K33+K35</f>
        <v>657600</v>
      </c>
      <c r="L37" s="78">
        <f>J37+K37</f>
        <v>748400</v>
      </c>
      <c r="M37" s="79"/>
      <c r="N37" s="38"/>
    </row>
    <row r="38" spans="2:14" x14ac:dyDescent="0.45">
      <c r="B38" s="37"/>
      <c r="C38" s="19"/>
      <c r="D38" s="17"/>
      <c r="E38" s="2"/>
      <c r="F38" s="2"/>
      <c r="G38" s="2"/>
      <c r="H38" s="2"/>
      <c r="I38" s="2"/>
      <c r="J38" s="25"/>
      <c r="K38" s="25"/>
      <c r="L38" s="78"/>
      <c r="M38" s="79"/>
      <c r="N38" s="38"/>
    </row>
    <row r="39" spans="2:14" ht="14.65" thickBot="1" x14ac:dyDescent="0.5">
      <c r="B39" s="37"/>
      <c r="C39" s="44" t="s">
        <v>41</v>
      </c>
      <c r="D39" s="48"/>
      <c r="E39" s="46"/>
      <c r="F39" s="42"/>
      <c r="G39" s="42"/>
      <c r="H39" s="42"/>
      <c r="I39" s="42"/>
      <c r="J39" s="80"/>
      <c r="K39" s="80"/>
      <c r="L39" s="81"/>
      <c r="M39" s="42"/>
      <c r="N39" s="38"/>
    </row>
    <row r="40" spans="2:14" ht="15.75" x14ac:dyDescent="0.5">
      <c r="B40" s="37"/>
      <c r="C40" s="54" t="s">
        <v>42</v>
      </c>
      <c r="D40" s="16"/>
      <c r="E40" s="5" t="s">
        <v>43</v>
      </c>
      <c r="F40" s="2"/>
      <c r="G40" s="2"/>
      <c r="H40" s="2"/>
      <c r="I40" s="2"/>
      <c r="J40" s="25">
        <f>+J37+J20</f>
        <v>102600</v>
      </c>
      <c r="K40" s="25">
        <f>+K37+K20</f>
        <v>3361600</v>
      </c>
      <c r="L40" s="66">
        <f>+L37+L20</f>
        <v>3464200</v>
      </c>
      <c r="M40" s="2"/>
      <c r="N40" s="38"/>
    </row>
    <row r="41" spans="2:14" ht="15.75" x14ac:dyDescent="0.5">
      <c r="B41" s="37"/>
      <c r="C41" s="54" t="s">
        <v>44</v>
      </c>
      <c r="D41" s="16"/>
      <c r="E41" s="5" t="s">
        <v>82</v>
      </c>
      <c r="F41" s="2"/>
      <c r="G41" s="2"/>
      <c r="H41" s="2"/>
      <c r="I41" s="2"/>
      <c r="J41" s="9"/>
      <c r="K41" s="9"/>
      <c r="L41" s="66">
        <f>+L40/H6</f>
        <v>21123.170731707316</v>
      </c>
      <c r="M41" s="2"/>
      <c r="N41" s="38"/>
    </row>
    <row r="42" spans="2:14" ht="15.75" x14ac:dyDescent="0.5">
      <c r="B42" s="37"/>
      <c r="C42" s="19"/>
      <c r="D42" s="16"/>
      <c r="E42" s="5"/>
      <c r="F42" s="2"/>
      <c r="G42" s="2"/>
      <c r="H42" s="2"/>
      <c r="I42" s="2"/>
      <c r="J42" s="9"/>
      <c r="K42" s="9"/>
      <c r="L42" s="27"/>
      <c r="M42" s="2"/>
      <c r="N42" s="38"/>
    </row>
    <row r="43" spans="2:14" ht="14.65" thickBot="1" x14ac:dyDescent="0.5">
      <c r="B43" s="37"/>
      <c r="C43" s="44" t="s">
        <v>45</v>
      </c>
      <c r="D43" s="48"/>
      <c r="E43" s="47"/>
      <c r="F43" s="42"/>
      <c r="G43" s="42"/>
      <c r="H43" s="42"/>
      <c r="I43" s="49"/>
      <c r="J43" s="42"/>
      <c r="K43" s="42"/>
      <c r="L43" s="50"/>
      <c r="M43" s="42"/>
      <c r="N43" s="38"/>
    </row>
    <row r="44" spans="2:14" x14ac:dyDescent="0.45">
      <c r="B44" s="37"/>
      <c r="C44" s="53" t="s">
        <v>46</v>
      </c>
      <c r="D44" s="14" t="s">
        <v>47</v>
      </c>
      <c r="E44" s="2"/>
      <c r="F44" s="2"/>
      <c r="G44" s="2"/>
      <c r="H44" s="2"/>
      <c r="I44" s="91">
        <v>0.1</v>
      </c>
      <c r="J44" s="2"/>
      <c r="K44" s="25">
        <f>+I44*K40</f>
        <v>336160</v>
      </c>
      <c r="M44" s="2"/>
      <c r="N44" s="38"/>
    </row>
    <row r="45" spans="2:14" x14ac:dyDescent="0.45">
      <c r="B45" s="37"/>
      <c r="C45" s="53" t="s">
        <v>48</v>
      </c>
      <c r="D45" s="14" t="s">
        <v>49</v>
      </c>
      <c r="E45" s="2"/>
      <c r="F45" s="2"/>
      <c r="G45" s="2"/>
      <c r="H45" s="12"/>
      <c r="I45" s="2"/>
      <c r="J45" s="2"/>
      <c r="K45" s="25">
        <f>+K44+K40</f>
        <v>3697760</v>
      </c>
      <c r="M45" s="2"/>
      <c r="N45" s="38"/>
    </row>
    <row r="46" spans="2:14" x14ac:dyDescent="0.45">
      <c r="B46" s="37"/>
      <c r="C46" s="53" t="s">
        <v>50</v>
      </c>
      <c r="D46" s="14" t="s">
        <v>83</v>
      </c>
      <c r="E46" s="2"/>
      <c r="F46" s="2"/>
      <c r="G46" s="2"/>
      <c r="H46" s="5"/>
      <c r="I46" s="2"/>
      <c r="J46" s="2"/>
      <c r="K46" s="8"/>
      <c r="M46" s="2"/>
      <c r="N46" s="38"/>
    </row>
    <row r="47" spans="2:14" x14ac:dyDescent="0.45">
      <c r="B47" s="37"/>
      <c r="C47" s="18"/>
      <c r="D47" s="86" t="s">
        <v>19</v>
      </c>
      <c r="E47" s="18" t="s">
        <v>51</v>
      </c>
      <c r="F47" s="2"/>
      <c r="G47" s="2"/>
      <c r="H47" s="2"/>
      <c r="I47" s="92">
        <v>15933</v>
      </c>
      <c r="J47" s="2"/>
      <c r="K47" s="2"/>
      <c r="L47" s="2"/>
      <c r="M47" s="2"/>
      <c r="N47" s="38"/>
    </row>
    <row r="48" spans="2:14" x14ac:dyDescent="0.45">
      <c r="B48" s="37"/>
      <c r="C48" s="18"/>
      <c r="D48" s="86" t="s">
        <v>20</v>
      </c>
      <c r="E48" s="18" t="s">
        <v>52</v>
      </c>
      <c r="F48" s="2"/>
      <c r="G48" s="2"/>
      <c r="H48" s="2"/>
      <c r="I48" s="93">
        <v>2.62</v>
      </c>
      <c r="J48" s="2"/>
      <c r="K48" s="2"/>
      <c r="L48" s="2"/>
      <c r="M48" s="2"/>
      <c r="N48" s="38"/>
    </row>
    <row r="49" spans="2:14" x14ac:dyDescent="0.45">
      <c r="B49" s="37"/>
      <c r="C49" s="18"/>
      <c r="D49" s="86" t="s">
        <v>22</v>
      </c>
      <c r="E49" s="18" t="s">
        <v>53</v>
      </c>
      <c r="F49" s="2"/>
      <c r="G49" s="2"/>
      <c r="H49" s="2"/>
      <c r="I49" s="25">
        <f>+I48*I47</f>
        <v>41744.46</v>
      </c>
      <c r="J49" s="2"/>
      <c r="K49" s="2"/>
      <c r="L49" s="2"/>
      <c r="M49" s="2"/>
      <c r="N49" s="38"/>
    </row>
    <row r="50" spans="2:14" x14ac:dyDescent="0.45">
      <c r="B50" s="37"/>
      <c r="C50" s="18"/>
      <c r="D50" s="11"/>
      <c r="E50" s="14" t="s">
        <v>84</v>
      </c>
      <c r="F50" s="2"/>
      <c r="G50" s="2"/>
      <c r="H50" s="2"/>
      <c r="I50" s="2"/>
      <c r="J50" s="2"/>
      <c r="K50" s="2"/>
      <c r="L50" s="2"/>
      <c r="M50" s="2"/>
      <c r="N50" s="38"/>
    </row>
    <row r="51" spans="2:14" x14ac:dyDescent="0.45">
      <c r="B51" s="37"/>
      <c r="C51" s="18"/>
      <c r="D51" s="11"/>
      <c r="E51" s="2"/>
      <c r="F51" s="2"/>
      <c r="G51" s="2"/>
      <c r="H51" s="2"/>
      <c r="I51" s="2"/>
      <c r="J51" s="2"/>
      <c r="K51" s="2"/>
      <c r="L51" s="2"/>
      <c r="M51" s="2"/>
      <c r="N51" s="38"/>
    </row>
    <row r="52" spans="2:14" x14ac:dyDescent="0.45">
      <c r="B52" s="37"/>
      <c r="C52" s="18"/>
      <c r="D52" s="11"/>
      <c r="E52" s="29" t="s">
        <v>54</v>
      </c>
      <c r="F52" s="30"/>
      <c r="G52" s="30"/>
      <c r="H52" s="30"/>
      <c r="I52" s="30"/>
      <c r="J52" s="30"/>
      <c r="K52" s="30"/>
      <c r="L52" s="30"/>
      <c r="M52" s="68"/>
      <c r="N52" s="38"/>
    </row>
    <row r="53" spans="2:14" x14ac:dyDescent="0.45">
      <c r="B53" s="37"/>
      <c r="C53" s="18"/>
      <c r="D53" s="11"/>
      <c r="E53" s="31" t="s">
        <v>55</v>
      </c>
      <c r="F53" s="14"/>
      <c r="G53" s="14"/>
      <c r="H53" s="14"/>
      <c r="I53" s="14"/>
      <c r="J53" s="14"/>
      <c r="K53" s="14"/>
      <c r="L53" s="14"/>
      <c r="M53" s="28"/>
      <c r="N53" s="38"/>
    </row>
    <row r="54" spans="2:14" x14ac:dyDescent="0.45">
      <c r="B54" s="37"/>
      <c r="C54" s="18"/>
      <c r="D54" s="11"/>
      <c r="E54" s="31" t="s">
        <v>56</v>
      </c>
      <c r="F54" s="14"/>
      <c r="G54" s="14"/>
      <c r="H54" s="14"/>
      <c r="I54" s="14"/>
      <c r="J54" s="14"/>
      <c r="K54" s="14"/>
      <c r="L54" s="14"/>
      <c r="M54" s="28"/>
      <c r="N54" s="38"/>
    </row>
    <row r="55" spans="2:14" x14ac:dyDescent="0.45">
      <c r="B55" s="37"/>
      <c r="C55" s="18"/>
      <c r="D55" s="11"/>
      <c r="E55" s="31" t="s">
        <v>80</v>
      </c>
      <c r="F55" s="14"/>
      <c r="G55" s="14"/>
      <c r="H55" s="14"/>
      <c r="I55" s="14"/>
      <c r="J55" s="14"/>
      <c r="K55" s="14"/>
      <c r="L55" s="14"/>
      <c r="M55" s="28"/>
      <c r="N55" s="38"/>
    </row>
    <row r="56" spans="2:14" x14ac:dyDescent="0.45">
      <c r="B56" s="37"/>
      <c r="C56" s="18"/>
      <c r="D56" s="11"/>
      <c r="E56" s="32" t="s">
        <v>81</v>
      </c>
      <c r="F56" s="22"/>
      <c r="G56" s="22"/>
      <c r="H56" s="22"/>
      <c r="I56" s="22"/>
      <c r="J56" s="22"/>
      <c r="K56" s="22"/>
      <c r="L56" s="22"/>
      <c r="M56" s="69"/>
      <c r="N56" s="38"/>
    </row>
    <row r="57" spans="2:14" ht="14.65" thickBot="1" x14ac:dyDescent="0.5">
      <c r="B57" s="39"/>
      <c r="C57" s="40"/>
      <c r="D57" s="41"/>
      <c r="E57" s="42"/>
      <c r="F57" s="42"/>
      <c r="G57" s="42"/>
      <c r="H57" s="42"/>
      <c r="I57" s="42"/>
      <c r="J57" s="42"/>
      <c r="K57" s="42"/>
      <c r="L57" s="42"/>
      <c r="M57" s="42"/>
      <c r="N57" s="43"/>
    </row>
  </sheetData>
  <sheetProtection sheet="1" objects="1" scenarios="1" selectLockedCells="1"/>
  <mergeCells count="10">
    <mergeCell ref="C11:I11"/>
    <mergeCell ref="J9:K9"/>
    <mergeCell ref="E3:L3"/>
    <mergeCell ref="E2:L2"/>
    <mergeCell ref="E5:G5"/>
    <mergeCell ref="E6:G6"/>
    <mergeCell ref="E7:G7"/>
    <mergeCell ref="H5:I5"/>
    <mergeCell ref="H6:I6"/>
    <mergeCell ref="H7:I7"/>
  </mergeCells>
  <conditionalFormatting sqref="L41">
    <cfRule type="cellIs" dxfId="0" priority="1" operator="greaterThan">
      <formula>$I$49</formula>
    </cfRule>
  </conditionalFormatting>
  <pageMargins left="0.25" right="0.25" top="0.75" bottom="0.75" header="0.3" footer="0.3"/>
  <pageSetup paperSize="5" fitToHeight="0" orientation="portrait" r:id="rId1"/>
  <ignoredErrors>
    <ignoredError sqref="C13 C18 C20 C25:C28 C40:C46 C29:C37 C2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857E1-190F-4057-AD01-E5FDD4610E39}">
  <sheetPr>
    <tabColor rgb="FFFFC000"/>
  </sheetPr>
  <dimension ref="A1:H37"/>
  <sheetViews>
    <sheetView workbookViewId="0">
      <selection activeCell="B23" sqref="B23"/>
    </sheetView>
  </sheetViews>
  <sheetFormatPr defaultRowHeight="14.25" x14ac:dyDescent="0.45"/>
  <cols>
    <col min="1" max="1" width="5.73046875" customWidth="1"/>
    <col min="2" max="2" width="30.73046875" customWidth="1"/>
    <col min="3" max="3" width="15.73046875" customWidth="1"/>
    <col min="5" max="5" width="5.73046875" customWidth="1"/>
    <col min="6" max="6" width="30.73046875" customWidth="1"/>
    <col min="7" max="8" width="12.73046875" customWidth="1"/>
  </cols>
  <sheetData>
    <row r="1" spans="1:8" ht="38.25" customHeight="1" thickBot="1" x14ac:dyDescent="0.5">
      <c r="G1" s="24" t="s">
        <v>57</v>
      </c>
      <c r="H1" s="24" t="s">
        <v>58</v>
      </c>
    </row>
    <row r="2" spans="1:8" ht="14.65" thickBot="1" x14ac:dyDescent="0.5">
      <c r="A2" s="22" t="s">
        <v>59</v>
      </c>
      <c r="B2" s="23"/>
      <c r="C2" s="26">
        <f>SUM(C3:C101)</f>
        <v>20600</v>
      </c>
      <c r="D2" s="2"/>
      <c r="E2" s="22" t="s">
        <v>60</v>
      </c>
      <c r="F2" s="23"/>
      <c r="G2" s="26">
        <f>SUM(G3:G101)</f>
        <v>60800</v>
      </c>
      <c r="H2" s="26">
        <f>SUM(H3:H101)</f>
        <v>325000</v>
      </c>
    </row>
    <row r="3" spans="1:8" x14ac:dyDescent="0.45">
      <c r="A3" s="55">
        <v>1</v>
      </c>
      <c r="B3" s="56" t="s">
        <v>61</v>
      </c>
      <c r="C3" s="57">
        <v>4700</v>
      </c>
      <c r="D3" s="56"/>
      <c r="E3" s="55">
        <v>1</v>
      </c>
      <c r="F3" s="56" t="s">
        <v>61</v>
      </c>
      <c r="G3" s="57">
        <v>300</v>
      </c>
      <c r="H3" s="57">
        <v>0</v>
      </c>
    </row>
    <row r="4" spans="1:8" x14ac:dyDescent="0.45">
      <c r="A4" s="55">
        <v>2</v>
      </c>
      <c r="B4" s="56" t="s">
        <v>62</v>
      </c>
      <c r="C4" s="57">
        <v>14600</v>
      </c>
      <c r="D4" s="56"/>
      <c r="E4" s="55">
        <v>2</v>
      </c>
      <c r="F4" s="56" t="s">
        <v>62</v>
      </c>
      <c r="G4" s="57">
        <v>500</v>
      </c>
      <c r="H4" s="57">
        <v>0</v>
      </c>
    </row>
    <row r="5" spans="1:8" x14ac:dyDescent="0.45">
      <c r="A5" s="55">
        <v>3</v>
      </c>
      <c r="B5" s="56" t="s">
        <v>63</v>
      </c>
      <c r="C5" s="57">
        <v>1300</v>
      </c>
      <c r="D5" s="56"/>
      <c r="E5" s="55">
        <v>3</v>
      </c>
      <c r="F5" s="56" t="s">
        <v>63</v>
      </c>
      <c r="G5" s="57">
        <v>60000</v>
      </c>
      <c r="H5" s="57">
        <v>0</v>
      </c>
    </row>
    <row r="6" spans="1:8" x14ac:dyDescent="0.45">
      <c r="A6" s="58">
        <v>4</v>
      </c>
      <c r="B6" s="59" t="s">
        <v>64</v>
      </c>
      <c r="C6" s="60">
        <v>0</v>
      </c>
      <c r="D6" s="61"/>
      <c r="E6" s="58">
        <v>4</v>
      </c>
      <c r="F6" s="59" t="s">
        <v>64</v>
      </c>
      <c r="G6" s="60">
        <v>0</v>
      </c>
      <c r="H6" s="60">
        <v>5000</v>
      </c>
    </row>
    <row r="7" spans="1:8" x14ac:dyDescent="0.45">
      <c r="A7" s="58">
        <v>5</v>
      </c>
      <c r="B7" s="56" t="s">
        <v>65</v>
      </c>
      <c r="C7" s="60">
        <v>0</v>
      </c>
      <c r="D7" s="61"/>
      <c r="E7" s="58">
        <v>5</v>
      </c>
      <c r="F7" s="56" t="s">
        <v>65</v>
      </c>
      <c r="G7" s="60">
        <v>0</v>
      </c>
      <c r="H7" s="60">
        <v>320000</v>
      </c>
    </row>
    <row r="8" spans="1:8" x14ac:dyDescent="0.45">
      <c r="A8" s="58">
        <v>6</v>
      </c>
      <c r="B8" s="56" t="s">
        <v>66</v>
      </c>
      <c r="C8" s="60">
        <v>0</v>
      </c>
      <c r="D8" s="61"/>
      <c r="E8" s="58">
        <v>6</v>
      </c>
      <c r="F8" s="56" t="s">
        <v>66</v>
      </c>
      <c r="G8" s="60">
        <v>0</v>
      </c>
      <c r="H8" s="60">
        <v>0</v>
      </c>
    </row>
    <row r="9" spans="1:8" x14ac:dyDescent="0.45">
      <c r="A9" s="58">
        <v>7</v>
      </c>
      <c r="B9" s="56" t="s">
        <v>67</v>
      </c>
      <c r="C9" s="60">
        <v>0</v>
      </c>
      <c r="D9" s="61"/>
      <c r="E9" s="58">
        <v>7</v>
      </c>
      <c r="F9" s="56" t="s">
        <v>67</v>
      </c>
      <c r="G9" s="60">
        <v>0</v>
      </c>
      <c r="H9" s="60">
        <v>0</v>
      </c>
    </row>
    <row r="10" spans="1:8" x14ac:dyDescent="0.45">
      <c r="A10" s="58">
        <v>8</v>
      </c>
      <c r="B10" s="59" t="s">
        <v>68</v>
      </c>
      <c r="C10" s="60">
        <v>0</v>
      </c>
      <c r="D10" s="61"/>
      <c r="E10" s="58">
        <v>8</v>
      </c>
      <c r="F10" s="59" t="s">
        <v>68</v>
      </c>
      <c r="G10" s="60">
        <v>0</v>
      </c>
      <c r="H10" s="60">
        <v>0</v>
      </c>
    </row>
    <row r="11" spans="1:8" x14ac:dyDescent="0.45">
      <c r="A11" s="58">
        <v>9</v>
      </c>
      <c r="B11" s="56" t="s">
        <v>69</v>
      </c>
      <c r="C11" s="60">
        <v>0</v>
      </c>
      <c r="D11" s="61"/>
      <c r="E11" s="58">
        <v>9</v>
      </c>
      <c r="F11" s="56" t="s">
        <v>69</v>
      </c>
      <c r="G11" s="60">
        <v>0</v>
      </c>
      <c r="H11" s="60">
        <v>0</v>
      </c>
    </row>
    <row r="12" spans="1:8" x14ac:dyDescent="0.45">
      <c r="A12" s="58">
        <v>10</v>
      </c>
      <c r="B12" s="56" t="s">
        <v>70</v>
      </c>
      <c r="C12" s="60">
        <v>0</v>
      </c>
      <c r="D12" s="61"/>
      <c r="E12" s="58">
        <v>10</v>
      </c>
      <c r="F12" s="56" t="s">
        <v>70</v>
      </c>
      <c r="G12" s="60">
        <v>0</v>
      </c>
      <c r="H12" s="60">
        <v>0</v>
      </c>
    </row>
    <row r="13" spans="1:8" x14ac:dyDescent="0.45">
      <c r="A13" s="58">
        <v>11</v>
      </c>
      <c r="B13" s="59" t="s">
        <v>71</v>
      </c>
      <c r="C13" s="60">
        <v>0</v>
      </c>
      <c r="D13" s="61"/>
      <c r="E13" s="58">
        <v>11</v>
      </c>
      <c r="F13" s="59" t="s">
        <v>71</v>
      </c>
      <c r="G13" s="60">
        <v>0</v>
      </c>
      <c r="H13" s="60">
        <v>0</v>
      </c>
    </row>
    <row r="14" spans="1:8" x14ac:dyDescent="0.45">
      <c r="A14" s="62" t="s">
        <v>72</v>
      </c>
      <c r="B14" s="59" t="s">
        <v>72</v>
      </c>
      <c r="C14" s="60">
        <v>0</v>
      </c>
      <c r="D14" s="61"/>
      <c r="E14" s="62" t="s">
        <v>72</v>
      </c>
      <c r="F14" s="59" t="s">
        <v>72</v>
      </c>
      <c r="G14" s="60">
        <v>0</v>
      </c>
      <c r="H14" s="60">
        <v>0</v>
      </c>
    </row>
    <row r="15" spans="1:8" x14ac:dyDescent="0.45">
      <c r="A15" s="61"/>
      <c r="B15" s="61"/>
      <c r="C15" s="61"/>
      <c r="D15" s="61"/>
      <c r="E15" s="61"/>
      <c r="F15" s="61"/>
      <c r="G15" s="61"/>
      <c r="H15" s="61"/>
    </row>
    <row r="16" spans="1:8" x14ac:dyDescent="0.45">
      <c r="A16" s="61"/>
      <c r="B16" s="61"/>
      <c r="C16" s="61"/>
      <c r="D16" s="61"/>
      <c r="E16" s="61"/>
      <c r="F16" s="61"/>
      <c r="G16" s="61"/>
      <c r="H16" s="61"/>
    </row>
    <row r="17" spans="1:8" x14ac:dyDescent="0.45">
      <c r="A17" s="61"/>
      <c r="B17" s="61"/>
      <c r="C17" s="61"/>
      <c r="D17" s="61"/>
      <c r="E17" s="61"/>
      <c r="F17" s="61"/>
      <c r="G17" s="61"/>
      <c r="H17" s="61"/>
    </row>
    <row r="18" spans="1:8" x14ac:dyDescent="0.45">
      <c r="A18" s="61"/>
      <c r="B18" s="61"/>
      <c r="C18" s="61"/>
      <c r="D18" s="61"/>
      <c r="E18" s="61"/>
      <c r="F18" s="61"/>
      <c r="G18" s="61"/>
      <c r="H18" s="61"/>
    </row>
    <row r="19" spans="1:8" x14ac:dyDescent="0.45">
      <c r="A19" s="61"/>
      <c r="B19" s="61"/>
      <c r="C19" s="61"/>
      <c r="D19" s="61"/>
      <c r="E19" s="61"/>
      <c r="F19" s="61"/>
      <c r="G19" s="61"/>
      <c r="H19" s="61"/>
    </row>
    <row r="20" spans="1:8" x14ac:dyDescent="0.45">
      <c r="A20" s="61"/>
      <c r="B20" s="61"/>
      <c r="C20" s="61"/>
      <c r="D20" s="61"/>
      <c r="E20" s="61"/>
      <c r="F20" s="61"/>
      <c r="G20" s="61"/>
      <c r="H20" s="61"/>
    </row>
    <row r="21" spans="1:8" x14ac:dyDescent="0.45">
      <c r="A21" s="61"/>
      <c r="B21" s="61"/>
      <c r="C21" s="61"/>
      <c r="D21" s="61"/>
      <c r="E21" s="61"/>
      <c r="F21" s="61"/>
      <c r="G21" s="61"/>
      <c r="H21" s="61"/>
    </row>
    <row r="22" spans="1:8" x14ac:dyDescent="0.45">
      <c r="A22" s="61"/>
      <c r="B22" s="61"/>
      <c r="C22" s="61"/>
      <c r="D22" s="61"/>
      <c r="E22" s="61"/>
      <c r="F22" s="61"/>
      <c r="G22" s="61"/>
      <c r="H22" s="61"/>
    </row>
    <row r="23" spans="1:8" x14ac:dyDescent="0.45">
      <c r="A23" s="61"/>
      <c r="B23" s="61"/>
      <c r="C23" s="61"/>
      <c r="D23" s="61"/>
      <c r="E23" s="61"/>
      <c r="F23" s="61"/>
      <c r="G23" s="61"/>
      <c r="H23" s="61"/>
    </row>
    <row r="24" spans="1:8" x14ac:dyDescent="0.45">
      <c r="A24" s="61"/>
      <c r="B24" s="61"/>
      <c r="C24" s="61"/>
      <c r="D24" s="61"/>
      <c r="E24" s="61"/>
      <c r="F24" s="61"/>
      <c r="G24" s="61"/>
      <c r="H24" s="61"/>
    </row>
    <row r="25" spans="1:8" x14ac:dyDescent="0.45">
      <c r="A25" s="61"/>
      <c r="B25" s="61"/>
      <c r="C25" s="61"/>
      <c r="D25" s="61"/>
      <c r="E25" s="61"/>
      <c r="F25" s="61"/>
      <c r="G25" s="61"/>
      <c r="H25" s="61"/>
    </row>
    <row r="26" spans="1:8" x14ac:dyDescent="0.45">
      <c r="A26" s="61"/>
      <c r="B26" s="61"/>
      <c r="C26" s="61"/>
      <c r="D26" s="61"/>
      <c r="E26" s="61"/>
      <c r="F26" s="61"/>
      <c r="G26" s="61"/>
      <c r="H26" s="61"/>
    </row>
    <row r="27" spans="1:8" x14ac:dyDescent="0.45">
      <c r="A27" s="61"/>
      <c r="B27" s="61"/>
      <c r="C27" s="61"/>
      <c r="D27" s="61"/>
      <c r="E27" s="61"/>
      <c r="F27" s="61"/>
      <c r="G27" s="61"/>
      <c r="H27" s="61"/>
    </row>
    <row r="28" spans="1:8" x14ac:dyDescent="0.45">
      <c r="A28" s="61"/>
      <c r="B28" s="61"/>
      <c r="C28" s="61"/>
      <c r="D28" s="61"/>
      <c r="E28" s="61"/>
      <c r="F28" s="61"/>
      <c r="G28" s="61"/>
      <c r="H28" s="61"/>
    </row>
    <row r="29" spans="1:8" x14ac:dyDescent="0.45">
      <c r="A29" s="61"/>
      <c r="B29" s="61"/>
      <c r="C29" s="61"/>
      <c r="D29" s="61"/>
      <c r="E29" s="61"/>
      <c r="F29" s="61"/>
      <c r="G29" s="61"/>
      <c r="H29" s="61"/>
    </row>
    <row r="30" spans="1:8" x14ac:dyDescent="0.45">
      <c r="A30" s="61"/>
      <c r="B30" s="61"/>
      <c r="C30" s="61"/>
      <c r="D30" s="61"/>
      <c r="E30" s="61"/>
      <c r="F30" s="61"/>
      <c r="G30" s="61"/>
      <c r="H30" s="61"/>
    </row>
    <row r="31" spans="1:8" x14ac:dyDescent="0.45">
      <c r="A31" s="61"/>
      <c r="B31" s="61"/>
      <c r="C31" s="61"/>
      <c r="D31" s="61"/>
      <c r="E31" s="61"/>
      <c r="F31" s="61"/>
      <c r="G31" s="61"/>
      <c r="H31" s="61"/>
    </row>
    <row r="32" spans="1:8" x14ac:dyDescent="0.45">
      <c r="A32" s="61"/>
      <c r="B32" s="61"/>
      <c r="C32" s="61"/>
      <c r="D32" s="61"/>
      <c r="E32" s="61"/>
      <c r="F32" s="61"/>
      <c r="G32" s="61"/>
      <c r="H32" s="61"/>
    </row>
    <row r="33" spans="1:8" x14ac:dyDescent="0.45">
      <c r="A33" s="61"/>
      <c r="B33" s="61"/>
      <c r="C33" s="61"/>
      <c r="D33" s="61"/>
      <c r="E33" s="61"/>
      <c r="F33" s="61"/>
      <c r="G33" s="61"/>
      <c r="H33" s="61"/>
    </row>
    <row r="34" spans="1:8" x14ac:dyDescent="0.45">
      <c r="A34" s="61"/>
      <c r="B34" s="61"/>
      <c r="C34" s="61"/>
      <c r="D34" s="61"/>
      <c r="E34" s="61"/>
      <c r="F34" s="61"/>
      <c r="G34" s="61"/>
      <c r="H34" s="61"/>
    </row>
    <row r="35" spans="1:8" x14ac:dyDescent="0.45">
      <c r="A35" s="61"/>
      <c r="B35" s="61"/>
      <c r="C35" s="61"/>
      <c r="D35" s="61"/>
      <c r="E35" s="61"/>
      <c r="F35" s="61"/>
      <c r="G35" s="61"/>
      <c r="H35" s="61"/>
    </row>
    <row r="36" spans="1:8" x14ac:dyDescent="0.45">
      <c r="A36" s="61"/>
      <c r="B36" s="61"/>
      <c r="C36" s="61"/>
      <c r="D36" s="61"/>
      <c r="E36" s="61"/>
      <c r="F36" s="61"/>
      <c r="G36" s="61"/>
      <c r="H36" s="61"/>
    </row>
    <row r="37" spans="1:8" x14ac:dyDescent="0.45">
      <c r="A37" s="61"/>
      <c r="B37" s="61"/>
      <c r="C37" s="61"/>
      <c r="D37" s="61"/>
      <c r="E37" s="61"/>
      <c r="F37" s="61"/>
      <c r="G37" s="61"/>
      <c r="H37" s="61"/>
    </row>
  </sheetData>
  <sheetProtection sheet="1" objects="1" scenarios="1" insertRows="0" deleteRows="0" selectLockedCells="1"/>
  <phoneticPr fontId="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2A00A75FB2BD469FC5BABC27835FFD" ma:contentTypeVersion="9" ma:contentTypeDescription="Create a new document." ma:contentTypeScope="" ma:versionID="2123993b3f105a52c2f5b5897ab88d2b">
  <xsd:schema xmlns:xsd="http://www.w3.org/2001/XMLSchema" xmlns:xs="http://www.w3.org/2001/XMLSchema" xmlns:p="http://schemas.microsoft.com/office/2006/metadata/properties" xmlns:ns3="c6d93d11-28f8-4e6d-ae4f-5893c68de00b" xmlns:ns4="750983b6-60eb-446f-a2fd-b09d080777e3" targetNamespace="http://schemas.microsoft.com/office/2006/metadata/properties" ma:root="true" ma:fieldsID="48e80aa4aec40ad77c5e40734b7930ce" ns3:_="" ns4:_="">
    <xsd:import namespace="c6d93d11-28f8-4e6d-ae4f-5893c68de00b"/>
    <xsd:import namespace="750983b6-60eb-446f-a2fd-b09d080777e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93d11-28f8-4e6d-ae4f-5893c68de0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0983b6-60eb-446f-a2fd-b09d080777e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A06564-B937-4926-9086-1CC469593FA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F91723A-4E45-4D5D-AE01-E130F25534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C899D8-697C-46A4-9E2F-C7FA68C2F6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d93d11-28f8-4e6d-ae4f-5893c68de00b"/>
    <ds:schemaRef ds:uri="750983b6-60eb-446f-a2fd-b09d080777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Cost Worksheet</vt:lpstr>
      <vt:lpstr>Itemized Costs</vt:lpstr>
      <vt:lpstr>'Cost Worksheet'!Print_Area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Wilderman, David B</dc:creator>
  <cp:keywords/>
  <dc:description/>
  <cp:lastModifiedBy>Kevin Han</cp:lastModifiedBy>
  <cp:revision/>
  <dcterms:created xsi:type="dcterms:W3CDTF">2019-12-09T19:14:02Z</dcterms:created>
  <dcterms:modified xsi:type="dcterms:W3CDTF">2021-03-25T18:34:54Z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0x0101001A2A00A75FB2BD469FC5BABC27835FFD</vt:lpwstr>
  </property>
</Properties>
</file>