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udgov-my.sharepoint.com/personal/marta_juaniza_hud_gov/Documents/REAC/Score calculator/"/>
    </mc:Choice>
  </mc:AlternateContent>
  <xr:revisionPtr revIDLastSave="0" documentId="8_{43633B35-6731-419F-83BA-41B4D028D346}" xr6:coauthVersionLast="47" xr6:coauthVersionMax="47" xr10:uidLastSave="{00000000-0000-0000-0000-000000000000}"/>
  <bookViews>
    <workbookView xWindow="-110" yWindow="-110" windowWidth="19420" windowHeight="10420" activeTab="3" xr2:uid="{047BD89A-C68A-49A5-BAD9-9A9EA7136DA9}"/>
  </bookViews>
  <sheets>
    <sheet name="Instructions" sheetId="8" r:id="rId1"/>
    <sheet name="Definitions" sheetId="6" r:id="rId2"/>
    <sheet name="Non-Scored Defects" sheetId="9" r:id="rId3"/>
    <sheet name="Score Calculator" sheetId="2" r:id="rId4"/>
    <sheet name="Sheet1" sheetId="10" r:id="rId5"/>
    <sheet name="Calculations" sheetId="3" state="veryHidden" r:id="rId6"/>
  </sheets>
  <definedNames>
    <definedName name="_edn1" localSheetId="1">Definitions!$A$25</definedName>
    <definedName name="_edn1" localSheetId="0">Instructions!#REF!</definedName>
    <definedName name="_ednref1" localSheetId="1">Definitions!#REF!</definedName>
    <definedName name="_ednref1" localSheetId="0">Instructions!#REF!</definedName>
    <definedName name="Number_of_Units_Sampled">'Score Calculator'!$A$23:$B$23</definedName>
    <definedName name="Unit_Threshold_of_Performance">'Score Calculator'!$A$25:$B$27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3" l="1"/>
  <c r="G18" i="3"/>
  <c r="H17" i="3"/>
  <c r="G17" i="3"/>
  <c r="H16" i="3"/>
  <c r="G16" i="3"/>
  <c r="H15" i="3"/>
  <c r="G15" i="3"/>
  <c r="F18" i="3"/>
  <c r="F17" i="3"/>
  <c r="F16" i="3"/>
  <c r="F15" i="3"/>
  <c r="D12" i="3" l="1"/>
  <c r="D18" i="3" s="1"/>
  <c r="C12" i="3"/>
  <c r="C18" i="3" s="1"/>
  <c r="B12" i="3"/>
  <c r="B18" i="3" s="1"/>
  <c r="D11" i="3"/>
  <c r="D17" i="3" s="1"/>
  <c r="C11" i="3"/>
  <c r="C17" i="3" s="1"/>
  <c r="B11" i="3"/>
  <c r="B17" i="3" s="1"/>
  <c r="D10" i="3"/>
  <c r="D16" i="3" s="1"/>
  <c r="C10" i="3"/>
  <c r="C16" i="3" s="1"/>
  <c r="B10" i="3"/>
  <c r="B16" i="3" s="1"/>
  <c r="D9" i="3"/>
  <c r="D15" i="3" s="1"/>
  <c r="C9" i="3"/>
  <c r="C15" i="3" s="1"/>
  <c r="B9" i="3"/>
  <c r="B15" i="3" s="1"/>
  <c r="G32" i="3" s="1"/>
  <c r="C28" i="3"/>
  <c r="G34" i="3" s="1"/>
  <c r="C22" i="3"/>
  <c r="G33" i="3" l="1"/>
  <c r="G35" i="3" s="1"/>
  <c r="C21" i="3"/>
  <c r="C23" i="3" s="1"/>
  <c r="C24" i="3" s="1"/>
  <c r="C27" i="3"/>
  <c r="C29" i="3" s="1"/>
  <c r="G36" i="3" l="1" a="1"/>
  <c r="G36" i="3" s="1"/>
  <c r="D32" i="3"/>
  <c r="C32" i="3"/>
  <c r="C25" i="2"/>
  <c r="C26" i="2" l="1"/>
  <c r="C31" i="3"/>
  <c r="D31" i="3" l="1"/>
  <c r="B25" i="2" s="1"/>
  <c r="B26" i="2"/>
  <c r="C33" i="3"/>
  <c r="B27" i="2" l="1"/>
  <c r="D3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<sst xmlns="http://schemas.openxmlformats.org/spreadsheetml/2006/main" count="210" uniqueCount="148">
  <si>
    <t>Press Tab to move to input area. Press up and down arrow in column A to read. Press up and down arrow in column A to read.</t>
  </si>
  <si>
    <t xml:space="preserve">All NSPIRE Score Calculator features are based on the Final NSPIRE Scoring Notice (https://www.govinfo.gov/content/pkg/FR-2023-07-07/pdf/2023-14362.pdf) </t>
  </si>
  <si>
    <t>and Final NSPIRE Standards Notice (https://www.govinfo.gov/content/pkg/FR-2023-06-22/pdf/2023-13293.pdf)</t>
  </si>
  <si>
    <t>How to Use the NSPIRE Score Calculator</t>
  </si>
  <si>
    <t>The NSPIRE Score Calculator generates a simulated score based on scoring protocol outlined in the Federal</t>
  </si>
  <si>
    <t>Register (FR). REAC will not consider analysis from this tool to support appeals for future NSPIRE inspections.</t>
  </si>
  <si>
    <t>Steps</t>
  </si>
  <si>
    <t>1. Read "Instructions" tab</t>
  </si>
  <si>
    <t>2. Read "Definitions" tab</t>
  </si>
  <si>
    <t>3. Read "Non-Scored Defects" tab</t>
  </si>
  <si>
    <t>4. In "Score Calculator" tab, count total (scored and non-scored) defects at property and categorize by Severity and Location</t>
  </si>
  <si>
    <t>5. In "Score Calculator" tab, count non-scored defects at property and categorize by Severity and Location</t>
  </si>
  <si>
    <t>6. In "Score Calculator" tab, input the number of total defects into the first table</t>
  </si>
  <si>
    <t>7. In "Score Calculator" tab, input the number of non-scored defects into the second table</t>
  </si>
  <si>
    <t>8. In "Score Calculator" tab, input the number of dwelling units that were sampled/inspected</t>
  </si>
  <si>
    <t>9. Receive an NSPIRE score estimate</t>
  </si>
  <si>
    <t>End of Worksheet</t>
  </si>
  <si>
    <t>Press Tab to move to input area. Press up and down arrow in column A to read.</t>
  </si>
  <si>
    <t>NSPIRE Scoring Definitions</t>
  </si>
  <si>
    <t>Additional Details - Federal Notices</t>
  </si>
  <si>
    <t>Detailed information on NSPIRE Scoring can be found in the NSPIRE Scoring Notice by clicking this hyperlink</t>
  </si>
  <si>
    <t>Detailed information on NSPIRE Standards can be found in the NSPIRE Standards Notice by clicking this hyperlink</t>
  </si>
  <si>
    <t xml:space="preserve">NSPIRE Inspection Score (“Score”) </t>
  </si>
  <si>
    <t>The Score is measured on a 100-point scale: 100 is the best / highest possible Score while 0 is the worst / lowest. Each defect that is observed during the property</t>
  </si>
  <si>
    <t xml:space="preserve">inspection causes the Score to decrease by some amount (“deduction”). The Scoring Model prescribes the numerical value assigned to each </t>
  </si>
  <si>
    <t>deduction. While the Score is measured on a 100-point scale, the outcomes associated with the Score are based on ranges of scores that are</t>
  </si>
  <si>
    <t>categorized into letter grades.</t>
  </si>
  <si>
    <t>Categorization of Defects</t>
  </si>
  <si>
    <t xml:space="preserve">As defined in the NSPIRE Standards Notice, every defect observed during a property physical inspection belongs to one of four associated severity </t>
  </si>
  <si>
    <t xml:space="preserve">levels (“Severity”) that correspond to health and safety risk: (1) Life-Threatening, (2) Severe, (3) Moderate, and (4) Low. In addition, based on where the </t>
  </si>
  <si>
    <t>defect is found within a property, every defect is assigned to one of three groups of property locations (“Location” or “Area”): (1) Outside, (2) Inside, or (3) Unit.</t>
  </si>
  <si>
    <t>Detailed information regarding the definition of Outside, Inside, and Unit can be found within the NSPIRE Standards Notice.</t>
  </si>
  <si>
    <t>List of Defects</t>
  </si>
  <si>
    <t>A complete list of NSPIRE defects and categories can be found by clicking this hyperlink</t>
  </si>
  <si>
    <t>Defect Severity Values Table</t>
  </si>
  <si>
    <t xml:space="preserve">The “Defect Severity Values” table, shown below, depicts point values associated with each Severity and Area combination. This table forms the </t>
  </si>
  <si>
    <t>backbone of the Scoring Model.</t>
  </si>
  <si>
    <t>Defect Severity Value divided by the number of Units Inspected in the NSPIRE inspection yields the point deduction a defect will have on the 100-point inspection score</t>
  </si>
  <si>
    <t>(not including the Defect Severity Value Exceptions--see definitions below).</t>
  </si>
  <si>
    <t>Severity Level</t>
  </si>
  <si>
    <t>Outside</t>
  </si>
  <si>
    <t>Inside</t>
  </si>
  <si>
    <t>Unit</t>
  </si>
  <si>
    <t>Life-Threatening</t>
  </si>
  <si>
    <t>Severe</t>
  </si>
  <si>
    <t>Moderate</t>
  </si>
  <si>
    <t>Low</t>
  </si>
  <si>
    <t>Defect Severity Value Exceptions (Non-Scored Defects)</t>
  </si>
  <si>
    <t>Certain defects will be not be scored but must still be remediated within the allotted timeframe. Please read the tab "Non-Scored Defects" for additional details.</t>
  </si>
  <si>
    <t>Defect Severity Value Exceptions (Repeat Defects)</t>
  </si>
  <si>
    <t>Point deductions for repeated instances of the same defect within the same defined region will not be scored. Please read the tab "Non-Scored Defects" for additional details.</t>
  </si>
  <si>
    <t>Unit Threshold of Performance</t>
  </si>
  <si>
    <t>Auto-failure mechanism that considers only defects located within Units; if 30 points or more were deducted due to Unit deficiencies, then the property automatically receives a failing grade.</t>
  </si>
  <si>
    <t>Property Outcomes</t>
  </si>
  <si>
    <t>The inspection frequency and administrative outcomes associated with the Score are based on ranges that are categorized into letter grades.</t>
  </si>
  <si>
    <t>Score</t>
  </si>
  <si>
    <t>Outcome</t>
  </si>
  <si>
    <t>90+</t>
  </si>
  <si>
    <t>Inspection every 3 years</t>
  </si>
  <si>
    <t xml:space="preserve">80-89 </t>
  </si>
  <si>
    <t>Inspection every 2 years</t>
  </si>
  <si>
    <t xml:space="preserve">70-79 </t>
  </si>
  <si>
    <t>Inspection annually</t>
  </si>
  <si>
    <t xml:space="preserve">60-69 </t>
  </si>
  <si>
    <t xml:space="preserve">31-59 </t>
  </si>
  <si>
    <t xml:space="preserve">May be reinspected more than annually; If the property receives two successive scores in this range, HUD will consider administrative actions to protect residents. </t>
  </si>
  <si>
    <t xml:space="preserve">30 or below </t>
  </si>
  <si>
    <t xml:space="preserve">May be reinspected more than annually; if necessary, actions taken to protect residents including, but not limited to relocation and/or changes in property ownership and/or management. These properties will be automatically referred to the Departmental Enforcement Center (“DEC”). </t>
  </si>
  <si>
    <t>Non-Scored Defects and Delayed Scoring Defects</t>
  </si>
  <si>
    <t>Non-Scored Defects</t>
  </si>
  <si>
    <t>The following defects are not scored but must be corrected/remediated within 24 hours:</t>
  </si>
  <si>
    <r>
      <t xml:space="preserve">1. All </t>
    </r>
    <r>
      <rPr>
        <b/>
        <sz val="10"/>
        <color theme="1"/>
        <rFont val="Arial"/>
        <family val="2"/>
      </rPr>
      <t>Smoke Alarm</t>
    </r>
    <r>
      <rPr>
        <sz val="10"/>
        <color theme="1"/>
        <rFont val="Arial"/>
        <family val="2"/>
      </rPr>
      <t xml:space="preserve"> Defects</t>
    </r>
  </si>
  <si>
    <r>
      <t xml:space="preserve">2. All </t>
    </r>
    <r>
      <rPr>
        <b/>
        <sz val="10"/>
        <color theme="1"/>
        <rFont val="Arial"/>
        <family val="2"/>
      </rPr>
      <t>Carbon Monoxide Device</t>
    </r>
    <r>
      <rPr>
        <sz val="10"/>
        <color theme="1"/>
        <rFont val="Arial"/>
        <family val="2"/>
      </rPr>
      <t xml:space="preserve"> Defects</t>
    </r>
  </si>
  <si>
    <r>
      <t xml:space="preserve">3. </t>
    </r>
    <r>
      <rPr>
        <b/>
        <sz val="10"/>
        <color theme="1"/>
        <rFont val="Arial"/>
        <family val="2"/>
      </rPr>
      <t>Call-for-Aid</t>
    </r>
    <r>
      <rPr>
        <sz val="10"/>
        <color theme="1"/>
        <rFont val="Arial"/>
        <family val="2"/>
      </rPr>
      <t>: "System is blocked" or "Pull cord is higher than 6 inches off the floor"</t>
    </r>
  </si>
  <si>
    <r>
      <t xml:space="preserve">4. </t>
    </r>
    <r>
      <rPr>
        <b/>
        <sz val="10"/>
        <color theme="1"/>
        <rFont val="Arial"/>
        <family val="2"/>
      </rPr>
      <t>Handrail</t>
    </r>
    <r>
      <rPr>
        <sz val="10"/>
        <color theme="1"/>
        <rFont val="Arial"/>
        <family val="2"/>
      </rPr>
      <t xml:space="preserve"> Defects: "Handrail is missing" or "Handrail is not installed where required"</t>
    </r>
  </si>
  <si>
    <t>Delayed Scoring Defects</t>
  </si>
  <si>
    <t>The following defects must be corrected/remediated in the appropriate timeframe but will not be scored will not be scored until at least October 1, 2024:</t>
  </si>
  <si>
    <r>
      <t xml:space="preserve">1. All </t>
    </r>
    <r>
      <rPr>
        <b/>
        <sz val="10"/>
        <color theme="1"/>
        <rFont val="Arial"/>
        <family val="2"/>
      </rPr>
      <t>Fire Labeled Door</t>
    </r>
    <r>
      <rPr>
        <sz val="10"/>
        <color theme="1"/>
        <rFont val="Arial"/>
        <family val="2"/>
      </rPr>
      <t xml:space="preserve"> Defects</t>
    </r>
  </si>
  <si>
    <r>
      <t xml:space="preserve">2. All </t>
    </r>
    <r>
      <rPr>
        <b/>
        <sz val="10"/>
        <color theme="1"/>
        <rFont val="Arial"/>
        <family val="2"/>
      </rPr>
      <t>Guardrail</t>
    </r>
    <r>
      <rPr>
        <sz val="10"/>
        <color theme="1"/>
        <rFont val="Arial"/>
        <family val="2"/>
      </rPr>
      <t xml:space="preserve"> Defects</t>
    </r>
  </si>
  <si>
    <r>
      <t xml:space="preserve">3. </t>
    </r>
    <r>
      <rPr>
        <b/>
        <sz val="10"/>
        <color theme="1"/>
        <rFont val="Arial"/>
        <family val="2"/>
      </rPr>
      <t>Electrical - GFCI</t>
    </r>
    <r>
      <rPr>
        <sz val="10"/>
        <color theme="1"/>
        <rFont val="Arial"/>
        <family val="2"/>
      </rPr>
      <t>: "An unprotected outlet is present within six feet of a water source"</t>
    </r>
  </si>
  <si>
    <r>
      <t xml:space="preserve">4. </t>
    </r>
    <r>
      <rPr>
        <b/>
        <sz val="10"/>
        <color theme="1"/>
        <rFont val="Arial"/>
        <family val="2"/>
      </rPr>
      <t>HVAC</t>
    </r>
    <r>
      <rPr>
        <sz val="10"/>
        <color theme="1"/>
        <rFont val="Arial"/>
        <family val="2"/>
      </rPr>
      <t xml:space="preserve">: "The inspection date is on or between October 1 and March 31 and the permanently installed heating source </t>
    </r>
  </si>
  <si>
    <t>is working and the interior temperature is 64 to 67.9 degrees Fahrenheit.</t>
  </si>
  <si>
    <r>
      <t xml:space="preserve">5. </t>
    </r>
    <r>
      <rPr>
        <b/>
        <sz val="10"/>
        <color theme="1"/>
        <rFont val="Arial"/>
        <family val="2"/>
      </rPr>
      <t>HVAC</t>
    </r>
    <r>
      <rPr>
        <sz val="10"/>
        <color theme="1"/>
        <rFont val="Arial"/>
        <family val="2"/>
      </rPr>
      <t>: "The inspection date is on or between October 1 and March 31 and the permanently installed heating source</t>
    </r>
  </si>
  <si>
    <t>is not working or the permanently installed heating source is working and the interior temperature is below 64 degrees Fahrenheit.</t>
  </si>
  <si>
    <r>
      <t xml:space="preserve">6. </t>
    </r>
    <r>
      <rPr>
        <b/>
        <sz val="10"/>
        <color theme="1"/>
        <rFont val="Arial"/>
        <family val="2"/>
      </rPr>
      <t>HVAC</t>
    </r>
    <r>
      <rPr>
        <sz val="10"/>
        <color theme="1"/>
        <rFont val="Arial"/>
        <family val="2"/>
      </rPr>
      <t>: "The inspection date is on or between April 1 and September 30 and a permanently installed heating source is</t>
    </r>
  </si>
  <si>
    <t>damaged, inoperable, missing, or not installed."</t>
  </si>
  <si>
    <r>
      <t xml:space="preserve">7. </t>
    </r>
    <r>
      <rPr>
        <b/>
        <sz val="10"/>
        <rFont val="Arial"/>
        <family val="2"/>
      </rPr>
      <t>Interior Lighting</t>
    </r>
    <r>
      <rPr>
        <sz val="10"/>
        <rFont val="Arial"/>
        <family val="2"/>
      </rPr>
      <t>: "At least one (1) permanently installed light fixture is not present in the kitchen and bathroom."</t>
    </r>
  </si>
  <si>
    <r>
      <t xml:space="preserve">8. </t>
    </r>
    <r>
      <rPr>
        <b/>
        <sz val="10"/>
        <rFont val="Arial"/>
        <family val="2"/>
      </rPr>
      <t>Minimum Electrical and Lighting</t>
    </r>
    <r>
      <rPr>
        <sz val="10"/>
        <rFont val="Arial"/>
        <family val="2"/>
      </rPr>
      <t xml:space="preserve">: "At least two (2) working outlets are not present within each habitable room OR
</t>
    </r>
  </si>
  <si>
    <t>At least one (1) working outlet and one (1) permanently installed light fixture is not present within each habitable room."</t>
  </si>
  <si>
    <t>Repeat Non-Scored Defects</t>
  </si>
  <si>
    <t>Point deductions for repeated instances of the same defect within the same defined region will not be scored.</t>
  </si>
  <si>
    <t>Area</t>
  </si>
  <si>
    <t>Repeat Region</t>
  </si>
  <si>
    <t>Plain Language</t>
  </si>
  <si>
    <t>Inspected Unit</t>
  </si>
  <si>
    <t>Defect A can only be scored once in Unit 1 and it can be scored again in Unit 2, Unit 3, etc.,</t>
  </si>
  <si>
    <t>Inspected Building</t>
  </si>
  <si>
    <t>Defect B can only be scored once in Building 1 and it can be scored again in Building 2, Building 3, etc.,</t>
  </si>
  <si>
    <t>Defect C can only be scored once in the entire Outside area</t>
  </si>
  <si>
    <t>NSPIRE Score Calculator</t>
  </si>
  <si>
    <r>
      <rPr>
        <b/>
        <sz val="10"/>
        <color theme="1"/>
        <rFont val="Arial"/>
        <family val="2"/>
      </rPr>
      <t>Step 1:</t>
    </r>
    <r>
      <rPr>
        <sz val="10"/>
        <color theme="1"/>
        <rFont val="Arial"/>
        <family val="2"/>
      </rPr>
      <t xml:space="preserve"> Input Total Number of Defects</t>
    </r>
  </si>
  <si>
    <t xml:space="preserve">In the light yellow cells of the table below, input the total number of defects (both Scored and Non-Scored) found during your property inspection, </t>
  </si>
  <si>
    <t>categorized by Severity and Location.</t>
  </si>
  <si>
    <r>
      <rPr>
        <b/>
        <sz val="10"/>
        <color theme="1"/>
        <rFont val="Arial"/>
        <family val="2"/>
      </rPr>
      <t>Step 2:</t>
    </r>
    <r>
      <rPr>
        <sz val="10"/>
        <color theme="1"/>
        <rFont val="Arial"/>
        <family val="2"/>
      </rPr>
      <t xml:space="preserve"> Input Exceptions (Number of Defects that are Non-Scored)</t>
    </r>
  </si>
  <si>
    <t>In the light yellow cells of the table below, input the number of Non-Scored defects found during your property inspection, categorized by Severity and Location.</t>
  </si>
  <si>
    <t>Please see tab "Non-Scored Defects" for additional explanation</t>
  </si>
  <si>
    <r>
      <rPr>
        <b/>
        <sz val="10"/>
        <color theme="1"/>
        <rFont val="Arial"/>
        <family val="2"/>
      </rPr>
      <t>Step 3:</t>
    </r>
    <r>
      <rPr>
        <sz val="10"/>
        <color theme="1"/>
        <rFont val="Arial"/>
        <family val="2"/>
      </rPr>
      <t xml:space="preserve"> Input Units Inspected (Sampled)</t>
    </r>
  </si>
  <si>
    <t>In the light yellow cell below, input the number of units inspected during your property inspection</t>
  </si>
  <si>
    <t>Number of Units Sampled</t>
  </si>
  <si>
    <r>
      <t xml:space="preserve">Your NSPIRE Inspection Score </t>
    </r>
    <r>
      <rPr>
        <b/>
        <sz val="10"/>
        <color rgb="FFC00000"/>
        <rFont val="Arial"/>
        <family val="2"/>
      </rPr>
      <t>Estimate</t>
    </r>
  </si>
  <si>
    <t>NSPIRE Inspection Score</t>
  </si>
  <si>
    <t>Pass / Fail</t>
  </si>
  <si>
    <r>
      <t xml:space="preserve">To ensure your score estimate is accurate, please read the </t>
    </r>
    <r>
      <rPr>
        <i/>
        <sz val="10"/>
        <color rgb="FF00648F"/>
        <rFont val="Arial"/>
        <family val="2"/>
      </rPr>
      <t xml:space="preserve">Instructions, Definitions, </t>
    </r>
    <r>
      <rPr>
        <sz val="10"/>
        <color rgb="FF00648F"/>
        <rFont val="Arial"/>
        <family val="2"/>
      </rPr>
      <t xml:space="preserve">and </t>
    </r>
    <r>
      <rPr>
        <i/>
        <sz val="10"/>
        <color rgb="FF00648F"/>
        <rFont val="Arial"/>
        <family val="2"/>
      </rPr>
      <t xml:space="preserve">Non-Scored Defects </t>
    </r>
    <r>
      <rPr>
        <sz val="10"/>
        <color rgb="FF00648F"/>
        <rFont val="Arial"/>
        <family val="2"/>
      </rPr>
      <t xml:space="preserve">tabs </t>
    </r>
  </si>
  <si>
    <t>Defect Severity Values</t>
  </si>
  <si>
    <t>Error Calculations</t>
  </si>
  <si>
    <t>Defect Severity Values * Scorable Defect Counts</t>
  </si>
  <si>
    <t>Defect Severity Values * Non-Scorable Defect Counts</t>
  </si>
  <si>
    <t>Property Threshold of Performance</t>
  </si>
  <si>
    <r>
      <t>Step</t>
    </r>
    <r>
      <rPr>
        <sz val="10"/>
        <color rgb="FFFFFFFF"/>
        <rFont val="Arial"/>
        <family val="2"/>
      </rPr>
      <t> </t>
    </r>
  </si>
  <si>
    <t>Notation</t>
  </si>
  <si>
    <t>Property Z</t>
  </si>
  <si>
    <t>Step 1</t>
  </si>
  <si>
    <t>A</t>
  </si>
  <si>
    <t>Step 2</t>
  </si>
  <si>
    <t>B</t>
  </si>
  <si>
    <t xml:space="preserve">Step 2 </t>
  </si>
  <si>
    <t>A/B</t>
  </si>
  <si>
    <t>Step 3</t>
  </si>
  <si>
    <t>100 – A/B</t>
  </si>
  <si>
    <t>Units Threshold of Performance</t>
  </si>
  <si>
    <t>Step 4</t>
  </si>
  <si>
    <t>C</t>
  </si>
  <si>
    <t xml:space="preserve">Step 4 </t>
  </si>
  <si>
    <t>C/B</t>
  </si>
  <si>
    <t>Summary</t>
  </si>
  <si>
    <t>Background</t>
  </si>
  <si>
    <t>Display</t>
  </si>
  <si>
    <t>Error Indicators</t>
  </si>
  <si>
    <t>Error Messages</t>
  </si>
  <si>
    <t>Non-Scored Higher than Scored</t>
  </si>
  <si>
    <t>Error: ensure the number of Non-Scored Defects in table 2 does not exceed the number of Total Defects in table 1</t>
  </si>
  <si>
    <t>Sample Units &lt;0</t>
  </si>
  <si>
    <t>Error: ensure the number of sample units in table 3 is 1 or greater</t>
  </si>
  <si>
    <t>Sample Units &gt;32</t>
  </si>
  <si>
    <t>Warning: Under NSPIRE, no more than 32 units will be included in the inspection sample</t>
  </si>
  <si>
    <t>Error Number</t>
  </si>
  <si>
    <t>Multiple Errors: please check inputs</t>
  </si>
  <si>
    <t>Error Message to Display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</si>
</sst>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C0000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FFFFFF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u/>
      <sz val="10"/>
      <color theme="10"/>
      <name val="Arial"/>
      <family val="2"/>
    </font>
    <font>
      <b/>
      <i/>
      <sz val="10"/>
      <color rgb="FFC00000"/>
      <name val="Arial"/>
      <family val="2"/>
    </font>
    <font>
      <sz val="10"/>
      <color rgb="FF00648F"/>
      <name val="Arial"/>
      <family val="2"/>
    </font>
    <font>
      <i/>
      <sz val="10"/>
      <color rgb="FF00648F"/>
      <name val="Arial"/>
      <family val="2"/>
    </font>
    <font>
      <b/>
      <sz val="10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6590"/>
        <bgColor indexed="64"/>
      </patternFill>
    </fill>
    <fill>
      <patternFill patternType="solid">
        <fgColor rgb="FF97C1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648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9C24D"/>
        <bgColor indexed="64"/>
      </patternFill>
    </fill>
  </fills>
  <borders count="4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648F"/>
      </left>
      <right/>
      <top style="medium">
        <color rgb="FF00648F"/>
      </top>
      <bottom/>
      <diagonal/>
    </border>
    <border>
      <left/>
      <right/>
      <top style="medium">
        <color rgb="FF00648F"/>
      </top>
      <bottom/>
      <diagonal/>
    </border>
    <border>
      <left/>
      <right style="medium">
        <color rgb="FF00648F"/>
      </right>
      <top style="medium">
        <color rgb="FF00648F"/>
      </top>
      <bottom/>
      <diagonal/>
    </border>
    <border>
      <left style="medium">
        <color rgb="FF00648F"/>
      </left>
      <right/>
      <top/>
      <bottom/>
      <diagonal/>
    </border>
    <border>
      <left/>
      <right style="medium">
        <color rgb="FF00648F"/>
      </right>
      <top/>
      <bottom/>
      <diagonal/>
    </border>
    <border>
      <left style="medium">
        <color rgb="FF00648F"/>
      </left>
      <right/>
      <top/>
      <bottom style="medium">
        <color rgb="FF00648F"/>
      </bottom>
      <diagonal/>
    </border>
    <border>
      <left/>
      <right/>
      <top/>
      <bottom style="medium">
        <color rgb="FF00648F"/>
      </bottom>
      <diagonal/>
    </border>
    <border>
      <left/>
      <right style="medium">
        <color rgb="FF00648F"/>
      </right>
      <top/>
      <bottom style="medium">
        <color rgb="FF00648F"/>
      </bottom>
      <diagonal/>
    </border>
    <border>
      <left style="medium">
        <color rgb="FF00648F"/>
      </left>
      <right/>
      <top style="medium">
        <color rgb="FF00648F"/>
      </top>
      <bottom style="medium">
        <color rgb="FF00648F"/>
      </bottom>
      <diagonal/>
    </border>
    <border>
      <left/>
      <right style="medium">
        <color rgb="FF00648F"/>
      </right>
      <top style="medium">
        <color rgb="FF00648F"/>
      </top>
      <bottom style="medium">
        <color rgb="FF00648F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rgb="FF00648F"/>
      </top>
      <bottom style="thin">
        <color theme="0" tint="-0.249977111117893"/>
      </bottom>
      <diagonal/>
    </border>
    <border>
      <left style="medium">
        <color rgb="FF00648F"/>
      </left>
      <right style="thin">
        <color theme="0" tint="-0.24994659260841701"/>
      </right>
      <top style="medium">
        <color rgb="FF00648F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rgb="FF00648F"/>
      </top>
      <bottom style="thin">
        <color theme="0" tint="-0.24994659260841701"/>
      </bottom>
      <diagonal/>
    </border>
    <border>
      <left style="medium">
        <color rgb="FF00648F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rgb="FF00648F"/>
      </right>
      <top style="medium">
        <color rgb="FF00648F"/>
      </top>
      <bottom style="thin">
        <color theme="0" tint="-0.24994659260841701"/>
      </bottom>
      <diagonal/>
    </border>
    <border>
      <left/>
      <right style="medium">
        <color rgb="FF00648F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rgb="FF00648F"/>
      </right>
      <top style="thin">
        <color theme="0" tint="-0.24994659260841701"/>
      </top>
      <bottom style="medium">
        <color rgb="FF00648F"/>
      </bottom>
      <diagonal/>
    </border>
    <border>
      <left style="thin">
        <color rgb="FF00648F"/>
      </left>
      <right/>
      <top/>
      <bottom style="thin">
        <color rgb="FF00648F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4659260841701"/>
      </left>
      <right/>
      <top style="medium">
        <color rgb="FF00648F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rgb="FF00648F"/>
      </left>
      <right style="medium">
        <color rgb="FF00648F"/>
      </right>
      <top/>
      <bottom style="medium">
        <color rgb="FF00648F"/>
      </bottom>
      <diagonal/>
    </border>
    <border>
      <left style="medium">
        <color rgb="FF00648F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rgb="FF00648F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rgb="FF00648F"/>
      </left>
      <right/>
      <top style="medium">
        <color rgb="FF00648F"/>
      </top>
      <bottom style="thin">
        <color theme="4" tint="0.39997558519241921"/>
      </bottom>
      <diagonal/>
    </border>
    <border>
      <left style="thin">
        <color rgb="FF00648F"/>
      </left>
      <right style="thin">
        <color rgb="FF00648F"/>
      </right>
      <top style="medium">
        <color rgb="FF00648F"/>
      </top>
      <bottom style="thin">
        <color rgb="FF00648F"/>
      </bottom>
      <diagonal/>
    </border>
    <border>
      <left style="thin">
        <color rgb="FF00648F"/>
      </left>
      <right style="medium">
        <color rgb="FF00648F"/>
      </right>
      <top style="medium">
        <color rgb="FF00648F"/>
      </top>
      <bottom style="thin">
        <color rgb="FF00648F"/>
      </bottom>
      <diagonal/>
    </border>
    <border>
      <left style="thin">
        <color theme="0" tint="-0.249977111117893"/>
      </left>
      <right style="medium">
        <color rgb="FF00648F"/>
      </right>
      <top style="thin">
        <color rgb="FF00648F"/>
      </top>
      <bottom style="thin">
        <color theme="0" tint="-0.249977111117893"/>
      </bottom>
      <diagonal/>
    </border>
    <border>
      <left/>
      <right style="medium">
        <color rgb="FF00648F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0" tint="-0.249977111117893"/>
      </left>
      <right style="medium">
        <color rgb="FF00648F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4" tint="0.39997558519241921"/>
      </top>
      <bottom style="medium">
        <color rgb="FF00648F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medium">
        <color rgb="FF00648F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39">
    <xf numFmtId="0" fontId="0" fillId="0" borderId="0" xfId="0"/>
    <xf numFmtId="0" fontId="1" fillId="4" borderId="0" xfId="0" applyFont="1" applyFill="1"/>
    <xf numFmtId="0" fontId="9" fillId="3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left" wrapText="1" readingOrder="1"/>
    </xf>
    <xf numFmtId="0" fontId="3" fillId="0" borderId="1" xfId="0" applyFont="1" applyBorder="1" applyAlignment="1">
      <alignment horizontal="right" wrapText="1" readingOrder="1"/>
    </xf>
    <xf numFmtId="0" fontId="1" fillId="0" borderId="0" xfId="0" applyFont="1"/>
    <xf numFmtId="0" fontId="2" fillId="2" borderId="1" xfId="0" applyFont="1" applyFill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left" wrapText="1" readingOrder="1"/>
    </xf>
    <xf numFmtId="0" fontId="3" fillId="0" borderId="1" xfId="0" applyFont="1" applyBorder="1" applyAlignment="1">
      <alignment horizontal="center" wrapText="1" readingOrder="1"/>
    </xf>
    <xf numFmtId="164" fontId="3" fillId="0" borderId="1" xfId="0" applyNumberFormat="1" applyFont="1" applyBorder="1" applyAlignment="1">
      <alignment horizontal="right" wrapText="1" readingOrder="1"/>
    </xf>
    <xf numFmtId="1" fontId="10" fillId="0" borderId="1" xfId="0" applyNumberFormat="1" applyFont="1" applyBorder="1" applyAlignment="1">
      <alignment horizontal="right" wrapText="1" readingOrder="1"/>
    </xf>
    <xf numFmtId="164" fontId="10" fillId="0" borderId="1" xfId="0" applyNumberFormat="1" applyFont="1" applyBorder="1" applyAlignment="1">
      <alignment horizontal="right" wrapText="1" readingOrder="1"/>
    </xf>
    <xf numFmtId="0" fontId="2" fillId="5" borderId="2" xfId="0" applyFont="1" applyFill="1" applyBorder="1" applyAlignment="1">
      <alignment horizontal="left" wrapText="1" readingOrder="1"/>
    </xf>
    <xf numFmtId="0" fontId="1" fillId="0" borderId="2" xfId="0" applyFont="1" applyBorder="1"/>
    <xf numFmtId="164" fontId="1" fillId="0" borderId="2" xfId="0" applyNumberFormat="1" applyFont="1" applyBorder="1"/>
    <xf numFmtId="0" fontId="1" fillId="4" borderId="2" xfId="0" applyFont="1" applyFill="1" applyBorder="1"/>
    <xf numFmtId="0" fontId="1" fillId="4" borderId="0" xfId="0" applyFont="1" applyFill="1" applyAlignment="1">
      <alignment wrapText="1"/>
    </xf>
    <xf numFmtId="0" fontId="1" fillId="4" borderId="6" xfId="0" applyFont="1" applyFill="1" applyBorder="1"/>
    <xf numFmtId="0" fontId="1" fillId="4" borderId="7" xfId="0" applyFont="1" applyFill="1" applyBorder="1"/>
    <xf numFmtId="0" fontId="7" fillId="4" borderId="0" xfId="0" applyFont="1" applyFill="1"/>
    <xf numFmtId="0" fontId="1" fillId="4" borderId="9" xfId="0" applyFont="1" applyFill="1" applyBorder="1"/>
    <xf numFmtId="0" fontId="1" fillId="4" borderId="10" xfId="0" applyFont="1" applyFill="1" applyBorder="1"/>
    <xf numFmtId="0" fontId="3" fillId="0" borderId="0" xfId="0" applyFont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1" fillId="4" borderId="7" xfId="0" applyFont="1" applyFill="1" applyBorder="1" applyAlignment="1">
      <alignment vertical="top" wrapText="1"/>
    </xf>
    <xf numFmtId="0" fontId="11" fillId="4" borderId="7" xfId="0" applyFont="1" applyFill="1" applyBorder="1" applyAlignment="1">
      <alignment vertical="top" wrapText="1"/>
    </xf>
    <xf numFmtId="0" fontId="3" fillId="0" borderId="15" xfId="0" applyFont="1" applyBorder="1" applyAlignment="1">
      <alignment horizontal="right" wrapText="1" readingOrder="1"/>
    </xf>
    <xf numFmtId="0" fontId="3" fillId="0" borderId="16" xfId="0" applyFont="1" applyBorder="1" applyAlignment="1">
      <alignment horizontal="right" wrapText="1" readingOrder="1"/>
    </xf>
    <xf numFmtId="0" fontId="3" fillId="0" borderId="17" xfId="0" applyFont="1" applyBorder="1" applyAlignment="1">
      <alignment horizontal="right" wrapText="1" readingOrder="1"/>
    </xf>
    <xf numFmtId="0" fontId="3" fillId="0" borderId="18" xfId="0" applyFont="1" applyBorder="1" applyAlignment="1">
      <alignment horizontal="right" wrapText="1" readingOrder="1"/>
    </xf>
    <xf numFmtId="0" fontId="3" fillId="6" borderId="12" xfId="0" applyFont="1" applyFill="1" applyBorder="1" applyAlignment="1" applyProtection="1">
      <alignment horizontal="right" wrapText="1" readingOrder="1"/>
      <protection locked="0"/>
    </xf>
    <xf numFmtId="1" fontId="4" fillId="7" borderId="22" xfId="0" applyNumberFormat="1" applyFont="1" applyFill="1" applyBorder="1" applyAlignment="1">
      <alignment horizontal="center"/>
    </xf>
    <xf numFmtId="1" fontId="4" fillId="7" borderId="23" xfId="0" applyNumberFormat="1" applyFont="1" applyFill="1" applyBorder="1" applyAlignment="1">
      <alignment horizontal="center"/>
    </xf>
    <xf numFmtId="164" fontId="4" fillId="7" borderId="24" xfId="0" applyNumberFormat="1" applyFont="1" applyFill="1" applyBorder="1" applyAlignment="1">
      <alignment horizontal="center"/>
    </xf>
    <xf numFmtId="0" fontId="1" fillId="4" borderId="0" xfId="0" applyFont="1" applyFill="1" applyAlignment="1">
      <alignment horizontal="left" vertical="center"/>
    </xf>
    <xf numFmtId="0" fontId="1" fillId="9" borderId="0" xfId="0" applyFont="1" applyFill="1" applyAlignment="1">
      <alignment vertical="center" wrapText="1"/>
    </xf>
    <xf numFmtId="0" fontId="13" fillId="8" borderId="4" xfId="0" applyFont="1" applyFill="1" applyBorder="1"/>
    <xf numFmtId="0" fontId="13" fillId="8" borderId="5" xfId="0" applyFont="1" applyFill="1" applyBorder="1"/>
    <xf numFmtId="0" fontId="1" fillId="4" borderId="0" xfId="0" applyFont="1" applyFill="1" applyAlignment="1">
      <alignment vertical="top"/>
    </xf>
    <xf numFmtId="0" fontId="1" fillId="4" borderId="9" xfId="0" applyFont="1" applyFill="1" applyBorder="1" applyAlignment="1">
      <alignment horizontal="left" vertical="center"/>
    </xf>
    <xf numFmtId="0" fontId="1" fillId="4" borderId="0" xfId="0" applyFont="1" applyFill="1" applyAlignment="1">
      <alignment vertical="center" wrapText="1"/>
    </xf>
    <xf numFmtId="0" fontId="4" fillId="4" borderId="6" xfId="0" applyFont="1" applyFill="1" applyBorder="1"/>
    <xf numFmtId="0" fontId="6" fillId="4" borderId="6" xfId="0" applyFont="1" applyFill="1" applyBorder="1" applyAlignment="1">
      <alignment horizontal="left" indent="1"/>
    </xf>
    <xf numFmtId="0" fontId="1" fillId="4" borderId="6" xfId="0" applyFont="1" applyFill="1" applyBorder="1" applyAlignment="1">
      <alignment horizontal="left" vertical="center" indent="1"/>
    </xf>
    <xf numFmtId="0" fontId="1" fillId="4" borderId="8" xfId="0" applyFont="1" applyFill="1" applyBorder="1" applyAlignment="1">
      <alignment horizontal="left" vertical="center" indent="1"/>
    </xf>
    <xf numFmtId="0" fontId="16" fillId="4" borderId="0" xfId="0" applyFont="1" applyFill="1" applyAlignment="1">
      <alignment vertical="top" wrapText="1"/>
    </xf>
    <xf numFmtId="0" fontId="14" fillId="4" borderId="0" xfId="0" applyFont="1" applyFill="1"/>
    <xf numFmtId="0" fontId="13" fillId="8" borderId="0" xfId="0" applyFont="1" applyFill="1" applyAlignment="1">
      <alignment wrapText="1" readingOrder="1"/>
    </xf>
    <xf numFmtId="0" fontId="13" fillId="8" borderId="11" xfId="0" applyFont="1" applyFill="1" applyBorder="1" applyAlignment="1">
      <alignment wrapText="1" readingOrder="1"/>
    </xf>
    <xf numFmtId="0" fontId="3" fillId="0" borderId="26" xfId="0" applyFont="1" applyBorder="1" applyAlignment="1">
      <alignment vertical="center" wrapText="1"/>
    </xf>
    <xf numFmtId="0" fontId="3" fillId="0" borderId="27" xfId="0" applyFont="1" applyBorder="1" applyAlignment="1">
      <alignment vertical="center" wrapText="1"/>
    </xf>
    <xf numFmtId="0" fontId="2" fillId="8" borderId="25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right" wrapText="1" readingOrder="1"/>
    </xf>
    <xf numFmtId="0" fontId="3" fillId="0" borderId="28" xfId="0" applyFont="1" applyBorder="1" applyAlignment="1">
      <alignment horizontal="right" wrapText="1" readingOrder="1"/>
    </xf>
    <xf numFmtId="0" fontId="3" fillId="0" borderId="29" xfId="0" applyFont="1" applyBorder="1" applyAlignment="1">
      <alignment horizontal="right" wrapText="1" readingOrder="1"/>
    </xf>
    <xf numFmtId="0" fontId="2" fillId="8" borderId="0" xfId="0" applyFont="1" applyFill="1" applyAlignment="1">
      <alignment horizontal="right" vertical="center" wrapText="1" readingOrder="1"/>
    </xf>
    <xf numFmtId="0" fontId="2" fillId="8" borderId="30" xfId="0" applyFont="1" applyFill="1" applyBorder="1" applyAlignment="1">
      <alignment horizontal="center" vertical="center" wrapText="1" readingOrder="1"/>
    </xf>
    <xf numFmtId="0" fontId="2" fillId="8" borderId="8" xfId="0" applyFont="1" applyFill="1" applyBorder="1" applyAlignment="1">
      <alignment horizontal="center" vertical="center" wrapText="1" readingOrder="1"/>
    </xf>
    <xf numFmtId="0" fontId="3" fillId="0" borderId="31" xfId="0" applyFont="1" applyBorder="1" applyAlignment="1">
      <alignment horizontal="right" wrapText="1" readingOrder="1"/>
    </xf>
    <xf numFmtId="0" fontId="3" fillId="0" borderId="32" xfId="0" applyFont="1" applyBorder="1" applyAlignment="1">
      <alignment horizontal="right" wrapText="1" readingOrder="1"/>
    </xf>
    <xf numFmtId="0" fontId="3" fillId="0" borderId="33" xfId="0" applyFont="1" applyBorder="1" applyAlignment="1">
      <alignment horizontal="right" wrapText="1" readingOrder="1"/>
    </xf>
    <xf numFmtId="0" fontId="13" fillId="8" borderId="0" xfId="0" applyFont="1" applyFill="1" applyAlignment="1">
      <alignment horizontal="center" vertical="center" wrapText="1" readingOrder="1"/>
    </xf>
    <xf numFmtId="0" fontId="16" fillId="4" borderId="0" xfId="0" applyFont="1" applyFill="1" applyAlignment="1">
      <alignment vertical="top"/>
    </xf>
    <xf numFmtId="0" fontId="13" fillId="8" borderId="3" xfId="0" applyFont="1" applyFill="1" applyBorder="1" applyAlignment="1">
      <alignment horizontal="left" indent="15"/>
    </xf>
    <xf numFmtId="0" fontId="1" fillId="9" borderId="6" xfId="0" applyFont="1" applyFill="1" applyBorder="1" applyAlignment="1">
      <alignment vertical="center"/>
    </xf>
    <xf numFmtId="0" fontId="1" fillId="9" borderId="7" xfId="0" applyFont="1" applyFill="1" applyBorder="1" applyAlignment="1">
      <alignment vertical="center" wrapText="1"/>
    </xf>
    <xf numFmtId="0" fontId="13" fillId="8" borderId="3" xfId="0" applyFont="1" applyFill="1" applyBorder="1" applyAlignment="1">
      <alignment horizontal="left" vertical="center" indent="31"/>
    </xf>
    <xf numFmtId="0" fontId="13" fillId="8" borderId="4" xfId="0" applyFont="1" applyFill="1" applyBorder="1" applyAlignment="1">
      <alignment horizontal="left" vertical="center" indent="31"/>
    </xf>
    <xf numFmtId="0" fontId="13" fillId="8" borderId="5" xfId="0" applyFont="1" applyFill="1" applyBorder="1" applyAlignment="1">
      <alignment horizontal="left" vertical="center" indent="31"/>
    </xf>
    <xf numFmtId="0" fontId="5" fillId="4" borderId="0" xfId="0" applyFont="1" applyFill="1" applyAlignment="1">
      <alignment vertical="center"/>
    </xf>
    <xf numFmtId="0" fontId="5" fillId="4" borderId="6" xfId="0" applyFont="1" applyFill="1" applyBorder="1" applyAlignment="1">
      <alignment horizontal="left" vertical="center" indent="2"/>
    </xf>
    <xf numFmtId="0" fontId="1" fillId="4" borderId="0" xfId="0" applyFont="1" applyFill="1" applyAlignment="1">
      <alignment horizontal="left" vertical="top" indent="4"/>
    </xf>
    <xf numFmtId="0" fontId="1" fillId="4" borderId="0" xfId="0" applyFont="1" applyFill="1" applyAlignment="1">
      <alignment horizontal="left" indent="2"/>
    </xf>
    <xf numFmtId="0" fontId="1" fillId="4" borderId="6" xfId="0" applyFont="1" applyFill="1" applyBorder="1" applyAlignment="1">
      <alignment horizontal="left" vertical="center" indent="2"/>
    </xf>
    <xf numFmtId="0" fontId="1" fillId="4" borderId="0" xfId="0" applyFont="1" applyFill="1" applyAlignment="1">
      <alignment horizontal="left" vertical="center" indent="2"/>
    </xf>
    <xf numFmtId="0" fontId="1" fillId="4" borderId="6" xfId="0" applyFont="1" applyFill="1" applyBorder="1" applyAlignment="1">
      <alignment horizontal="left" vertical="top" indent="2"/>
    </xf>
    <xf numFmtId="0" fontId="1" fillId="4" borderId="6" xfId="0" applyFont="1" applyFill="1" applyBorder="1" applyAlignment="1">
      <alignment horizontal="left" indent="2"/>
    </xf>
    <xf numFmtId="0" fontId="13" fillId="8" borderId="4" xfId="0" applyFont="1" applyFill="1" applyBorder="1" applyAlignment="1">
      <alignment horizontal="left" indent="34"/>
    </xf>
    <xf numFmtId="0" fontId="13" fillId="8" borderId="5" xfId="0" applyFont="1" applyFill="1" applyBorder="1" applyAlignment="1">
      <alignment horizontal="left" indent="34"/>
    </xf>
    <xf numFmtId="0" fontId="13" fillId="8" borderId="3" xfId="0" applyFont="1" applyFill="1" applyBorder="1" applyAlignment="1">
      <alignment horizontal="left" indent="37"/>
    </xf>
    <xf numFmtId="0" fontId="10" fillId="6" borderId="19" xfId="0" applyFont="1" applyFill="1" applyBorder="1" applyAlignment="1" applyProtection="1">
      <alignment horizontal="right" wrapText="1" readingOrder="1"/>
      <protection locked="0"/>
    </xf>
    <xf numFmtId="0" fontId="10" fillId="6" borderId="20" xfId="0" applyFont="1" applyFill="1" applyBorder="1" applyAlignment="1" applyProtection="1">
      <alignment horizontal="right" wrapText="1" readingOrder="1"/>
      <protection locked="0"/>
    </xf>
    <xf numFmtId="0" fontId="10" fillId="6" borderId="34" xfId="0" applyFont="1" applyFill="1" applyBorder="1" applyAlignment="1" applyProtection="1">
      <alignment horizontal="right" wrapText="1" readingOrder="1"/>
      <protection locked="0"/>
    </xf>
    <xf numFmtId="0" fontId="10" fillId="6" borderId="21" xfId="0" applyFont="1" applyFill="1" applyBorder="1" applyAlignment="1" applyProtection="1">
      <alignment horizontal="right" wrapText="1" readingOrder="1"/>
      <protection locked="0"/>
    </xf>
    <xf numFmtId="0" fontId="10" fillId="6" borderId="18" xfId="0" applyFont="1" applyFill="1" applyBorder="1" applyAlignment="1" applyProtection="1">
      <alignment horizontal="right" wrapText="1" readingOrder="1"/>
      <protection locked="0"/>
    </xf>
    <xf numFmtId="0" fontId="10" fillId="6" borderId="29" xfId="0" applyFont="1" applyFill="1" applyBorder="1" applyAlignment="1" applyProtection="1">
      <alignment horizontal="right" wrapText="1" readingOrder="1"/>
      <protection locked="0"/>
    </xf>
    <xf numFmtId="0" fontId="10" fillId="6" borderId="35" xfId="0" applyFont="1" applyFill="1" applyBorder="1" applyAlignment="1" applyProtection="1">
      <alignment horizontal="right" wrapText="1" readingOrder="1"/>
      <protection locked="0"/>
    </xf>
    <xf numFmtId="0" fontId="10" fillId="6" borderId="32" xfId="0" applyFont="1" applyFill="1" applyBorder="1" applyAlignment="1" applyProtection="1">
      <alignment horizontal="right" wrapText="1" readingOrder="1"/>
      <protection locked="0"/>
    </xf>
    <xf numFmtId="0" fontId="10" fillId="6" borderId="33" xfId="0" applyFont="1" applyFill="1" applyBorder="1" applyAlignment="1" applyProtection="1">
      <alignment horizontal="right" wrapText="1" readingOrder="1"/>
      <protection locked="0"/>
    </xf>
    <xf numFmtId="0" fontId="1" fillId="4" borderId="0" xfId="0" applyFont="1" applyFill="1" applyAlignment="1">
      <alignment horizontal="left" vertical="center" indent="1"/>
    </xf>
    <xf numFmtId="0" fontId="12" fillId="4" borderId="0" xfId="0" applyFont="1" applyFill="1"/>
    <xf numFmtId="0" fontId="13" fillId="4" borderId="0" xfId="0" applyFont="1" applyFill="1" applyAlignment="1">
      <alignment vertical="center"/>
    </xf>
    <xf numFmtId="0" fontId="4" fillId="4" borderId="0" xfId="0" applyFont="1" applyFill="1"/>
    <xf numFmtId="0" fontId="12" fillId="4" borderId="7" xfId="0" applyFont="1" applyFill="1" applyBorder="1"/>
    <xf numFmtId="0" fontId="1" fillId="4" borderId="0" xfId="0" applyFont="1" applyFill="1" applyAlignment="1">
      <alignment vertical="center"/>
    </xf>
    <xf numFmtId="0" fontId="1" fillId="0" borderId="6" xfId="0" applyFont="1" applyBorder="1" applyAlignment="1">
      <alignment horizontal="left" vertical="center" indent="2"/>
    </xf>
    <xf numFmtId="0" fontId="1" fillId="4" borderId="0" xfId="0" applyFont="1" applyFill="1" applyAlignment="1">
      <alignment horizontal="left" indent="1"/>
    </xf>
    <xf numFmtId="0" fontId="5" fillId="4" borderId="0" xfId="0" applyFont="1" applyFill="1" applyAlignment="1">
      <alignment horizontal="left" indent="1"/>
    </xf>
    <xf numFmtId="0" fontId="5" fillId="4" borderId="0" xfId="0" applyFont="1" applyFill="1"/>
    <xf numFmtId="0" fontId="1" fillId="4" borderId="6" xfId="0" applyFont="1" applyFill="1" applyBorder="1" applyAlignment="1">
      <alignment horizontal="left" vertical="top" indent="1"/>
    </xf>
    <xf numFmtId="0" fontId="1" fillId="4" borderId="0" xfId="0" applyFont="1" applyFill="1" applyAlignment="1">
      <alignment horizontal="left" vertical="top" indent="1"/>
    </xf>
    <xf numFmtId="0" fontId="6" fillId="11" borderId="3" xfId="0" applyFont="1" applyFill="1" applyBorder="1" applyAlignment="1">
      <alignment wrapText="1" readingOrder="1"/>
    </xf>
    <xf numFmtId="0" fontId="6" fillId="11" borderId="6" xfId="0" applyFont="1" applyFill="1" applyBorder="1" applyAlignment="1">
      <alignment wrapText="1" readingOrder="1"/>
    </xf>
    <xf numFmtId="0" fontId="6" fillId="11" borderId="8" xfId="0" applyFont="1" applyFill="1" applyBorder="1" applyAlignment="1">
      <alignment wrapText="1" readingOrder="1"/>
    </xf>
    <xf numFmtId="0" fontId="1" fillId="4" borderId="6" xfId="0" applyFont="1" applyFill="1" applyBorder="1" applyAlignment="1">
      <alignment horizontal="left" indent="1"/>
    </xf>
    <xf numFmtId="0" fontId="12" fillId="4" borderId="4" xfId="0" applyFont="1" applyFill="1" applyBorder="1"/>
    <xf numFmtId="0" fontId="2" fillId="8" borderId="37" xfId="0" applyFont="1" applyFill="1" applyBorder="1" applyAlignment="1">
      <alignment vertical="center" wrapText="1"/>
    </xf>
    <xf numFmtId="0" fontId="2" fillId="8" borderId="38" xfId="0" applyFont="1" applyFill="1" applyBorder="1" applyAlignment="1">
      <alignment horizontal="center" vertical="center" wrapText="1"/>
    </xf>
    <xf numFmtId="0" fontId="2" fillId="8" borderId="39" xfId="0" applyFont="1" applyFill="1" applyBorder="1" applyAlignment="1">
      <alignment horizontal="center" vertical="center" wrapText="1"/>
    </xf>
    <xf numFmtId="0" fontId="3" fillId="10" borderId="36" xfId="0" applyFont="1" applyFill="1" applyBorder="1" applyAlignment="1">
      <alignment vertical="center" wrapText="1"/>
    </xf>
    <xf numFmtId="0" fontId="3" fillId="10" borderId="14" xfId="0" applyFont="1" applyFill="1" applyBorder="1" applyAlignment="1">
      <alignment vertical="center" wrapText="1"/>
    </xf>
    <xf numFmtId="0" fontId="3" fillId="10" borderId="40" xfId="0" applyFont="1" applyFill="1" applyBorder="1" applyAlignment="1">
      <alignment vertical="center" wrapText="1"/>
    </xf>
    <xf numFmtId="0" fontId="3" fillId="0" borderId="36" xfId="0" applyFont="1" applyBorder="1" applyAlignment="1">
      <alignment vertical="center" wrapText="1"/>
    </xf>
    <xf numFmtId="0" fontId="3" fillId="0" borderId="41" xfId="0" applyFont="1" applyBorder="1" applyAlignment="1">
      <alignment vertical="center" wrapText="1"/>
    </xf>
    <xf numFmtId="0" fontId="3" fillId="10" borderId="42" xfId="0" applyFont="1" applyFill="1" applyBorder="1" applyAlignment="1">
      <alignment vertical="center" wrapText="1"/>
    </xf>
    <xf numFmtId="0" fontId="3" fillId="10" borderId="43" xfId="0" applyFont="1" applyFill="1" applyBorder="1" applyAlignment="1">
      <alignment vertical="center" wrapText="1"/>
    </xf>
    <xf numFmtId="0" fontId="5" fillId="0" borderId="26" xfId="0" applyFont="1" applyBorder="1" applyAlignment="1">
      <alignment vertical="center" wrapText="1"/>
    </xf>
    <xf numFmtId="0" fontId="3" fillId="0" borderId="44" xfId="0" applyFont="1" applyBorder="1" applyAlignment="1">
      <alignment vertical="center" wrapText="1"/>
    </xf>
    <xf numFmtId="0" fontId="0" fillId="4" borderId="0" xfId="0" applyFill="1"/>
    <xf numFmtId="0" fontId="0" fillId="4" borderId="9" xfId="0" applyFill="1" applyBorder="1"/>
    <xf numFmtId="0" fontId="16" fillId="0" borderId="0" xfId="0" applyFont="1" applyAlignment="1">
      <alignment vertical="top"/>
    </xf>
    <xf numFmtId="0" fontId="15" fillId="0" borderId="6" xfId="1" applyFont="1" applyFill="1" applyBorder="1" applyAlignment="1">
      <alignment horizontal="left" vertical="center" indent="2"/>
    </xf>
    <xf numFmtId="0" fontId="3" fillId="10" borderId="45" xfId="0" applyFont="1" applyFill="1" applyBorder="1" applyAlignment="1">
      <alignment vertical="center" wrapText="1"/>
    </xf>
    <xf numFmtId="0" fontId="3" fillId="0" borderId="45" xfId="0" applyFont="1" applyBorder="1" applyAlignment="1">
      <alignment vertical="center" wrapText="1"/>
    </xf>
    <xf numFmtId="0" fontId="3" fillId="0" borderId="46" xfId="0" applyFont="1" applyBorder="1" applyAlignment="1">
      <alignment vertical="center" wrapText="1"/>
    </xf>
    <xf numFmtId="0" fontId="15" fillId="4" borderId="6" xfId="1" applyFont="1" applyFill="1" applyBorder="1" applyAlignment="1">
      <alignment horizontal="left" indent="2"/>
    </xf>
    <xf numFmtId="0" fontId="2" fillId="0" borderId="0" xfId="0" applyFont="1" applyAlignment="1">
      <alignment horizontal="center" vertical="center" wrapText="1" readingOrder="1"/>
    </xf>
    <xf numFmtId="0" fontId="3" fillId="0" borderId="0" xfId="0" applyFont="1" applyAlignment="1">
      <alignment horizontal="right" wrapText="1" readingOrder="1"/>
    </xf>
    <xf numFmtId="0" fontId="2" fillId="3" borderId="2" xfId="0" applyFont="1" applyFill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right" wrapText="1" readingOrder="1"/>
    </xf>
    <xf numFmtId="0" fontId="17" fillId="4" borderId="8" xfId="0" applyFont="1" applyFill="1" applyBorder="1"/>
    <xf numFmtId="0" fontId="16" fillId="4" borderId="0" xfId="0" applyFont="1" applyFill="1"/>
    <xf numFmtId="0" fontId="4" fillId="0" borderId="0" xfId="0" applyFont="1"/>
    <xf numFmtId="0" fontId="2" fillId="5" borderId="0" xfId="0" applyFont="1" applyFill="1" applyAlignment="1">
      <alignment horizontal="left" wrapText="1" readingOrder="1"/>
    </xf>
    <xf numFmtId="0" fontId="13" fillId="8" borderId="3" xfId="0" applyFont="1" applyFill="1" applyBorder="1" applyAlignment="1">
      <alignment horizontal="left" vertical="center"/>
    </xf>
    <xf numFmtId="0" fontId="13" fillId="8" borderId="4" xfId="0" applyFont="1" applyFill="1" applyBorder="1" applyAlignment="1">
      <alignment horizontal="left" vertical="center"/>
    </xf>
    <xf numFmtId="0" fontId="13" fillId="8" borderId="5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26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FFFF99"/>
        </patternFill>
      </fill>
      <alignment horizontal="right" vertical="bottom" textRotation="0" wrapText="1" indent="0" justifyLastLine="0" shrinkToFit="0" readingOrder="1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FFFF99"/>
        </patternFill>
      </fill>
      <alignment horizontal="right" vertical="bottom" textRotation="0" wrapText="1" indent="0" justifyLastLine="0" shrinkToFit="0" readingOrder="1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FFFF99"/>
        </patternFill>
      </fill>
      <alignment horizontal="right" vertical="bottom" textRotation="0" wrapText="1" indent="0" justifyLastLine="0" shrinkToFit="0" readingOrder="1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rgb="FF00648F"/>
        </patternFill>
      </fill>
      <alignment horizontal="general" vertical="bottom" textRotation="0" wrapText="1" indent="0" justifyLastLine="0" shrinkToFit="0" readingOrder="1"/>
    </dxf>
    <dxf>
      <border outline="0">
        <left style="medium">
          <color rgb="FF00648F"/>
        </left>
        <right style="medium">
          <color rgb="FF00648F"/>
        </right>
        <top style="medium">
          <color rgb="FF00648F"/>
        </top>
        <bottom style="medium">
          <color rgb="FF00648F"/>
        </bottom>
      </border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rgb="FF00648F"/>
        </patternFill>
      </fill>
      <alignment horizontal="center" vertical="center" textRotation="0" wrapText="1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FFFF99"/>
        </patternFill>
      </fill>
      <alignment horizontal="right" vertical="bottom" textRotation="0" wrapText="1" indent="0" justifyLastLine="0" shrinkToFit="0" readingOrder="1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FFFF99"/>
        </patternFill>
      </fill>
      <alignment horizontal="right" vertical="bottom" textRotation="0" wrapText="1" indent="0" justifyLastLine="0" shrinkToFit="0" readingOrder="1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FFFF99"/>
        </patternFill>
      </fill>
      <alignment horizontal="right" vertical="bottom" textRotation="0" wrapText="1" indent="0" justifyLastLine="0" shrinkToFit="0" readingOrder="1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rgb="FF00648F"/>
        </patternFill>
      </fill>
      <alignment horizontal="general" vertical="bottom" textRotation="0" wrapText="1" indent="0" justifyLastLine="0" shrinkToFit="0" readingOrder="1"/>
    </dxf>
    <dxf>
      <border outline="0">
        <left style="medium">
          <color rgb="FF00648F"/>
        </left>
        <right style="medium">
          <color rgb="FF00648F"/>
        </right>
        <top style="medium">
          <color rgb="FF00648F"/>
        </top>
        <bottom style="medium">
          <color rgb="FF00648F"/>
        </bottom>
      </border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rgb="FF00648F"/>
        </patternFill>
      </fill>
      <alignment horizontal="center" vertical="center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right" vertical="bottom" textRotation="0" wrapText="1" indent="0" justifyLastLine="0" shrinkToFit="0" readingOrder="1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right" vertical="bottom" textRotation="0" wrapText="1" indent="0" justifyLastLine="0" shrinkToFit="0" readingOrder="1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right" vertical="bottom" textRotation="0" wrapText="1" indent="0" justifyLastLine="0" shrinkToFit="0" readingOrder="1"/>
      <border diagonalUp="0" diagonalDown="0" outline="0">
        <left style="medium">
          <color rgb="FF00648F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rial"/>
        <family val="2"/>
        <scheme val="none"/>
      </font>
      <fill>
        <patternFill patternType="solid">
          <fgColor indexed="64"/>
          <bgColor rgb="FF00648F"/>
        </patternFill>
      </fill>
      <alignment horizontal="right" vertical="bottom" textRotation="0" wrapText="1" indent="0" justifyLastLine="0" shrinkToFit="0" readingOrder="1"/>
    </dxf>
    <dxf>
      <border outline="0">
        <left style="medium">
          <color rgb="FF00648F"/>
        </left>
        <right style="medium">
          <color rgb="FF00648F"/>
        </right>
        <top style="medium">
          <color rgb="FF00648F"/>
        </top>
        <bottom style="medium">
          <color rgb="FF00648F"/>
        </bottom>
      </border>
    </dxf>
    <dxf>
      <font>
        <strike val="0"/>
        <outline val="0"/>
        <shadow val="0"/>
        <vertAlign val="baseline"/>
        <sz val="1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rial"/>
        <family val="2"/>
        <scheme val="none"/>
      </font>
      <fill>
        <patternFill patternType="solid">
          <fgColor indexed="64"/>
          <bgColor rgb="FF00648F"/>
        </patternFill>
      </fill>
      <alignment horizontal="center" vertical="center" textRotation="0" wrapText="1" indent="0" justifyLastLine="0" shrinkToFit="0" readingOrder="1"/>
      <border diagonalUp="0" diagonalDown="0" outline="0">
        <left style="medium">
          <color rgb="FF00648F"/>
        </left>
        <right style="medium">
          <color rgb="FF00648F"/>
        </right>
        <top/>
        <bottom/>
      </border>
    </dxf>
    <dxf>
      <font>
        <strike val="0"/>
        <outline val="0"/>
        <shadow val="0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 outline="0">
        <left style="medium">
          <color rgb="FF00648F"/>
        </left>
        <right style="medium">
          <color rgb="FF00648F"/>
        </right>
        <top style="medium">
          <color rgb="FF00648F"/>
        </top>
        <bottom style="medium">
          <color rgb="FF00648F"/>
        </bottom>
      </border>
    </dxf>
    <dxf>
      <font>
        <strike val="0"/>
        <outline val="0"/>
        <shadow val="0"/>
        <vertAlign val="baseline"/>
        <sz val="10"/>
        <name val="Arial"/>
        <family val="2"/>
        <scheme val="none"/>
      </font>
    </dxf>
    <dxf>
      <font>
        <strike val="0"/>
        <outline val="0"/>
        <shadow val="0"/>
        <vertAlign val="baseline"/>
        <sz val="10"/>
        <name val="Arial"/>
        <family val="2"/>
        <scheme val="none"/>
      </font>
    </dxf>
  </dxfs>
  <tableStyles count="0" defaultTableStyle="TableStyleMedium2" defaultPivotStyle="PivotStyleLight16"/>
  <colors>
    <mruColors>
      <color rgb="FF00648F"/>
      <color rgb="FF99C24D"/>
      <color rgb="FFA20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F39960-A0ED-4F10-BE97-9D7E13180BEB}" name="PropertyGrade" displayName="PropertyGrade" ref="A38:B44" totalsRowShown="0" headerRowDxfId="25" dataDxfId="24" tableBorderDxfId="23">
  <tableColumns count="2">
    <tableColumn id="1" xr3:uid="{2716EF97-AA6D-42F6-9B16-0B7D5325C40C}" name="Score" dataDxfId="22"/>
    <tableColumn id="2" xr3:uid="{4FEA9AB4-BE76-411F-A3FF-81C2DC9A46B6}" name="Outcome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E1CA844-78D4-4A83-9BF2-EDEB66263C29}" name="DefectImpactWeighValues" displayName="DefectImpactWeighValues" ref="A25:D29" totalsRowShown="0" headerRowDxfId="20" dataDxfId="19" tableBorderDxfId="18">
  <tableColumns count="4">
    <tableColumn id="1" xr3:uid="{D3A8BE3A-F8F8-4761-9B49-9777F664BE27}" name="Severity Level" dataDxfId="17"/>
    <tableColumn id="2" xr3:uid="{744EF821-6DEC-424C-8F03-3C5B1C0D63D4}" name="Outside" dataDxfId="16"/>
    <tableColumn id="3" xr3:uid="{04168FCB-D851-47B8-AE01-22C72CF31E8A}" name="Inside" dataDxfId="15"/>
    <tableColumn id="4" xr3:uid="{0ED7EFFC-A6FD-467F-876B-99320F4D9B3B}" name="Unit" dataDxfId="1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A82432D-7473-426E-BF4C-A776FC83112D}" name="DefectInput" displayName="DefectInput" ref="A8:D12" totalsRowShown="0" headerRowDxfId="13" dataDxfId="12" tableBorderDxfId="11">
  <tableColumns count="4">
    <tableColumn id="1" xr3:uid="{81B04EAB-6AA4-43D6-A752-B2615843EB44}" name="Severity Level" dataDxfId="10"/>
    <tableColumn id="2" xr3:uid="{4B6207E2-0E03-4762-A32A-B5FD9F81B0F9}" name="Outside" dataDxfId="9"/>
    <tableColumn id="3" xr3:uid="{301F072D-3BF7-4514-9A45-B92D4384CD5C}" name="Inside" dataDxfId="8"/>
    <tableColumn id="4" xr3:uid="{1513D32F-73AD-4242-AC1F-055E137D8DDB}" name="Unit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CDE9919-B151-440B-BADE-A001BA4BFFD7}" name="DefectInput5" displayName="DefectInput5" ref="A16:D20" totalsRowShown="0" headerRowDxfId="6" dataDxfId="5" tableBorderDxfId="4">
  <tableColumns count="4">
    <tableColumn id="1" xr3:uid="{37BF8CCE-A057-42DA-B713-42D6CFEA4F28}" name="Severity Level" dataDxfId="3"/>
    <tableColumn id="2" xr3:uid="{611CF7F6-0582-4103-8059-18559B2DB328}" name="Outside" dataDxfId="2"/>
    <tableColumn id="3" xr3:uid="{9C7D1FF1-2D36-4E70-8873-C49DBE2B8D45}" name="Inside" dataDxfId="1"/>
    <tableColumn id="4" xr3:uid="{87014162-2F7D-401E-8ACA-EC13826CB617}" name="Uni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hud.gov/sites/dfiles/PIH/documents/6092-N-05nspire_final_standards.pdf" TargetMode="External"/><Relationship Id="rId2" Type="http://schemas.openxmlformats.org/officeDocument/2006/relationships/hyperlink" Target="https://www.govinfo.gov/content/pkg/FR-2023-06-22/pdf/2023-13293.pdf" TargetMode="External"/><Relationship Id="rId1" Type="http://schemas.openxmlformats.org/officeDocument/2006/relationships/hyperlink" Target="https://www.govinfo.gov/content/pkg/FR-2023-07-07/pdf/2023-14362.pdf" TargetMode="External"/><Relationship Id="rId6" Type="http://schemas.openxmlformats.org/officeDocument/2006/relationships/table" Target="../tables/table2.xml"/><Relationship Id="rId5" Type="http://schemas.openxmlformats.org/officeDocument/2006/relationships/table" Target="../tables/table1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6DC74-A4AA-441C-906D-41AA8F500089}">
  <sheetPr codeName="Sheet1"/>
  <dimension ref="A1:O17"/>
  <sheetViews>
    <sheetView showGridLines="0" topLeftCell="A2" zoomScaleNormal="100" workbookViewId="0">
      <selection activeCell="G3" sqref="G3"/>
    </sheetView>
  </sheetViews>
  <sheetFormatPr defaultColWidth="8.7265625" defaultRowHeight="12.5" x14ac:dyDescent="0.25"/>
  <cols>
    <col min="1" max="1" width="3.81640625" style="1" customWidth="1"/>
    <col min="2" max="2" width="2.54296875" style="1" customWidth="1"/>
    <col min="3" max="3" width="3.453125" style="1" customWidth="1"/>
    <col min="4" max="4" width="23.54296875" style="1" customWidth="1"/>
    <col min="5" max="6" width="8.7265625" style="1"/>
    <col min="7" max="7" width="24.1796875" style="1" customWidth="1"/>
    <col min="8" max="8" width="29.1796875" style="1" customWidth="1"/>
    <col min="9" max="9" width="2.54296875" style="1" customWidth="1"/>
    <col min="10" max="16384" width="8.7265625" style="1"/>
  </cols>
  <sheetData>
    <row r="1" spans="1:15" ht="3" hidden="1" customHeight="1" x14ac:dyDescent="0.25">
      <c r="A1" s="48" t="s">
        <v>0</v>
      </c>
    </row>
    <row r="2" spans="1:15" s="6" customFormat="1" ht="13" x14ac:dyDescent="0.25">
      <c r="A2" s="122" t="s">
        <v>1</v>
      </c>
      <c r="B2" s="47"/>
      <c r="C2" s="47"/>
      <c r="D2" s="47"/>
      <c r="E2" s="47"/>
      <c r="F2" s="47"/>
      <c r="G2" s="47"/>
      <c r="H2" s="47"/>
      <c r="I2" s="1"/>
      <c r="J2" s="1"/>
      <c r="K2" s="1"/>
      <c r="L2" s="1"/>
      <c r="M2" s="1"/>
      <c r="N2" s="1"/>
      <c r="O2" s="1"/>
    </row>
    <row r="3" spans="1:15" s="6" customFormat="1" ht="13.5" thickBot="1" x14ac:dyDescent="0.3">
      <c r="A3" s="64" t="s">
        <v>2</v>
      </c>
      <c r="B3" s="47"/>
      <c r="C3" s="47"/>
      <c r="D3" s="47"/>
      <c r="E3" s="47"/>
      <c r="F3" s="47"/>
      <c r="G3" s="47"/>
      <c r="H3" s="47"/>
      <c r="I3" s="1"/>
      <c r="J3" s="1"/>
      <c r="K3" s="1"/>
      <c r="L3" s="1"/>
      <c r="M3" s="1"/>
      <c r="N3" s="1"/>
      <c r="O3" s="1"/>
    </row>
    <row r="4" spans="1:15" ht="14.5" customHeight="1" x14ac:dyDescent="0.3">
      <c r="A4" s="65" t="s">
        <v>3</v>
      </c>
      <c r="B4" s="38"/>
      <c r="C4" s="38"/>
      <c r="D4" s="38"/>
      <c r="E4" s="38"/>
      <c r="F4" s="38"/>
      <c r="G4" s="38"/>
      <c r="H4" s="39"/>
    </row>
    <row r="5" spans="1:15" x14ac:dyDescent="0.25">
      <c r="A5" s="66" t="s">
        <v>4</v>
      </c>
      <c r="B5" s="37"/>
      <c r="C5" s="37"/>
      <c r="D5" s="37"/>
      <c r="E5" s="37"/>
      <c r="F5" s="37"/>
      <c r="G5" s="37"/>
      <c r="H5" s="67"/>
    </row>
    <row r="6" spans="1:15" x14ac:dyDescent="0.25">
      <c r="A6" s="66" t="s">
        <v>5</v>
      </c>
      <c r="B6" s="37"/>
      <c r="C6" s="37"/>
      <c r="D6" s="37"/>
      <c r="E6" s="37"/>
      <c r="F6" s="37"/>
      <c r="G6" s="37"/>
      <c r="H6" s="67"/>
    </row>
    <row r="7" spans="1:15" ht="20.149999999999999" customHeight="1" x14ac:dyDescent="0.3">
      <c r="A7" s="44" t="s">
        <v>6</v>
      </c>
      <c r="H7" s="19"/>
    </row>
    <row r="8" spans="1:15" x14ac:dyDescent="0.25">
      <c r="A8" s="45" t="s">
        <v>7</v>
      </c>
      <c r="B8" s="36"/>
      <c r="H8" s="19"/>
    </row>
    <row r="9" spans="1:15" x14ac:dyDescent="0.25">
      <c r="A9" s="45" t="s">
        <v>8</v>
      </c>
      <c r="B9" s="36"/>
      <c r="H9" s="19"/>
    </row>
    <row r="10" spans="1:15" x14ac:dyDescent="0.25">
      <c r="A10" s="45" t="s">
        <v>9</v>
      </c>
      <c r="B10" s="36"/>
      <c r="H10" s="19"/>
    </row>
    <row r="11" spans="1:15" x14ac:dyDescent="0.25">
      <c r="A11" s="91" t="s">
        <v>10</v>
      </c>
      <c r="B11" s="36"/>
      <c r="H11" s="19"/>
    </row>
    <row r="12" spans="1:15" x14ac:dyDescent="0.25">
      <c r="A12" s="45" t="s">
        <v>11</v>
      </c>
      <c r="H12" s="19"/>
    </row>
    <row r="13" spans="1:15" x14ac:dyDescent="0.25">
      <c r="A13" s="45" t="s">
        <v>12</v>
      </c>
      <c r="B13" s="36"/>
      <c r="H13" s="19"/>
    </row>
    <row r="14" spans="1:15" x14ac:dyDescent="0.25">
      <c r="A14" s="45" t="s">
        <v>13</v>
      </c>
      <c r="B14" s="36"/>
      <c r="H14" s="19"/>
    </row>
    <row r="15" spans="1:15" x14ac:dyDescent="0.25">
      <c r="A15" s="45" t="s">
        <v>14</v>
      </c>
      <c r="B15" s="36"/>
      <c r="H15" s="19"/>
    </row>
    <row r="16" spans="1:15" ht="13" thickBot="1" x14ac:dyDescent="0.3">
      <c r="A16" s="46" t="s">
        <v>15</v>
      </c>
      <c r="B16" s="41"/>
      <c r="C16" s="21"/>
      <c r="D16" s="21"/>
      <c r="E16" s="21"/>
      <c r="F16" s="21"/>
      <c r="G16" s="21"/>
      <c r="H16" s="22"/>
    </row>
    <row r="17" spans="1:1" x14ac:dyDescent="0.25">
      <c r="A17" s="1" t="s">
        <v>16</v>
      </c>
    </row>
  </sheetData>
  <sheetProtection algorithmName="SHA-512" hashValue="gzd0JQ602Nb1HLBop/qc39UrgnYlNhYXtXJfvrGU3XK9lG7gtLiTdHApSGGbWYlR4HgCfBfwk9t5vJ2REUONPA==" saltValue="nufTSNyXF3Ob8KQ2WMgSXg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8C8AF-5B1C-4C6F-8EF8-ACB993B7C444}">
  <sheetPr codeName="Sheet2"/>
  <dimension ref="A1:P45"/>
  <sheetViews>
    <sheetView topLeftCell="A34" zoomScaleNormal="100" workbookViewId="0">
      <selection activeCell="A2" sqref="A2"/>
    </sheetView>
  </sheetViews>
  <sheetFormatPr defaultColWidth="8.7265625" defaultRowHeight="12.5" x14ac:dyDescent="0.25"/>
  <cols>
    <col min="1" max="1" width="17.7265625" style="1" customWidth="1"/>
    <col min="2" max="2" width="37.54296875" style="1" customWidth="1"/>
    <col min="3" max="3" width="12.81640625" style="1" customWidth="1"/>
    <col min="4" max="6" width="8.7265625" style="1" customWidth="1"/>
    <col min="7" max="7" width="40.54296875" style="1" customWidth="1"/>
    <col min="8" max="8" width="26.54296875" style="1" customWidth="1"/>
    <col min="9" max="13" width="8.7265625" style="1"/>
    <col min="14" max="14" width="7.54296875" style="1" customWidth="1"/>
    <col min="15" max="16" width="8.7265625" style="1" hidden="1" customWidth="1"/>
    <col min="17" max="16384" width="8.7265625" style="1"/>
  </cols>
  <sheetData>
    <row r="1" spans="1:16" ht="5.5" hidden="1" customHeight="1" thickBot="1" x14ac:dyDescent="0.3">
      <c r="A1" s="48" t="s">
        <v>17</v>
      </c>
    </row>
    <row r="2" spans="1:16" ht="13" x14ac:dyDescent="0.25">
      <c r="A2" s="122" t="s">
        <v>1</v>
      </c>
    </row>
    <row r="3" spans="1:16" ht="13.5" thickBot="1" x14ac:dyDescent="0.3">
      <c r="A3" s="64" t="s">
        <v>2</v>
      </c>
    </row>
    <row r="4" spans="1:16" ht="17.149999999999999" customHeight="1" x14ac:dyDescent="0.25">
      <c r="A4" s="68" t="s">
        <v>18</v>
      </c>
      <c r="B4" s="69"/>
      <c r="C4" s="69"/>
      <c r="D4" s="69"/>
      <c r="E4" s="69"/>
      <c r="F4" s="69"/>
      <c r="G4" s="69"/>
      <c r="H4" s="70"/>
    </row>
    <row r="5" spans="1:16" ht="22.5" customHeight="1" x14ac:dyDescent="0.3">
      <c r="A5" s="43" t="s">
        <v>19</v>
      </c>
      <c r="H5" s="19"/>
    </row>
    <row r="6" spans="1:16" x14ac:dyDescent="0.25">
      <c r="A6" s="127" t="s">
        <v>20</v>
      </c>
      <c r="B6" s="74"/>
      <c r="C6" s="74"/>
      <c r="D6" s="74"/>
      <c r="E6" s="74"/>
      <c r="F6" s="74"/>
      <c r="G6" s="74"/>
      <c r="H6" s="19"/>
    </row>
    <row r="7" spans="1:16" x14ac:dyDescent="0.25">
      <c r="A7" s="127" t="s">
        <v>21</v>
      </c>
      <c r="B7" s="74"/>
      <c r="C7" s="74"/>
      <c r="D7" s="74"/>
      <c r="E7" s="74"/>
      <c r="F7" s="74"/>
      <c r="G7" s="74"/>
      <c r="H7" s="19"/>
    </row>
    <row r="8" spans="1:16" ht="24.65" customHeight="1" x14ac:dyDescent="0.3">
      <c r="A8" s="43" t="s">
        <v>22</v>
      </c>
      <c r="H8" s="19"/>
    </row>
    <row r="9" spans="1:16" x14ac:dyDescent="0.25">
      <c r="A9" s="75" t="s">
        <v>23</v>
      </c>
      <c r="B9" s="76"/>
      <c r="C9" s="76"/>
      <c r="D9" s="76"/>
      <c r="E9" s="76"/>
      <c r="F9" s="76"/>
      <c r="G9" s="76"/>
      <c r="H9" s="26"/>
      <c r="I9" s="17"/>
      <c r="J9" s="17"/>
      <c r="K9" s="17"/>
      <c r="L9" s="17"/>
      <c r="M9" s="17"/>
      <c r="N9" s="17"/>
      <c r="O9" s="17"/>
      <c r="P9" s="17"/>
    </row>
    <row r="10" spans="1:16" x14ac:dyDescent="0.25">
      <c r="A10" s="75" t="s">
        <v>24</v>
      </c>
      <c r="B10" s="76"/>
      <c r="C10" s="76"/>
      <c r="D10" s="76"/>
      <c r="E10" s="76"/>
      <c r="F10" s="76"/>
      <c r="G10" s="76"/>
      <c r="H10" s="26"/>
      <c r="I10" s="17"/>
      <c r="J10" s="17"/>
      <c r="K10" s="17"/>
      <c r="L10" s="17"/>
      <c r="M10" s="17"/>
      <c r="N10" s="17"/>
      <c r="O10" s="17"/>
      <c r="P10" s="17"/>
    </row>
    <row r="11" spans="1:16" x14ac:dyDescent="0.25">
      <c r="A11" s="75" t="s">
        <v>25</v>
      </c>
      <c r="B11" s="76"/>
      <c r="C11" s="76"/>
      <c r="D11" s="76"/>
      <c r="E11" s="76"/>
      <c r="F11" s="76"/>
      <c r="G11" s="76"/>
      <c r="H11" s="26"/>
      <c r="I11" s="17"/>
      <c r="J11" s="17"/>
      <c r="K11" s="17"/>
      <c r="L11" s="17"/>
      <c r="M11" s="17"/>
      <c r="N11" s="17"/>
      <c r="O11" s="17"/>
      <c r="P11" s="17"/>
    </row>
    <row r="12" spans="1:16" x14ac:dyDescent="0.25">
      <c r="A12" s="75" t="s">
        <v>26</v>
      </c>
      <c r="B12" s="76"/>
      <c r="C12" s="76"/>
      <c r="D12" s="76"/>
      <c r="E12" s="76"/>
      <c r="F12" s="76"/>
      <c r="G12" s="76"/>
      <c r="H12" s="26"/>
      <c r="I12" s="17"/>
      <c r="J12" s="17"/>
      <c r="K12" s="17"/>
      <c r="L12" s="17"/>
      <c r="M12" s="17"/>
      <c r="N12" s="17"/>
      <c r="O12" s="17"/>
      <c r="P12" s="17"/>
    </row>
    <row r="13" spans="1:16" ht="22.5" customHeight="1" x14ac:dyDescent="0.3">
      <c r="A13" s="43" t="s">
        <v>27</v>
      </c>
      <c r="H13" s="19"/>
    </row>
    <row r="14" spans="1:16" x14ac:dyDescent="0.25">
      <c r="A14" s="75" t="s">
        <v>28</v>
      </c>
      <c r="B14" s="42"/>
      <c r="C14" s="42"/>
      <c r="D14" s="42"/>
      <c r="E14" s="42"/>
      <c r="F14" s="42"/>
      <c r="G14" s="42"/>
      <c r="H14" s="19"/>
    </row>
    <row r="15" spans="1:16" x14ac:dyDescent="0.25">
      <c r="A15" s="75" t="s">
        <v>29</v>
      </c>
      <c r="B15" s="42"/>
      <c r="C15" s="42"/>
      <c r="D15" s="42"/>
      <c r="E15" s="42"/>
      <c r="F15" s="42"/>
      <c r="G15" s="42"/>
      <c r="H15" s="19"/>
    </row>
    <row r="16" spans="1:16" x14ac:dyDescent="0.25">
      <c r="A16" s="75" t="s">
        <v>30</v>
      </c>
      <c r="B16" s="42"/>
      <c r="C16" s="42"/>
      <c r="D16" s="42"/>
      <c r="E16" s="42"/>
      <c r="F16" s="42"/>
      <c r="G16" s="42"/>
      <c r="H16" s="19"/>
    </row>
    <row r="17" spans="1:16" x14ac:dyDescent="0.25">
      <c r="A17" s="75" t="s">
        <v>31</v>
      </c>
      <c r="B17" s="42"/>
      <c r="C17" s="42"/>
      <c r="D17" s="42"/>
      <c r="E17" s="42"/>
      <c r="F17" s="42"/>
      <c r="G17" s="42"/>
      <c r="H17" s="19"/>
    </row>
    <row r="18" spans="1:16" ht="13" x14ac:dyDescent="0.3">
      <c r="A18" s="43" t="s">
        <v>32</v>
      </c>
      <c r="B18" s="42"/>
      <c r="C18" s="42"/>
      <c r="D18" s="42"/>
      <c r="E18" s="42"/>
      <c r="F18" s="42"/>
      <c r="G18" s="42"/>
      <c r="H18" s="19"/>
    </row>
    <row r="19" spans="1:16" x14ac:dyDescent="0.25">
      <c r="A19" s="123" t="s">
        <v>33</v>
      </c>
      <c r="B19" s="42"/>
      <c r="C19" s="42"/>
      <c r="D19" s="42"/>
      <c r="E19" s="42"/>
      <c r="F19" s="42"/>
      <c r="G19" s="42"/>
      <c r="H19" s="19"/>
    </row>
    <row r="20" spans="1:16" ht="25" customHeight="1" x14ac:dyDescent="0.3">
      <c r="A20" s="43" t="s">
        <v>34</v>
      </c>
      <c r="H20" s="19"/>
    </row>
    <row r="21" spans="1:16" x14ac:dyDescent="0.25">
      <c r="A21" s="75" t="s">
        <v>35</v>
      </c>
      <c r="B21" s="42"/>
      <c r="C21" s="42"/>
      <c r="D21" s="42"/>
      <c r="E21" s="42"/>
      <c r="F21" s="42"/>
      <c r="G21" s="42"/>
      <c r="H21" s="26"/>
    </row>
    <row r="22" spans="1:16" ht="18.649999999999999" customHeight="1" x14ac:dyDescent="0.25">
      <c r="A22" s="77" t="s">
        <v>36</v>
      </c>
      <c r="B22" s="42"/>
      <c r="C22" s="42"/>
      <c r="D22" s="42"/>
      <c r="E22" s="42"/>
      <c r="F22" s="42"/>
      <c r="G22" s="42"/>
      <c r="H22" s="26"/>
    </row>
    <row r="23" spans="1:16" x14ac:dyDescent="0.25">
      <c r="A23" s="78" t="s">
        <v>37</v>
      </c>
      <c r="B23" s="42"/>
      <c r="C23" s="42"/>
      <c r="D23" s="42"/>
      <c r="E23" s="42"/>
      <c r="F23" s="42"/>
      <c r="G23" s="42"/>
      <c r="H23" s="26"/>
    </row>
    <row r="24" spans="1:16" ht="19" customHeight="1" x14ac:dyDescent="0.25">
      <c r="A24" s="77" t="s">
        <v>38</v>
      </c>
      <c r="B24" s="40"/>
      <c r="C24" s="40"/>
      <c r="D24" s="40"/>
      <c r="E24" s="40"/>
      <c r="F24" s="40"/>
      <c r="G24" s="40"/>
      <c r="H24" s="26"/>
      <c r="I24" s="17"/>
      <c r="J24" s="17"/>
      <c r="K24" s="17"/>
      <c r="L24" s="17"/>
      <c r="M24" s="17"/>
      <c r="N24" s="17"/>
      <c r="O24" s="17"/>
      <c r="P24" s="17"/>
    </row>
    <row r="25" spans="1:16" ht="15.65" customHeight="1" thickBot="1" x14ac:dyDescent="0.3">
      <c r="A25" s="57" t="s">
        <v>39</v>
      </c>
      <c r="B25" s="58" t="s">
        <v>40</v>
      </c>
      <c r="C25" s="58" t="s">
        <v>41</v>
      </c>
      <c r="D25" s="59" t="s">
        <v>42</v>
      </c>
      <c r="H25" s="19"/>
    </row>
    <row r="26" spans="1:16" ht="14.15" customHeight="1" x14ac:dyDescent="0.3">
      <c r="A26" s="54" t="s">
        <v>43</v>
      </c>
      <c r="B26" s="28">
        <v>49.6</v>
      </c>
      <c r="C26" s="29">
        <v>54.5</v>
      </c>
      <c r="D26" s="55">
        <v>60</v>
      </c>
      <c r="H26" s="19"/>
    </row>
    <row r="27" spans="1:16" ht="14.15" customHeight="1" x14ac:dyDescent="0.3">
      <c r="A27" s="54" t="s">
        <v>44</v>
      </c>
      <c r="B27" s="30">
        <v>12.2</v>
      </c>
      <c r="C27" s="31">
        <v>13.4</v>
      </c>
      <c r="D27" s="56">
        <v>14.8</v>
      </c>
      <c r="H27" s="19"/>
    </row>
    <row r="28" spans="1:16" ht="14.15" customHeight="1" x14ac:dyDescent="0.3">
      <c r="A28" s="54" t="s">
        <v>45</v>
      </c>
      <c r="B28" s="30">
        <v>4.5</v>
      </c>
      <c r="C28" s="31">
        <v>5</v>
      </c>
      <c r="D28" s="56">
        <v>5.5</v>
      </c>
      <c r="H28" s="19"/>
    </row>
    <row r="29" spans="1:16" ht="14.15" customHeight="1" x14ac:dyDescent="0.3">
      <c r="A29" s="54" t="s">
        <v>46</v>
      </c>
      <c r="B29" s="60">
        <v>2</v>
      </c>
      <c r="C29" s="61">
        <v>2.2000000000000002</v>
      </c>
      <c r="D29" s="62">
        <v>2.4</v>
      </c>
      <c r="H29" s="19"/>
    </row>
    <row r="30" spans="1:16" ht="21.65" customHeight="1" x14ac:dyDescent="0.3">
      <c r="A30" s="43" t="s">
        <v>47</v>
      </c>
      <c r="H30" s="19"/>
    </row>
    <row r="31" spans="1:16" x14ac:dyDescent="0.25">
      <c r="A31" s="97" t="s">
        <v>48</v>
      </c>
      <c r="H31" s="19"/>
    </row>
    <row r="32" spans="1:16" ht="19" customHeight="1" x14ac:dyDescent="0.3">
      <c r="A32" s="43" t="s">
        <v>49</v>
      </c>
      <c r="H32" s="19"/>
    </row>
    <row r="33" spans="1:8" x14ac:dyDescent="0.25">
      <c r="A33" s="97" t="s">
        <v>50</v>
      </c>
      <c r="H33" s="19"/>
    </row>
    <row r="34" spans="1:8" ht="17.5" customHeight="1" x14ac:dyDescent="0.3">
      <c r="A34" s="43" t="s">
        <v>51</v>
      </c>
      <c r="H34" s="19"/>
    </row>
    <row r="35" spans="1:8" x14ac:dyDescent="0.25">
      <c r="A35" s="72" t="s">
        <v>52</v>
      </c>
      <c r="B35" s="71"/>
      <c r="C35" s="71"/>
      <c r="D35" s="71"/>
      <c r="E35" s="71"/>
      <c r="F35" s="71"/>
      <c r="G35" s="71"/>
      <c r="H35" s="27"/>
    </row>
    <row r="36" spans="1:8" ht="20.5" customHeight="1" x14ac:dyDescent="0.3">
      <c r="A36" s="43" t="s">
        <v>53</v>
      </c>
      <c r="H36" s="19"/>
    </row>
    <row r="37" spans="1:8" ht="13" thickBot="1" x14ac:dyDescent="0.3">
      <c r="A37" s="77" t="s">
        <v>54</v>
      </c>
      <c r="B37" s="73"/>
      <c r="C37" s="73"/>
      <c r="D37" s="73"/>
      <c r="E37" s="73"/>
      <c r="F37" s="73"/>
      <c r="G37" s="73"/>
      <c r="H37" s="26"/>
    </row>
    <row r="38" spans="1:8" ht="14.5" x14ac:dyDescent="0.35">
      <c r="A38" s="53" t="s">
        <v>55</v>
      </c>
      <c r="B38" s="108" t="s">
        <v>56</v>
      </c>
      <c r="C38" s="120"/>
      <c r="H38" s="19"/>
    </row>
    <row r="39" spans="1:8" ht="14.5" x14ac:dyDescent="0.35">
      <c r="A39" s="25" t="s">
        <v>57</v>
      </c>
      <c r="B39" s="124" t="s">
        <v>58</v>
      </c>
      <c r="C39" s="120"/>
      <c r="H39" s="19"/>
    </row>
    <row r="40" spans="1:8" ht="14.5" x14ac:dyDescent="0.35">
      <c r="A40" s="51" t="s">
        <v>59</v>
      </c>
      <c r="B40" s="125" t="s">
        <v>60</v>
      </c>
      <c r="C40" s="120"/>
      <c r="H40" s="19"/>
    </row>
    <row r="41" spans="1:8" ht="14.5" x14ac:dyDescent="0.35">
      <c r="A41" s="52" t="s">
        <v>61</v>
      </c>
      <c r="B41" s="124" t="s">
        <v>62</v>
      </c>
      <c r="C41" s="120"/>
      <c r="H41" s="19"/>
    </row>
    <row r="42" spans="1:8" ht="14.5" x14ac:dyDescent="0.35">
      <c r="A42" s="118" t="s">
        <v>63</v>
      </c>
      <c r="B42" s="125" t="s">
        <v>62</v>
      </c>
      <c r="C42" s="120"/>
      <c r="H42" s="19"/>
    </row>
    <row r="43" spans="1:8" ht="50" x14ac:dyDescent="0.35">
      <c r="A43" s="23" t="s">
        <v>64</v>
      </c>
      <c r="B43" s="124" t="s">
        <v>65</v>
      </c>
      <c r="C43" s="120"/>
      <c r="H43" s="19"/>
    </row>
    <row r="44" spans="1:8" ht="88" thickBot="1" x14ac:dyDescent="0.4">
      <c r="A44" s="119" t="s">
        <v>66</v>
      </c>
      <c r="B44" s="126" t="s">
        <v>67</v>
      </c>
      <c r="C44" s="121"/>
      <c r="D44" s="21"/>
      <c r="E44" s="21"/>
      <c r="F44" s="21"/>
      <c r="G44" s="21"/>
      <c r="H44" s="22"/>
    </row>
    <row r="45" spans="1:8" x14ac:dyDescent="0.25">
      <c r="A45" s="1" t="s">
        <v>16</v>
      </c>
    </row>
  </sheetData>
  <sheetProtection algorithmName="SHA-512" hashValue="8Is08PzHcSTatRDL1Bvoa03ss1DEMEnwuPHXjkqcDU/aQLH8YH96hM9wQ4DpKkTD3yx/XV7wWuU5ivInXSBqRw==" saltValue="j2ijvtVbtyJC/MX9dwAQ1w==" spinCount="100000" sheet="1" objects="1" scenarios="1"/>
  <hyperlinks>
    <hyperlink ref="A6" r:id="rId1" xr:uid="{88F5F58C-95A1-4673-9CC0-325D03F90E78}"/>
    <hyperlink ref="A7" r:id="rId2" xr:uid="{9AAAC88E-7D97-432A-A2B6-BDB856ACFF22}"/>
    <hyperlink ref="A19" r:id="rId3" xr:uid="{5AB414E8-E6B7-482D-9A79-3349B569158E}"/>
  </hyperlinks>
  <pageMargins left="0.7" right="0.7" top="0.75" bottom="0.75" header="0.3" footer="0.3"/>
  <pageSetup orientation="portrait" r:id="rId4"/>
  <tableParts count="2"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15B3C-67E6-489C-B5F2-E48B1A684E08}">
  <sheetPr codeName="Sheet6"/>
  <dimension ref="A1:K31"/>
  <sheetViews>
    <sheetView topLeftCell="A2" zoomScaleNormal="100" workbookViewId="0">
      <selection activeCell="F4" sqref="F4"/>
    </sheetView>
  </sheetViews>
  <sheetFormatPr defaultColWidth="8.7265625" defaultRowHeight="12.5" x14ac:dyDescent="0.25"/>
  <cols>
    <col min="1" max="1" width="12.81640625" style="1" customWidth="1"/>
    <col min="2" max="2" width="16.453125" style="1" customWidth="1"/>
    <col min="3" max="3" width="52.1796875" style="1" customWidth="1"/>
    <col min="4" max="4" width="18.1796875" style="1" customWidth="1"/>
    <col min="5" max="5" width="23.453125" style="1" customWidth="1"/>
    <col min="6" max="6" width="5.54296875" style="1" customWidth="1"/>
    <col min="7" max="7" width="8.7265625" style="1"/>
    <col min="8" max="8" width="27.54296875" style="1" customWidth="1"/>
    <col min="9" max="9" width="29" style="1" customWidth="1"/>
    <col min="10" max="10" width="23.54296875" style="1" customWidth="1"/>
    <col min="11" max="11" width="22.26953125" style="1" customWidth="1"/>
    <col min="12" max="16384" width="8.7265625" style="1"/>
  </cols>
  <sheetData>
    <row r="1" spans="1:11" ht="13" hidden="1" thickBot="1" x14ac:dyDescent="0.3">
      <c r="A1" s="48" t="s">
        <v>17</v>
      </c>
    </row>
    <row r="2" spans="1:11" ht="13" x14ac:dyDescent="0.25">
      <c r="A2" s="122" t="s">
        <v>1</v>
      </c>
    </row>
    <row r="3" spans="1:11" ht="13.5" thickBot="1" x14ac:dyDescent="0.3">
      <c r="A3" s="64" t="s">
        <v>2</v>
      </c>
    </row>
    <row r="4" spans="1:11" ht="14.5" customHeight="1" x14ac:dyDescent="0.3">
      <c r="A4" s="136"/>
      <c r="B4" s="137"/>
      <c r="C4" s="136" t="s">
        <v>68</v>
      </c>
      <c r="D4" s="137"/>
      <c r="E4" s="138"/>
      <c r="F4" s="93"/>
      <c r="G4" s="93"/>
      <c r="H4" s="93"/>
      <c r="I4" s="92"/>
      <c r="J4" s="92"/>
      <c r="K4" s="92"/>
    </row>
    <row r="5" spans="1:11" ht="26.15" customHeight="1" x14ac:dyDescent="0.3">
      <c r="A5" s="94" t="s">
        <v>69</v>
      </c>
      <c r="B5" s="92"/>
      <c r="D5" s="92"/>
      <c r="E5" s="95"/>
      <c r="F5" s="92"/>
      <c r="H5" s="92"/>
      <c r="I5" s="92"/>
      <c r="J5" s="92"/>
      <c r="K5" s="92"/>
    </row>
    <row r="6" spans="1:11" ht="13" x14ac:dyDescent="0.3">
      <c r="A6" s="1" t="s">
        <v>70</v>
      </c>
      <c r="D6" s="92"/>
      <c r="E6" s="95"/>
      <c r="F6" s="92"/>
      <c r="H6" s="92"/>
      <c r="I6" s="92"/>
      <c r="J6" s="92"/>
      <c r="K6" s="92"/>
    </row>
    <row r="7" spans="1:11" ht="13" x14ac:dyDescent="0.3">
      <c r="A7" s="98" t="s">
        <v>71</v>
      </c>
      <c r="B7" s="96"/>
      <c r="D7" s="92"/>
      <c r="E7" s="95"/>
      <c r="F7" s="92"/>
      <c r="H7" s="92"/>
      <c r="I7" s="92"/>
      <c r="J7" s="92"/>
      <c r="K7" s="92"/>
    </row>
    <row r="8" spans="1:11" ht="13" x14ac:dyDescent="0.3">
      <c r="A8" s="98" t="s">
        <v>72</v>
      </c>
      <c r="B8" s="96"/>
      <c r="D8" s="92"/>
      <c r="E8" s="95"/>
      <c r="F8" s="92"/>
      <c r="H8" s="92"/>
      <c r="I8" s="92"/>
      <c r="J8" s="92"/>
      <c r="K8" s="92"/>
    </row>
    <row r="9" spans="1:11" ht="13" x14ac:dyDescent="0.3">
      <c r="A9" s="98" t="s">
        <v>73</v>
      </c>
      <c r="B9" s="96"/>
      <c r="D9" s="92"/>
      <c r="E9" s="95"/>
      <c r="F9" s="92"/>
      <c r="H9" s="92"/>
      <c r="I9" s="92"/>
      <c r="J9" s="92"/>
      <c r="K9" s="92"/>
    </row>
    <row r="10" spans="1:11" ht="13" x14ac:dyDescent="0.3">
      <c r="A10" s="98" t="s">
        <v>74</v>
      </c>
      <c r="B10" s="96"/>
      <c r="D10" s="92"/>
      <c r="E10" s="95"/>
      <c r="F10" s="92"/>
      <c r="H10" s="92"/>
      <c r="I10" s="92"/>
      <c r="J10" s="92"/>
      <c r="K10" s="92"/>
    </row>
    <row r="11" spans="1:11" ht="24.65" customHeight="1" x14ac:dyDescent="0.3">
      <c r="A11" s="94" t="s">
        <v>75</v>
      </c>
      <c r="B11" s="92"/>
      <c r="D11" s="92"/>
      <c r="E11" s="95"/>
      <c r="F11" s="92"/>
      <c r="H11" s="92"/>
      <c r="I11" s="92"/>
      <c r="J11" s="92"/>
      <c r="K11" s="92"/>
    </row>
    <row r="12" spans="1:11" ht="13" x14ac:dyDescent="0.3">
      <c r="A12" s="1" t="s">
        <v>76</v>
      </c>
      <c r="D12" s="92"/>
      <c r="E12" s="95"/>
      <c r="F12" s="92"/>
      <c r="H12" s="92"/>
      <c r="I12" s="92"/>
      <c r="J12" s="92"/>
      <c r="K12" s="92"/>
    </row>
    <row r="13" spans="1:11" ht="13" x14ac:dyDescent="0.3">
      <c r="A13" s="91" t="s">
        <v>77</v>
      </c>
      <c r="B13" s="96"/>
      <c r="D13" s="92"/>
      <c r="E13" s="95"/>
      <c r="F13" s="92"/>
      <c r="H13" s="92"/>
      <c r="I13" s="92"/>
      <c r="J13" s="92"/>
      <c r="K13" s="92"/>
    </row>
    <row r="14" spans="1:11" ht="13" x14ac:dyDescent="0.3">
      <c r="A14" s="91" t="s">
        <v>78</v>
      </c>
      <c r="B14" s="96"/>
      <c r="D14" s="92"/>
      <c r="E14" s="95"/>
      <c r="F14" s="92"/>
      <c r="H14" s="92"/>
      <c r="I14" s="92"/>
      <c r="J14" s="92"/>
      <c r="K14" s="92"/>
    </row>
    <row r="15" spans="1:11" ht="13" x14ac:dyDescent="0.3">
      <c r="A15" s="91" t="s">
        <v>79</v>
      </c>
      <c r="B15" s="96"/>
      <c r="D15" s="92"/>
      <c r="E15" s="95"/>
      <c r="F15" s="92"/>
      <c r="H15" s="92"/>
      <c r="I15" s="92"/>
      <c r="J15" s="92"/>
      <c r="K15" s="92"/>
    </row>
    <row r="16" spans="1:11" ht="13" x14ac:dyDescent="0.3">
      <c r="A16" s="91" t="s">
        <v>80</v>
      </c>
      <c r="B16" s="96"/>
      <c r="D16" s="92"/>
      <c r="E16" s="95"/>
      <c r="F16" s="92"/>
      <c r="H16" s="92"/>
      <c r="I16" s="92"/>
      <c r="J16" s="92"/>
      <c r="K16" s="92"/>
    </row>
    <row r="17" spans="1:11" ht="13" x14ac:dyDescent="0.3">
      <c r="A17" s="91" t="s">
        <v>81</v>
      </c>
      <c r="B17" s="96"/>
      <c r="D17" s="92"/>
      <c r="E17" s="95"/>
      <c r="F17" s="92"/>
      <c r="H17" s="92"/>
      <c r="I17" s="92"/>
      <c r="J17" s="92"/>
      <c r="K17" s="92"/>
    </row>
    <row r="18" spans="1:11" ht="13" x14ac:dyDescent="0.3">
      <c r="A18" s="91" t="s">
        <v>82</v>
      </c>
      <c r="B18" s="96"/>
      <c r="D18" s="92"/>
      <c r="E18" s="95"/>
      <c r="F18" s="92"/>
      <c r="H18" s="92"/>
      <c r="I18" s="92"/>
      <c r="J18" s="92"/>
      <c r="K18" s="92"/>
    </row>
    <row r="19" spans="1:11" ht="13" x14ac:dyDescent="0.3">
      <c r="A19" s="91" t="s">
        <v>83</v>
      </c>
      <c r="B19" s="96"/>
      <c r="D19" s="92"/>
      <c r="E19" s="95"/>
      <c r="F19" s="92"/>
      <c r="H19" s="92"/>
      <c r="I19" s="92"/>
      <c r="J19" s="92"/>
      <c r="K19" s="92"/>
    </row>
    <row r="20" spans="1:11" ht="13" x14ac:dyDescent="0.3">
      <c r="A20" s="91" t="s">
        <v>84</v>
      </c>
      <c r="B20" s="96"/>
      <c r="D20" s="92"/>
      <c r="E20" s="95"/>
      <c r="F20" s="92"/>
      <c r="H20" s="92"/>
      <c r="I20" s="92"/>
      <c r="J20" s="92"/>
      <c r="K20" s="92"/>
    </row>
    <row r="21" spans="1:11" ht="13" x14ac:dyDescent="0.3">
      <c r="A21" s="91" t="s">
        <v>85</v>
      </c>
      <c r="B21" s="96"/>
      <c r="D21" s="92"/>
      <c r="E21" s="95"/>
      <c r="F21" s="92"/>
      <c r="H21" s="92"/>
      <c r="I21" s="92"/>
      <c r="J21" s="92"/>
      <c r="K21" s="92"/>
    </row>
    <row r="22" spans="1:11" ht="13" x14ac:dyDescent="0.3">
      <c r="A22" s="99" t="s">
        <v>86</v>
      </c>
      <c r="B22" s="100"/>
      <c r="C22" s="100"/>
      <c r="D22" s="92"/>
      <c r="E22" s="95"/>
      <c r="F22" s="92"/>
      <c r="H22" s="92"/>
      <c r="I22" s="92"/>
      <c r="J22" s="92"/>
      <c r="K22" s="92"/>
    </row>
    <row r="23" spans="1:11" ht="13" x14ac:dyDescent="0.3">
      <c r="A23" s="99" t="s">
        <v>87</v>
      </c>
      <c r="B23" s="100"/>
      <c r="C23" s="100"/>
      <c r="D23" s="92"/>
      <c r="E23" s="95"/>
      <c r="F23" s="92"/>
      <c r="H23" s="92"/>
      <c r="I23" s="92"/>
      <c r="J23" s="92"/>
      <c r="K23" s="92"/>
    </row>
    <row r="24" spans="1:11" ht="13" x14ac:dyDescent="0.3">
      <c r="A24" s="106" t="s">
        <v>88</v>
      </c>
      <c r="C24" s="92"/>
      <c r="D24" s="92"/>
      <c r="E24" s="95"/>
      <c r="F24" s="92"/>
      <c r="H24" s="92"/>
      <c r="I24" s="92"/>
      <c r="J24" s="92"/>
      <c r="K24" s="92"/>
    </row>
    <row r="25" spans="1:11" ht="21" customHeight="1" x14ac:dyDescent="0.3">
      <c r="A25" s="94" t="s">
        <v>89</v>
      </c>
      <c r="C25" s="92"/>
      <c r="D25" s="92"/>
      <c r="E25" s="95"/>
      <c r="F25" s="92"/>
      <c r="H25" s="92"/>
      <c r="I25" s="92"/>
      <c r="J25" s="92"/>
      <c r="K25" s="92"/>
    </row>
    <row r="26" spans="1:11" ht="13.5" thickBot="1" x14ac:dyDescent="0.35">
      <c r="A26" s="98" t="s">
        <v>90</v>
      </c>
      <c r="C26" s="92"/>
      <c r="D26" s="92"/>
      <c r="E26" s="95"/>
      <c r="F26" s="92"/>
      <c r="H26" s="92"/>
      <c r="I26" s="92"/>
      <c r="J26" s="92"/>
      <c r="K26" s="92"/>
    </row>
    <row r="27" spans="1:11" ht="13" x14ac:dyDescent="0.3">
      <c r="A27" s="108" t="s">
        <v>91</v>
      </c>
      <c r="B27" s="109" t="s">
        <v>92</v>
      </c>
      <c r="C27" s="110" t="s">
        <v>93</v>
      </c>
      <c r="E27" s="95"/>
      <c r="F27" s="92"/>
      <c r="H27" s="92"/>
      <c r="I27" s="92"/>
      <c r="J27" s="92"/>
      <c r="K27" s="92"/>
    </row>
    <row r="28" spans="1:11" ht="25" x14ac:dyDescent="0.3">
      <c r="A28" s="111" t="s">
        <v>42</v>
      </c>
      <c r="B28" s="112" t="s">
        <v>94</v>
      </c>
      <c r="C28" s="113" t="s">
        <v>95</v>
      </c>
      <c r="E28" s="95"/>
      <c r="F28" s="92"/>
      <c r="H28" s="92"/>
      <c r="I28" s="92"/>
      <c r="J28" s="92"/>
      <c r="K28" s="92"/>
    </row>
    <row r="29" spans="1:11" ht="25" x14ac:dyDescent="0.3">
      <c r="A29" s="114" t="s">
        <v>41</v>
      </c>
      <c r="B29" s="24" t="s">
        <v>96</v>
      </c>
      <c r="C29" s="115" t="s">
        <v>97</v>
      </c>
      <c r="E29" s="95"/>
      <c r="F29" s="92"/>
      <c r="H29" s="92"/>
      <c r="I29" s="92"/>
      <c r="J29" s="92"/>
      <c r="K29" s="92"/>
    </row>
    <row r="30" spans="1:11" ht="13" thickBot="1" x14ac:dyDescent="0.3">
      <c r="A30" s="117" t="s">
        <v>40</v>
      </c>
      <c r="B30" s="117" t="s">
        <v>40</v>
      </c>
      <c r="C30" s="116" t="s">
        <v>98</v>
      </c>
      <c r="E30" s="22"/>
    </row>
    <row r="31" spans="1:11" ht="13" x14ac:dyDescent="0.3">
      <c r="A31" s="1" t="s">
        <v>16</v>
      </c>
      <c r="C31" s="107"/>
      <c r="D31" s="107"/>
      <c r="E31" s="107"/>
    </row>
  </sheetData>
  <sheetProtection algorithmName="SHA-512" hashValue="LnPznb9b0nz8LABixg8GH56aTOOxklKiRWp+09466vWTqnAk4J7BjKCjVTDGABhilWJcW0DysyJCbUTLtDXNUw==" saltValue="qjSt+JkBrm2nwTK3nqII4Q==" spinCount="100000" sheet="1" objects="1" scenario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CED71-F162-4302-8187-4E0C60B6E3D3}">
  <sheetPr codeName="Sheet3">
    <tabColor rgb="FF99C24D"/>
  </sheetPr>
  <dimension ref="A1:G29"/>
  <sheetViews>
    <sheetView tabSelected="1" topLeftCell="A2" zoomScale="85" zoomScaleNormal="85" workbookViewId="0">
      <selection activeCell="C9" sqref="C9"/>
    </sheetView>
  </sheetViews>
  <sheetFormatPr defaultColWidth="8.7265625" defaultRowHeight="12.5" x14ac:dyDescent="0.25"/>
  <cols>
    <col min="1" max="1" width="35.54296875" style="1" customWidth="1"/>
    <col min="2" max="2" width="13.54296875" style="1" customWidth="1"/>
    <col min="3" max="3" width="32.54296875" style="1" customWidth="1"/>
    <col min="4" max="5" width="17.1796875" style="1" customWidth="1"/>
    <col min="6" max="6" width="24.1796875" style="1" customWidth="1"/>
    <col min="7" max="7" width="8.1796875" style="1" customWidth="1"/>
    <col min="8" max="16384" width="8.7265625" style="1"/>
  </cols>
  <sheetData>
    <row r="1" spans="1:7" s="48" customFormat="1" ht="8.15" hidden="1" customHeight="1" x14ac:dyDescent="0.25">
      <c r="A1" s="48" t="s">
        <v>17</v>
      </c>
    </row>
    <row r="2" spans="1:7" s="48" customFormat="1" ht="12" customHeight="1" x14ac:dyDescent="0.25">
      <c r="A2" s="122" t="s">
        <v>1</v>
      </c>
    </row>
    <row r="3" spans="1:7" s="48" customFormat="1" ht="13.5" thickBot="1" x14ac:dyDescent="0.3">
      <c r="A3" s="64" t="s">
        <v>2</v>
      </c>
    </row>
    <row r="4" spans="1:7" ht="15" customHeight="1" x14ac:dyDescent="0.3">
      <c r="A4" s="81" t="s">
        <v>99</v>
      </c>
      <c r="B4" s="79"/>
      <c r="C4" s="79"/>
      <c r="D4" s="79"/>
      <c r="E4" s="79"/>
      <c r="F4" s="79"/>
      <c r="G4" s="80"/>
    </row>
    <row r="5" spans="1:7" ht="26.15" customHeight="1" x14ac:dyDescent="0.3">
      <c r="A5" s="18" t="s">
        <v>100</v>
      </c>
      <c r="G5" s="19"/>
    </row>
    <row r="6" spans="1:7" ht="13" customHeight="1" x14ac:dyDescent="0.25">
      <c r="A6" s="101" t="s">
        <v>101</v>
      </c>
      <c r="B6" s="40"/>
      <c r="C6" s="40"/>
      <c r="D6" s="40"/>
      <c r="E6" s="40"/>
      <c r="F6" s="40"/>
      <c r="G6" s="19"/>
    </row>
    <row r="7" spans="1:7" ht="13" customHeight="1" x14ac:dyDescent="0.25">
      <c r="A7" s="102" t="s">
        <v>102</v>
      </c>
      <c r="B7" s="40"/>
      <c r="C7" s="40"/>
      <c r="D7" s="40"/>
      <c r="E7" s="40"/>
      <c r="F7" s="40"/>
      <c r="G7" s="19"/>
    </row>
    <row r="8" spans="1:7" ht="13.5" customHeight="1" x14ac:dyDescent="0.3">
      <c r="A8" s="49" t="s">
        <v>39</v>
      </c>
      <c r="B8" s="63" t="s">
        <v>40</v>
      </c>
      <c r="C8" s="63" t="s">
        <v>41</v>
      </c>
      <c r="D8" s="63" t="s">
        <v>42</v>
      </c>
      <c r="G8" s="19"/>
    </row>
    <row r="9" spans="1:7" ht="13" customHeight="1" x14ac:dyDescent="0.3">
      <c r="A9" s="49" t="s">
        <v>43</v>
      </c>
      <c r="B9" s="82">
        <v>0</v>
      </c>
      <c r="C9" s="83">
        <v>0</v>
      </c>
      <c r="D9" s="84">
        <v>0</v>
      </c>
      <c r="G9" s="19"/>
    </row>
    <row r="10" spans="1:7" ht="13" customHeight="1" x14ac:dyDescent="0.3">
      <c r="A10" s="49" t="s">
        <v>44</v>
      </c>
      <c r="B10" s="85">
        <v>0</v>
      </c>
      <c r="C10" s="86">
        <v>0</v>
      </c>
      <c r="D10" s="87">
        <v>0</v>
      </c>
      <c r="G10" s="19"/>
    </row>
    <row r="11" spans="1:7" ht="13" customHeight="1" x14ac:dyDescent="0.3">
      <c r="A11" s="49" t="s">
        <v>45</v>
      </c>
      <c r="B11" s="85">
        <v>0</v>
      </c>
      <c r="C11" s="86">
        <v>0</v>
      </c>
      <c r="D11" s="87">
        <v>0</v>
      </c>
      <c r="G11" s="19"/>
    </row>
    <row r="12" spans="1:7" ht="13.5" customHeight="1" x14ac:dyDescent="0.3">
      <c r="A12" s="49" t="s">
        <v>46</v>
      </c>
      <c r="B12" s="88">
        <v>0</v>
      </c>
      <c r="C12" s="89">
        <v>0</v>
      </c>
      <c r="D12" s="90">
        <v>0</v>
      </c>
      <c r="G12" s="19"/>
    </row>
    <row r="13" spans="1:7" ht="26.15" customHeight="1" x14ac:dyDescent="0.3">
      <c r="A13" s="18" t="s">
        <v>103</v>
      </c>
      <c r="G13" s="19"/>
    </row>
    <row r="14" spans="1:7" ht="13.5" customHeight="1" x14ac:dyDescent="0.25">
      <c r="A14" s="101" t="s">
        <v>104</v>
      </c>
      <c r="B14" s="40"/>
      <c r="C14" s="40"/>
      <c r="D14" s="40"/>
      <c r="E14" s="40"/>
      <c r="G14" s="19"/>
    </row>
    <row r="15" spans="1:7" ht="13.5" customHeight="1" x14ac:dyDescent="0.25">
      <c r="A15" s="102" t="s">
        <v>105</v>
      </c>
      <c r="B15" s="40"/>
      <c r="C15" s="40"/>
      <c r="D15" s="40"/>
      <c r="E15" s="40"/>
      <c r="G15" s="19"/>
    </row>
    <row r="16" spans="1:7" ht="13.5" customHeight="1" x14ac:dyDescent="0.3">
      <c r="A16" s="49" t="s">
        <v>39</v>
      </c>
      <c r="B16" s="63" t="s">
        <v>40</v>
      </c>
      <c r="C16" s="63" t="s">
        <v>41</v>
      </c>
      <c r="D16" s="63" t="s">
        <v>42</v>
      </c>
      <c r="G16" s="19"/>
    </row>
    <row r="17" spans="1:7" ht="13.5" customHeight="1" x14ac:dyDescent="0.3">
      <c r="A17" s="49" t="s">
        <v>43</v>
      </c>
      <c r="B17" s="82">
        <v>0</v>
      </c>
      <c r="C17" s="83">
        <v>0</v>
      </c>
      <c r="D17" s="84">
        <v>0</v>
      </c>
      <c r="G17" s="19"/>
    </row>
    <row r="18" spans="1:7" ht="13.5" customHeight="1" x14ac:dyDescent="0.3">
      <c r="A18" s="49" t="s">
        <v>44</v>
      </c>
      <c r="B18" s="85">
        <v>0</v>
      </c>
      <c r="C18" s="86">
        <v>0</v>
      </c>
      <c r="D18" s="87">
        <v>0</v>
      </c>
      <c r="G18" s="19"/>
    </row>
    <row r="19" spans="1:7" ht="13.5" customHeight="1" x14ac:dyDescent="0.3">
      <c r="A19" s="49" t="s">
        <v>45</v>
      </c>
      <c r="B19" s="85">
        <v>0</v>
      </c>
      <c r="C19" s="86">
        <v>0</v>
      </c>
      <c r="D19" s="87">
        <v>0</v>
      </c>
      <c r="G19" s="19"/>
    </row>
    <row r="20" spans="1:7" ht="13.5" customHeight="1" x14ac:dyDescent="0.3">
      <c r="A20" s="49" t="s">
        <v>46</v>
      </c>
      <c r="B20" s="88">
        <v>0</v>
      </c>
      <c r="C20" s="89">
        <v>0</v>
      </c>
      <c r="D20" s="90">
        <v>0</v>
      </c>
      <c r="G20" s="19"/>
    </row>
    <row r="21" spans="1:7" ht="26.15" customHeight="1" x14ac:dyDescent="0.3">
      <c r="A21" s="18" t="s">
        <v>106</v>
      </c>
      <c r="G21" s="19"/>
    </row>
    <row r="22" spans="1:7" ht="13.5" customHeight="1" thickBot="1" x14ac:dyDescent="0.3">
      <c r="A22" s="101" t="s">
        <v>107</v>
      </c>
      <c r="B22" s="40"/>
      <c r="C22" s="40"/>
      <c r="D22" s="40"/>
      <c r="E22" s="40"/>
      <c r="F22" s="40"/>
      <c r="G22" s="19"/>
    </row>
    <row r="23" spans="1:7" ht="16" customHeight="1" thickBot="1" x14ac:dyDescent="0.35">
      <c r="A23" s="50" t="s">
        <v>108</v>
      </c>
      <c r="B23" s="32">
        <v>35</v>
      </c>
      <c r="G23" s="19"/>
    </row>
    <row r="24" spans="1:7" ht="26.15" customHeight="1" thickBot="1" x14ac:dyDescent="0.35">
      <c r="A24" s="43" t="s">
        <v>109</v>
      </c>
      <c r="G24" s="19"/>
    </row>
    <row r="25" spans="1:7" ht="13" customHeight="1" x14ac:dyDescent="0.3">
      <c r="A25" s="103" t="s">
        <v>51</v>
      </c>
      <c r="B25" s="33">
        <f>Calculations!D31</f>
        <v>0</v>
      </c>
      <c r="C25" s="20" t="str">
        <f>IFERROR(IF(AND(Calculations!$C$29&gt;=30, Calculations!$C$24&gt;=60), "This inspection has auto-failed because its Unit Threshold of Performance is 30 or above", ""), "")</f>
        <v/>
      </c>
      <c r="G25" s="19"/>
    </row>
    <row r="26" spans="1:7" ht="13" customHeight="1" x14ac:dyDescent="0.3">
      <c r="A26" s="104" t="s">
        <v>110</v>
      </c>
      <c r="B26" s="34">
        <f>Calculations!D32</f>
        <v>100</v>
      </c>
      <c r="C26" s="133" t="str">
        <f>Calculations!G36</f>
        <v>Warning: Under NSPIRE, no more than 32 units will be included in the inspection sample</v>
      </c>
      <c r="G26" s="19"/>
    </row>
    <row r="27" spans="1:7" ht="13.5" customHeight="1" thickBot="1" x14ac:dyDescent="0.35">
      <c r="A27" s="105" t="s">
        <v>111</v>
      </c>
      <c r="B27" s="35" t="str">
        <f>Calculations!D33</f>
        <v>Pass</v>
      </c>
      <c r="G27" s="19"/>
    </row>
    <row r="28" spans="1:7" ht="13.5" thickBot="1" x14ac:dyDescent="0.35">
      <c r="A28" s="132" t="s">
        <v>112</v>
      </c>
      <c r="B28" s="21"/>
      <c r="C28" s="21"/>
      <c r="D28" s="21"/>
      <c r="E28" s="21"/>
      <c r="F28" s="21"/>
      <c r="G28" s="22"/>
    </row>
    <row r="29" spans="1:7" x14ac:dyDescent="0.25">
      <c r="A29" s="1" t="s">
        <v>16</v>
      </c>
    </row>
  </sheetData>
  <sheetProtection algorithmName="SHA-512" hashValue="gNy9d2ekKNK9v6yb9MDMIcEuMDBe7z0tQNhQczatQhNPpA0Io4f/e7d2mjgP2IgEQTi63Lk46l87vkuVSlJ4xQ==" saltValue="dtavfG7sxoHBunnf/xWZ3A==" spinCount="100000" sheet="1" selectLockedCells="1"/>
  <dataValidations count="1">
    <dataValidation type="whole" allowBlank="1" showInputMessage="1" showErrorMessage="1" sqref="B17:D20 B23 B9:D12" xr:uid="{2EDF4938-6BED-417B-B975-64025FEF7751}">
      <formula1>0</formula1>
      <formula2>1000</formula2>
    </dataValidation>
  </dataValidations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74F2B-3AF6-4C45-B745-801F8A1E4BA2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79B79-5F9D-404B-879E-F5EB762F0E1A}">
  <sheetPr codeName="Sheet4"/>
  <dimension ref="A1:H36"/>
  <sheetViews>
    <sheetView topLeftCell="A25" workbookViewId="0">
      <selection activeCell="H34" sqref="H34"/>
    </sheetView>
  </sheetViews>
  <sheetFormatPr defaultColWidth="8.7265625" defaultRowHeight="12.5" x14ac:dyDescent="0.25"/>
  <cols>
    <col min="1" max="1" width="25.1796875" style="6" customWidth="1"/>
    <col min="2" max="4" width="16.453125" style="6" customWidth="1"/>
    <col min="5" max="5" width="4.54296875" style="6" customWidth="1"/>
    <col min="6" max="6" width="26.26953125" style="6" customWidth="1"/>
    <col min="7" max="7" width="19.453125" style="6" customWidth="1"/>
    <col min="8" max="8" width="15.54296875" style="6" customWidth="1"/>
    <col min="9" max="16384" width="8.7265625" style="6"/>
  </cols>
  <sheetData>
    <row r="1" spans="1:8" x14ac:dyDescent="0.25">
      <c r="A1" s="6" t="s">
        <v>113</v>
      </c>
      <c r="F1" s="6" t="s">
        <v>114</v>
      </c>
    </row>
    <row r="2" spans="1:8" ht="13" x14ac:dyDescent="0.25">
      <c r="A2" s="2"/>
      <c r="B2" s="3" t="s">
        <v>40</v>
      </c>
      <c r="C2" s="3" t="s">
        <v>41</v>
      </c>
      <c r="D2" s="3" t="s">
        <v>42</v>
      </c>
      <c r="E2" s="128"/>
      <c r="F2" s="128"/>
    </row>
    <row r="3" spans="1:8" ht="13" x14ac:dyDescent="0.3">
      <c r="A3" s="4" t="s">
        <v>43</v>
      </c>
      <c r="B3" s="5">
        <v>49.6</v>
      </c>
      <c r="C3" s="5">
        <v>54.5</v>
      </c>
      <c r="D3" s="5">
        <v>60</v>
      </c>
      <c r="E3" s="129"/>
      <c r="F3" s="129"/>
    </row>
    <row r="4" spans="1:8" ht="13" x14ac:dyDescent="0.3">
      <c r="A4" s="4" t="s">
        <v>44</v>
      </c>
      <c r="B4" s="5">
        <v>12.2</v>
      </c>
      <c r="C4" s="5">
        <v>13.4</v>
      </c>
      <c r="D4" s="5">
        <v>14.8</v>
      </c>
      <c r="E4" s="129"/>
      <c r="F4" s="129"/>
    </row>
    <row r="5" spans="1:8" ht="13" x14ac:dyDescent="0.3">
      <c r="A5" s="4" t="s">
        <v>45</v>
      </c>
      <c r="B5" s="5">
        <v>4.5</v>
      </c>
      <c r="C5" s="5">
        <v>5</v>
      </c>
      <c r="D5" s="5">
        <v>5.5</v>
      </c>
      <c r="E5" s="129"/>
      <c r="F5" s="129"/>
    </row>
    <row r="6" spans="1:8" ht="13" x14ac:dyDescent="0.3">
      <c r="A6" s="4" t="s">
        <v>46</v>
      </c>
      <c r="B6" s="5">
        <v>2</v>
      </c>
      <c r="C6" s="5">
        <v>2.2000000000000002</v>
      </c>
      <c r="D6" s="5">
        <v>2.4</v>
      </c>
      <c r="E6" s="129"/>
      <c r="F6" s="129"/>
    </row>
    <row r="7" spans="1:8" x14ac:dyDescent="0.25">
      <c r="A7" s="6" t="s">
        <v>115</v>
      </c>
    </row>
    <row r="8" spans="1:8" ht="13" x14ac:dyDescent="0.25">
      <c r="A8" s="2"/>
      <c r="B8" s="3" t="s">
        <v>40</v>
      </c>
      <c r="C8" s="3" t="s">
        <v>41</v>
      </c>
      <c r="D8" s="3" t="s">
        <v>42</v>
      </c>
      <c r="E8" s="128"/>
      <c r="F8" s="128"/>
    </row>
    <row r="9" spans="1:8" ht="13" x14ac:dyDescent="0.3">
      <c r="A9" s="4" t="s">
        <v>43</v>
      </c>
      <c r="B9" s="5">
        <f>'Score Calculator'!B9-'Score Calculator'!B17</f>
        <v>0</v>
      </c>
      <c r="C9" s="5">
        <f>'Score Calculator'!C9-'Score Calculator'!C17</f>
        <v>0</v>
      </c>
      <c r="D9" s="5">
        <f>'Score Calculator'!D9-'Score Calculator'!D17</f>
        <v>0</v>
      </c>
      <c r="E9" s="129"/>
      <c r="F9" s="129"/>
    </row>
    <row r="10" spans="1:8" ht="13" x14ac:dyDescent="0.3">
      <c r="A10" s="4" t="s">
        <v>44</v>
      </c>
      <c r="B10" s="5">
        <f>'Score Calculator'!B10-'Score Calculator'!B18</f>
        <v>0</v>
      </c>
      <c r="C10" s="5">
        <f>'Score Calculator'!C10-'Score Calculator'!C18</f>
        <v>0</v>
      </c>
      <c r="D10" s="5">
        <f>'Score Calculator'!D10-'Score Calculator'!D18</f>
        <v>0</v>
      </c>
      <c r="E10" s="129"/>
      <c r="F10" s="129"/>
    </row>
    <row r="11" spans="1:8" ht="13" x14ac:dyDescent="0.3">
      <c r="A11" s="4" t="s">
        <v>45</v>
      </c>
      <c r="B11" s="5">
        <f>'Score Calculator'!B11-'Score Calculator'!B19</f>
        <v>0</v>
      </c>
      <c r="C11" s="5">
        <f>'Score Calculator'!C11-'Score Calculator'!C19</f>
        <v>0</v>
      </c>
      <c r="D11" s="5">
        <f>'Score Calculator'!D11-'Score Calculator'!D19</f>
        <v>0</v>
      </c>
      <c r="E11" s="129"/>
      <c r="F11" s="129"/>
    </row>
    <row r="12" spans="1:8" ht="13" x14ac:dyDescent="0.3">
      <c r="A12" s="4" t="s">
        <v>46</v>
      </c>
      <c r="B12" s="5">
        <f>'Score Calculator'!B12-'Score Calculator'!B20</f>
        <v>0</v>
      </c>
      <c r="C12" s="5">
        <f>'Score Calculator'!C12-'Score Calculator'!C20</f>
        <v>0</v>
      </c>
      <c r="D12" s="5">
        <f>'Score Calculator'!D12-'Score Calculator'!D20</f>
        <v>0</v>
      </c>
      <c r="E12" s="129"/>
      <c r="F12" s="129"/>
    </row>
    <row r="13" spans="1:8" x14ac:dyDescent="0.25">
      <c r="A13" s="6" t="s">
        <v>116</v>
      </c>
    </row>
    <row r="14" spans="1:8" ht="13" x14ac:dyDescent="0.25">
      <c r="A14" s="2"/>
      <c r="B14" s="3" t="s">
        <v>40</v>
      </c>
      <c r="C14" s="3" t="s">
        <v>41</v>
      </c>
      <c r="D14" s="3" t="s">
        <v>42</v>
      </c>
      <c r="E14" s="128"/>
      <c r="F14" s="128"/>
    </row>
    <row r="15" spans="1:8" ht="13" x14ac:dyDescent="0.3">
      <c r="A15" s="4" t="s">
        <v>43</v>
      </c>
      <c r="B15" s="5">
        <f t="shared" ref="B15:D18" si="0">B3*B9</f>
        <v>0</v>
      </c>
      <c r="C15" s="5">
        <f t="shared" si="0"/>
        <v>0</v>
      </c>
      <c r="D15" s="5">
        <f t="shared" si="0"/>
        <v>0</v>
      </c>
      <c r="E15" s="129"/>
      <c r="F15" s="131">
        <f>IF('Score Calculator'!B17&gt;'Score Calculator'!B9, 1, 0)</f>
        <v>0</v>
      </c>
      <c r="G15" s="131">
        <f>IF('Score Calculator'!C17&gt;'Score Calculator'!C9, 1, 0)</f>
        <v>0</v>
      </c>
      <c r="H15" s="131">
        <f>IF('Score Calculator'!D17&gt;'Score Calculator'!D9, 1, 0)</f>
        <v>0</v>
      </c>
    </row>
    <row r="16" spans="1:8" ht="13" x14ac:dyDescent="0.3">
      <c r="A16" s="4" t="s">
        <v>44</v>
      </c>
      <c r="B16" s="5">
        <f t="shared" si="0"/>
        <v>0</v>
      </c>
      <c r="C16" s="5">
        <f t="shared" si="0"/>
        <v>0</v>
      </c>
      <c r="D16" s="5">
        <f t="shared" si="0"/>
        <v>0</v>
      </c>
      <c r="E16" s="129"/>
      <c r="F16" s="131">
        <f>IF('Score Calculator'!B18&gt;'Score Calculator'!B10, 1, 0)</f>
        <v>0</v>
      </c>
      <c r="G16" s="131">
        <f>IF('Score Calculator'!C18&gt;'Score Calculator'!C10, 1, 0)</f>
        <v>0</v>
      </c>
      <c r="H16" s="131">
        <f>IF('Score Calculator'!D18&gt;'Score Calculator'!D10, 1, 0)</f>
        <v>0</v>
      </c>
    </row>
    <row r="17" spans="1:8" ht="13" x14ac:dyDescent="0.3">
      <c r="A17" s="4" t="s">
        <v>45</v>
      </c>
      <c r="B17" s="5">
        <f t="shared" si="0"/>
        <v>0</v>
      </c>
      <c r="C17" s="5">
        <f t="shared" si="0"/>
        <v>0</v>
      </c>
      <c r="D17" s="5">
        <f t="shared" si="0"/>
        <v>0</v>
      </c>
      <c r="E17" s="129"/>
      <c r="F17" s="131">
        <f>IF('Score Calculator'!B19&gt;'Score Calculator'!B11, 1, 0)</f>
        <v>0</v>
      </c>
      <c r="G17" s="131">
        <f>IF('Score Calculator'!C19&gt;'Score Calculator'!C11, 1, 0)</f>
        <v>0</v>
      </c>
      <c r="H17" s="131">
        <f>IF('Score Calculator'!D19&gt;'Score Calculator'!D11, 1, 0)</f>
        <v>0</v>
      </c>
    </row>
    <row r="18" spans="1:8" ht="13" x14ac:dyDescent="0.3">
      <c r="A18" s="4" t="s">
        <v>46</v>
      </c>
      <c r="B18" s="5">
        <f t="shared" si="0"/>
        <v>0</v>
      </c>
      <c r="C18" s="5">
        <f t="shared" si="0"/>
        <v>0</v>
      </c>
      <c r="D18" s="5">
        <f t="shared" si="0"/>
        <v>0</v>
      </c>
      <c r="E18" s="129"/>
      <c r="F18" s="131">
        <f>IF('Score Calculator'!B20&gt;'Score Calculator'!B12, 1, 0)</f>
        <v>0</v>
      </c>
      <c r="G18" s="131">
        <f>IF('Score Calculator'!C20&gt;'Score Calculator'!C12, 1, 0)</f>
        <v>0</v>
      </c>
      <c r="H18" s="131">
        <f>IF('Score Calculator'!D20&gt;'Score Calculator'!D12, 1, 0)</f>
        <v>0</v>
      </c>
    </row>
    <row r="19" spans="1:8" x14ac:dyDescent="0.25">
      <c r="A19" s="6" t="s">
        <v>117</v>
      </c>
    </row>
    <row r="20" spans="1:8" ht="13" x14ac:dyDescent="0.25">
      <c r="A20" s="7" t="s">
        <v>118</v>
      </c>
      <c r="B20" s="7" t="s">
        <v>119</v>
      </c>
      <c r="C20" s="7" t="s">
        <v>120</v>
      </c>
    </row>
    <row r="21" spans="1:8" ht="13" x14ac:dyDescent="0.3">
      <c r="A21" s="8" t="s">
        <v>121</v>
      </c>
      <c r="B21" s="9" t="s">
        <v>122</v>
      </c>
      <c r="C21" s="5">
        <f>IF(SUM(B15:D18)&lt;0, 0, SUM(B15:D18))</f>
        <v>0</v>
      </c>
    </row>
    <row r="22" spans="1:8" ht="13" x14ac:dyDescent="0.3">
      <c r="A22" s="8" t="s">
        <v>123</v>
      </c>
      <c r="B22" s="9" t="s">
        <v>124</v>
      </c>
      <c r="C22" s="5">
        <f>'Score Calculator'!$B$23</f>
        <v>35</v>
      </c>
    </row>
    <row r="23" spans="1:8" ht="13" x14ac:dyDescent="0.3">
      <c r="A23" s="8" t="s">
        <v>125</v>
      </c>
      <c r="B23" s="9" t="s">
        <v>126</v>
      </c>
      <c r="C23" s="10">
        <f>C21/C22</f>
        <v>0</v>
      </c>
    </row>
    <row r="24" spans="1:8" ht="13" x14ac:dyDescent="0.3">
      <c r="A24" s="8" t="s">
        <v>127</v>
      </c>
      <c r="B24" s="9" t="s">
        <v>128</v>
      </c>
      <c r="C24" s="11">
        <f>ROUND(100-C23, 0)</f>
        <v>100</v>
      </c>
    </row>
    <row r="25" spans="1:8" x14ac:dyDescent="0.25">
      <c r="A25" s="6" t="s">
        <v>129</v>
      </c>
    </row>
    <row r="26" spans="1:8" ht="13" x14ac:dyDescent="0.25">
      <c r="A26" s="7" t="s">
        <v>118</v>
      </c>
      <c r="B26" s="7" t="s">
        <v>119</v>
      </c>
      <c r="C26" s="7" t="s">
        <v>120</v>
      </c>
    </row>
    <row r="27" spans="1:8" ht="13" x14ac:dyDescent="0.3">
      <c r="A27" s="8" t="s">
        <v>130</v>
      </c>
      <c r="B27" s="9" t="s">
        <v>131</v>
      </c>
      <c r="C27" s="5">
        <f>SUM(D15:D18)</f>
        <v>0</v>
      </c>
    </row>
    <row r="28" spans="1:8" ht="13" x14ac:dyDescent="0.3">
      <c r="A28" s="8" t="s">
        <v>130</v>
      </c>
      <c r="B28" s="9" t="s">
        <v>124</v>
      </c>
      <c r="C28" s="5">
        <f>'Score Calculator'!$B$23</f>
        <v>35</v>
      </c>
    </row>
    <row r="29" spans="1:8" ht="13" x14ac:dyDescent="0.3">
      <c r="A29" s="8" t="s">
        <v>132</v>
      </c>
      <c r="B29" s="9" t="s">
        <v>133</v>
      </c>
      <c r="C29" s="12">
        <f>C27/C28</f>
        <v>0</v>
      </c>
    </row>
    <row r="30" spans="1:8" ht="13" x14ac:dyDescent="0.3">
      <c r="A30" s="6" t="s">
        <v>134</v>
      </c>
      <c r="C30" s="134" t="s">
        <v>135</v>
      </c>
      <c r="D30" s="134" t="s">
        <v>136</v>
      </c>
    </row>
    <row r="31" spans="1:8" ht="26" x14ac:dyDescent="0.3">
      <c r="A31" s="13" t="s">
        <v>51</v>
      </c>
      <c r="B31" s="14"/>
      <c r="C31" s="15">
        <f>C29</f>
        <v>0</v>
      </c>
      <c r="D31" s="14">
        <f>IF(OR($G$35=1, $G$35=2), "Error", C31)</f>
        <v>0</v>
      </c>
      <c r="F31" s="130"/>
      <c r="G31" s="130" t="s">
        <v>137</v>
      </c>
      <c r="H31" s="130" t="s">
        <v>138</v>
      </c>
    </row>
    <row r="32" spans="1:8" ht="13" x14ac:dyDescent="0.3">
      <c r="A32" s="13" t="s">
        <v>110</v>
      </c>
      <c r="B32" s="16"/>
      <c r="C32" s="16">
        <f>ROUND(IF(AND(C24&gt;=60,C29&gt;=30),59,(IF(C24&lt;0,0,C24))), 0)</f>
        <v>100</v>
      </c>
      <c r="D32" s="14">
        <f>IF(OR($G$35=1, $G$35=2), "Error", C32)</f>
        <v>100</v>
      </c>
      <c r="F32" s="14" t="s">
        <v>139</v>
      </c>
      <c r="G32" s="131">
        <f>IF(SUM($F$15:$H$18) &gt;0, 1, 0)</f>
        <v>0</v>
      </c>
      <c r="H32" s="14" t="s">
        <v>140</v>
      </c>
    </row>
    <row r="33" spans="1:8" ht="13" x14ac:dyDescent="0.3">
      <c r="A33" s="13" t="s">
        <v>111</v>
      </c>
      <c r="B33" s="16"/>
      <c r="C33" s="16" t="str">
        <f>IF(AND(C32&gt;=60, C32&lt;=100), "Pass", "Fail")</f>
        <v>Pass</v>
      </c>
      <c r="D33" s="14" t="str">
        <f>IF(OR($G$35=1, $G$35=2), "Error", C33)</f>
        <v>Pass</v>
      </c>
      <c r="F33" s="14" t="s">
        <v>141</v>
      </c>
      <c r="G33" s="14">
        <f>IF($C$28=0, 2, 0)</f>
        <v>0</v>
      </c>
      <c r="H33" s="14" t="s">
        <v>142</v>
      </c>
    </row>
    <row r="34" spans="1:8" ht="13" x14ac:dyDescent="0.3">
      <c r="A34" s="135"/>
      <c r="B34" s="1"/>
      <c r="C34" s="1"/>
      <c r="F34" s="14" t="s">
        <v>143</v>
      </c>
      <c r="G34" s="14">
        <f>IF($C$28&gt;32, 3, 0)</f>
        <v>3</v>
      </c>
      <c r="H34" s="14" t="s">
        <v>144</v>
      </c>
    </row>
    <row r="35" spans="1:8" x14ac:dyDescent="0.25">
      <c r="F35" s="14" t="s">
        <v>145</v>
      </c>
      <c r="G35" s="14">
        <f>SUM(G32:G34)</f>
        <v>3</v>
      </c>
      <c r="H35" s="14" t="s">
        <v>146</v>
      </c>
    </row>
    <row r="36" spans="1:8" x14ac:dyDescent="0.25">
      <c r="F36" s="14" t="s">
        <v>147</v>
      </c>
      <c r="G36" s="14" t="str" cm="1">
        <f t="array" ref="G36">_xlfn.IFS(G35=0, "", G35=1, H32, G35=2, H33, G35=3, H34, G35=4, H35)</f>
        <v>Warning: Under NSPIRE, no more than 32 units will be included in the inspection sample</v>
      </c>
      <c r="H36" s="14"/>
    </row>
  </sheetData>
  <sheetProtection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058AE89F3C0D42AC397AD6752FBF1F" ma:contentTypeVersion="20" ma:contentTypeDescription="Create a new document." ma:contentTypeScope="" ma:versionID="22df1699451dcc721eb4ac925346351b">
  <xsd:schema xmlns:xsd="http://www.w3.org/2001/XMLSchema" xmlns:xs="http://www.w3.org/2001/XMLSchema" xmlns:p="http://schemas.microsoft.com/office/2006/metadata/properties" xmlns:ns2="f2242b8f-c0fc-4ded-ad34-2b4801442ff1" xmlns:ns3="74e72d44-7659-4a17-bdcd-c812f04d92e5" targetNamespace="http://schemas.microsoft.com/office/2006/metadata/properties" ma:root="true" ma:fieldsID="c60e430dd60f740573fda4d6f611ac6e" ns2:_="" ns3:_="">
    <xsd:import namespace="f2242b8f-c0fc-4ded-ad34-2b4801442ff1"/>
    <xsd:import namespace="74e72d44-7659-4a17-bdcd-c812f04d92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DocumentType" minOccurs="0"/>
                <xsd:element ref="ns2:Description" minOccurs="0"/>
                <xsd:element ref="ns2:TopicAre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No_x0020_Deficiency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242b8f-c0fc-4ded-ad34-2b4801442f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ocumentType" ma:index="12" nillable="true" ma:displayName="Document Type" ma:format="Dropdown" ma:internalName="DocumentTyp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Briefing"/>
                        <xsd:enumeration value="Code"/>
                        <xsd:enumeration value="Contract"/>
                        <xsd:enumeration value="E-Mail"/>
                        <xsd:enumeration value="Guidance"/>
                        <xsd:enumeration value="Guide"/>
                        <xsd:enumeration value="Historical Reference"/>
                        <xsd:enumeration value="Plan"/>
                        <xsd:enumeration value="Policy"/>
                        <xsd:enumeration value="Presentation"/>
                        <xsd:enumeration value="Press Release"/>
                        <xsd:enumeration value="Proposed Rule"/>
                        <xsd:enumeration value="Reference"/>
                        <xsd:enumeration value="Regulation"/>
                        <xsd:enumeration value="Report"/>
                        <xsd:enumeration value="Response"/>
                        <xsd:enumeration value="SOP"/>
                        <xsd:enumeration value="Standards"/>
                        <xsd:enumeration value="Statute or EO"/>
                        <xsd:enumeration value="Story"/>
                        <xsd:enumeration value="Talking Point"/>
                        <xsd:enumeration value="Testimony"/>
                        <xsd:enumeration value="White Paper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Description" ma:index="13" nillable="true" ma:displayName="Description" ma:format="Dropdown" ma:internalName="Description">
      <xsd:simpleType>
        <xsd:restriction base="dms:Choice">
          <xsd:enumeration value="Analysis"/>
          <xsd:enumeration value="Comments"/>
          <xsd:enumeration value="Congress"/>
          <xsd:enumeration value="External"/>
          <xsd:enumeration value="Health and Safety"/>
          <xsd:enumeration value="Historical"/>
          <xsd:enumeration value="Inspection"/>
          <xsd:enumeration value="Internal"/>
          <xsd:enumeration value="Lessons Learned"/>
          <xsd:enumeration value="Procedural"/>
          <xsd:enumeration value="Public COmment"/>
          <xsd:enumeration value="Reference"/>
          <xsd:enumeration value="Requirements"/>
          <xsd:enumeration value="Research Paper"/>
          <xsd:enumeration value="Rules"/>
          <xsd:enumeration value="SOP"/>
          <xsd:enumeration value="Standards"/>
          <xsd:enumeration value="Talking Point"/>
          <xsd:enumeration value="Test and Evaluation"/>
          <xsd:enumeration value="User Story"/>
        </xsd:restriction>
      </xsd:simpleType>
    </xsd:element>
    <xsd:element name="TopicArea" ma:index="14" nillable="true" ma:displayName="Topic Area" ma:format="Dropdown" ma:internalName="TopicArea">
      <xsd:simpleType>
        <xsd:restriction base="dms:Choice">
          <xsd:enumeration value="APEX"/>
          <xsd:enumeration value="CTQ"/>
          <xsd:enumeration value="Demonstration"/>
          <xsd:enumeration value="Federal Register"/>
          <xsd:enumeration value="GAO"/>
          <xsd:enumeration value="Inquiry"/>
          <xsd:enumeration value="Inspection"/>
          <xsd:enumeration value="NSPIRE"/>
          <xsd:enumeration value="OIG"/>
          <xsd:enumeration value="OMB"/>
          <xsd:enumeration value="OPM"/>
          <xsd:enumeration value="PASS"/>
          <xsd:enumeration value="PHA POA"/>
          <xsd:enumeration value="PIH"/>
          <xsd:enumeration value="Pre-NSPIRE Design"/>
          <xsd:enumeration value="REAC"/>
          <xsd:enumeration value="Scoring"/>
          <xsd:enumeration value="Stakeholder"/>
          <xsd:enumeration value="Standards"/>
          <xsd:enumeration value="Testing"/>
          <xsd:enumeration value="UPCS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_x0020_Deficiency" ma:index="22" nillable="true" ma:displayName="No Deficiency?  " ma:default="0" ma:description="No Deficiency" ma:format="Dropdown" ma:internalName="No_x0020_Deficiency">
      <xsd:simpleType>
        <xsd:restriction base="dms:Boolean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28ad26c7-5542-4eee-b3ec-aeac87adbb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e72d44-7659-4a17-bdcd-c812f04d92e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4937fabd-ecd7-4799-85e8-70d2145b952f}" ma:internalName="TaxCatchAll" ma:showField="CatchAllData" ma:web="74e72d44-7659-4a17-bdcd-c812f04d92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Area xmlns="f2242b8f-c0fc-4ded-ad34-2b4801442ff1" xsi:nil="true"/>
    <No_x0020_Deficiency xmlns="f2242b8f-c0fc-4ded-ad34-2b4801442ff1">false</No_x0020_Deficiency>
    <TaxCatchAll xmlns="74e72d44-7659-4a17-bdcd-c812f04d92e5" xsi:nil="true"/>
    <lcf76f155ced4ddcb4097134ff3c332f xmlns="f2242b8f-c0fc-4ded-ad34-2b4801442ff1">
      <Terms xmlns="http://schemas.microsoft.com/office/infopath/2007/PartnerControls"/>
    </lcf76f155ced4ddcb4097134ff3c332f>
    <Description xmlns="f2242b8f-c0fc-4ded-ad34-2b4801442ff1" xsi:nil="true"/>
    <DocumentType xmlns="f2242b8f-c0fc-4ded-ad34-2b4801442ff1" xsi:nil="true"/>
  </documentManagement>
</p:properties>
</file>

<file path=customXml/itemProps1.xml><?xml version="1.0" encoding="utf-8"?>
<ds:datastoreItem xmlns:ds="http://schemas.openxmlformats.org/officeDocument/2006/customXml" ds:itemID="{A4A4BDB0-86FB-4816-9C87-94799A3DFF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242b8f-c0fc-4ded-ad34-2b4801442ff1"/>
    <ds:schemaRef ds:uri="74e72d44-7659-4a17-bdcd-c812f04d92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3BECD3-3045-4D7A-87CB-EB91B450A0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34AF63-F3B7-405D-9D25-0AC68A880B9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74e72d44-7659-4a17-bdcd-c812f04d92e5"/>
    <ds:schemaRef ds:uri="f2242b8f-c0fc-4ded-ad34-2b4801442ff1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Instructions</vt:lpstr>
      <vt:lpstr>Definitions</vt:lpstr>
      <vt:lpstr>Non-Scored Defects</vt:lpstr>
      <vt:lpstr>Score Calculator</vt:lpstr>
      <vt:lpstr>Sheet1</vt:lpstr>
      <vt:lpstr>Definitions!_edn1</vt:lpstr>
      <vt:lpstr>Number_of_Units_Sampled</vt:lpstr>
      <vt:lpstr>Unit_Threshold_of_Performance</vt:lpstr>
    </vt:vector>
  </TitlesOfParts>
  <Manager/>
  <Company>KPMG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Foster, Jordan</dc:creator>
  <cp:keywords/>
  <dc:description/>
  <cp:lastModifiedBy>Juaniza, Marta B</cp:lastModifiedBy>
  <cp:revision/>
  <dcterms:created xsi:type="dcterms:W3CDTF">2023-03-27T13:35:06Z</dcterms:created>
  <dcterms:modified xsi:type="dcterms:W3CDTF">2023-08-23T22:59:17Z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0x0101002C058AE89F3C0D42AC397AD6752FBF1F</vt:lpwstr>
  </property>
  <property fmtid="{D5CDD505-2E9C-101B-9397-08002B2CF9AE}" pid="3" name="MediaServiceImageTags">
    <vt:lpwstr/>
  </property>
</Properties>
</file>