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C:\Users\H14670\Downloads\"/>
    </mc:Choice>
  </mc:AlternateContent>
  <xr:revisionPtr revIDLastSave="0" documentId="8_{9D78B1ED-11EE-462D-8087-C484142C6884}" xr6:coauthVersionLast="47" xr6:coauthVersionMax="47" xr10:uidLastSave="{00000000-0000-0000-0000-000000000000}"/>
  <bookViews>
    <workbookView xWindow="-110" yWindow="-110" windowWidth="19420" windowHeight="10300" tabRatio="919" activeTab="1" xr2:uid="{00000000-000D-0000-FFFF-FFFF00000000}"/>
  </bookViews>
  <sheets>
    <sheet name="TDC Instructions" sheetId="59" r:id="rId1"/>
    <sheet name="Select City &amp; State" sheetId="34" r:id="rId2"/>
    <sheet name="qryRPTCostBOTHIndexes_Crosstab" sheetId="53" state="hidden" r:id="rId3"/>
    <sheet name="Unit Mix" sheetId="27" r:id="rId4"/>
    <sheet name="TDC &amp; HCC Limit calculations" sheetId="33" r:id="rId5"/>
    <sheet name="Budget Instructions" sheetId="57" r:id="rId6"/>
    <sheet name="Construction Budget" sheetId="37" r:id="rId7"/>
    <sheet name="Perm Budget" sheetId="54" r:id="rId8"/>
    <sheet name="Fees &amp; ProRata" sheetId="55" r:id="rId9"/>
    <sheet name="Proforma Income" sheetId="56" r:id="rId10"/>
    <sheet name="ProForma Assumptions" sheetId="49" r:id="rId11"/>
    <sheet name="Pro Forma" sheetId="51" r:id="rId12"/>
    <sheet name="Draw Schedule" sheetId="52" r:id="rId13"/>
    <sheet name="Sheet1" sheetId="58" r:id="rId14"/>
  </sheets>
  <definedNames>
    <definedName name="\a" localSheetId="0">#REF!</definedName>
    <definedName name="\a">#REF!</definedName>
    <definedName name="\c" localSheetId="0">#REF!</definedName>
    <definedName name="\c">#REF!</definedName>
    <definedName name="\l" localSheetId="0">#REF!</definedName>
    <definedName name="\l">#REF!</definedName>
    <definedName name="\n" localSheetId="0">#REF!</definedName>
    <definedName name="\n">#REF!</definedName>
    <definedName name="\o" localSheetId="0">#REF!</definedName>
    <definedName name="\o">#REF!</definedName>
    <definedName name="\P" localSheetId="0">#REF!</definedName>
    <definedName name="\P">#REF!</definedName>
    <definedName name="\r" localSheetId="0">#REF!</definedName>
    <definedName name="\r">#REF!</definedName>
    <definedName name="\s" localSheetId="0">#REF!</definedName>
    <definedName name="\s">#REF!</definedName>
    <definedName name="\t">#REF!</definedName>
    <definedName name="\v">#REF!</definedName>
    <definedName name="_704B">#REF!</definedName>
    <definedName name="_704C">#REF!</definedName>
    <definedName name="_CPI2">#REF!</definedName>
    <definedName name="_dnp2" localSheetId="0">#REF!</definedName>
    <definedName name="_dnp2">#REF!</definedName>
    <definedName name="_dsc2" localSheetId="0">#REF!</definedName>
    <definedName name="_dsc2">#REF!</definedName>
    <definedName name="_dsc3" localSheetId="0">#REF!</definedName>
    <definedName name="_dsc3">#REF!</definedName>
    <definedName name="_Fill" hidden="1">#REF!</definedName>
    <definedName name="_xlnm._FilterDatabase" localSheetId="2" hidden="1">qryRPTCostBOTHIndexes_Crosstab!$A$1:$U$1665</definedName>
    <definedName name="_tdc2" localSheetId="0">#REF!</definedName>
    <definedName name="_tdc2">#REF!</definedName>
    <definedName name="_ti2" localSheetId="0">#REF!</definedName>
    <definedName name="_ti2">#REF!</definedName>
    <definedName name="_vac3" localSheetId="0">#REF!</definedName>
    <definedName name="_vac3">#REF!</definedName>
    <definedName name="AHP_Grant">#REF!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 localSheetId="0">#REF!</definedName>
    <definedName name="avainc">#REF!</definedName>
    <definedName name="avainc2" localSheetId="0">#REF!</definedName>
    <definedName name="avainc2">#REF!</definedName>
    <definedName name="BENEFITS2">#REF!</definedName>
    <definedName name="BENEFITS3">#REF!</definedName>
    <definedName name="BOND_FACE">#REF!</definedName>
    <definedName name="conint" localSheetId="0">#REF!</definedName>
    <definedName name="conint">#REF!</definedName>
    <definedName name="CONSTINTEREST" localSheetId="0">#REF!</definedName>
    <definedName name="CONSTINTEREST">#REF!</definedName>
    <definedName name="CPI">#REF!</definedName>
    <definedName name="debtrate">#REF!</definedName>
    <definedName name="DEDUCT">#REF!</definedName>
    <definedName name="DEP_">#REF!</definedName>
    <definedName name="DEP__">#REF!</definedName>
    <definedName name="DISCOUNT">#REF!</definedName>
    <definedName name="dnp" localSheetId="0">#REF!</definedName>
    <definedName name="dnp">#REF!</definedName>
    <definedName name="dnpast" localSheetId="0">#REF!</definedName>
    <definedName name="dnpast">#REF!</definedName>
    <definedName name="dnpast2" localSheetId="0">#REF!</definedName>
    <definedName name="dnpast2">#REF!</definedName>
    <definedName name="dsc" localSheetId="0">#REF!</definedName>
    <definedName name="dsc">#REF!</definedName>
    <definedName name="duc" localSheetId="0">#REF!</definedName>
    <definedName name="duc">#REF!</definedName>
    <definedName name="duchnc" localSheetId="0">#REF!</definedName>
    <definedName name="duchnc">#REF!</definedName>
    <definedName name="ducho" localSheetId="0">#REF!</definedName>
    <definedName name="ducho">#REF!</definedName>
    <definedName name="duchodu" localSheetId="0">#REF!</definedName>
    <definedName name="duchodu">#REF!</definedName>
    <definedName name="duchodu2" localSheetId="0">#REF!</definedName>
    <definedName name="duchodu2">#REF!</definedName>
    <definedName name="EQ">#REF!</definedName>
    <definedName name="ERI" localSheetId="0">#REF!</definedName>
    <definedName name="ERI">#REF!</definedName>
    <definedName name="EXHIBIT_D___DEVELOPMENT_BUDGET">#REF!</definedName>
    <definedName name="EXP">#REF!</definedName>
    <definedName name="FACADE">#REF!</definedName>
    <definedName name="FINAN" localSheetId="0">#REF!</definedName>
    <definedName name="FINAN">#REF!</definedName>
    <definedName name="FLOW">#REF!</definedName>
    <definedName name="FUNDED">#REF!</definedName>
    <definedName name="GRR" localSheetId="0">#REF!</definedName>
    <definedName name="GRR">#REF!</definedName>
    <definedName name="HDCDSC" localSheetId="0">#REF!</definedName>
    <definedName name="HDCDSC">#REF!</definedName>
    <definedName name="HDCFIRST" localSheetId="0">#REF!</definedName>
    <definedName name="HDCFIRST">#REF!</definedName>
    <definedName name="hncdu" localSheetId="0">#REF!</definedName>
    <definedName name="hncdu">#REF!</definedName>
    <definedName name="hodu" localSheetId="0">#REF!</definedName>
    <definedName name="hodu">#REF!</definedName>
    <definedName name="hodu1" localSheetId="0">#REF!</definedName>
    <definedName name="hodu1">#REF!</definedName>
    <definedName name="hodu2" localSheetId="0">#REF!</definedName>
    <definedName name="hodu2">#REF!</definedName>
    <definedName name="hrdu1" localSheetId="0">#REF!</definedName>
    <definedName name="hrdu1">#REF!</definedName>
    <definedName name="I_A">#REF!</definedName>
    <definedName name="IOR">#REF!</definedName>
    <definedName name="IRR">#REF!</definedName>
    <definedName name="LandSF" localSheetId="0">#REF!</definedName>
    <definedName name="LandSF">#REF!</definedName>
    <definedName name="MINGAIN">#REF!</definedName>
    <definedName name="MINGAIN2">#REF!</definedName>
    <definedName name="MKT_ANALYSIS">#REF!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 localSheetId="0">#REF!</definedName>
    <definedName name="MTG">#REF!</definedName>
    <definedName name="N">#REF!</definedName>
    <definedName name="NAME">#REF!</definedName>
    <definedName name="NOI">#REF!</definedName>
    <definedName name="O">#REF!</definedName>
    <definedName name="OtherPHdevFundsOverTDC" localSheetId="0">#REF!</definedName>
    <definedName name="OtherPHdevFundsOverTDC">#REF!</definedName>
    <definedName name="pami" localSheetId="0">#REF!</definedName>
    <definedName name="pami">#REF!</definedName>
    <definedName name="pami2" localSheetId="0">#REF!</definedName>
    <definedName name="pami2">#REF!</definedName>
    <definedName name="PHA" localSheetId="0">#REF!</definedName>
    <definedName name="PHA">#REF!</definedName>
    <definedName name="_xlnm.Print_Area" localSheetId="5">'Budget Instructions'!$A$1:$C$30</definedName>
    <definedName name="_xlnm.Print_Area" localSheetId="6">'Construction Budget'!$A$1:$J$114</definedName>
    <definedName name="_xlnm.Print_Area" localSheetId="12">'Draw Schedule'!$A$3:$AN$171</definedName>
    <definedName name="_xlnm.Print_Area" localSheetId="8">'Fees &amp; ProRata'!$A$1:$G$41</definedName>
    <definedName name="_xlnm.Print_Area" localSheetId="7">'Perm Budget'!$A$1:$J$113</definedName>
    <definedName name="_xlnm.Print_Area" localSheetId="11">'Pro Forma'!$A$1:$X$61</definedName>
    <definedName name="_xlnm.Print_Area" localSheetId="10">'ProForma Assumptions'!$A$2:$K$23</definedName>
    <definedName name="_xlnm.Print_Area" localSheetId="9">'Proforma Income'!$A$1:$K$39</definedName>
    <definedName name="_xlnm.Print_Area" localSheetId="1">'Select City &amp; State'!$A$1:$N$69</definedName>
    <definedName name="_xlnm.Print_Area" localSheetId="4">'TDC &amp; HCC Limit calculations'!$A$1:$L$94</definedName>
    <definedName name="_xlnm.Print_Area" localSheetId="0">'TDC Instructions'!$A$1:$Q$88</definedName>
    <definedName name="_xlnm.Print_Area" localSheetId="3">'Unit Mix'!$A$1:$R$70</definedName>
    <definedName name="_xlnm.Print_Titles" localSheetId="12">'Draw Schedule'!$B:$E,'Draw Schedule'!$3:$11</definedName>
    <definedName name="PRINT1">#REF!</definedName>
    <definedName name="PROFORMA">#REF!</definedName>
    <definedName name="QIRR">#REF!</definedName>
    <definedName name="Quick_and_Dirty">"NCF"</definedName>
    <definedName name="rate" localSheetId="0">#REF!</definedName>
    <definedName name="rate">#REF!</definedName>
    <definedName name="rate2" localSheetId="0">#REF!</definedName>
    <definedName name="rate2">#REF!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 localSheetId="0">#REF!</definedName>
    <definedName name="tcamort">#REF!</definedName>
    <definedName name="tcamort2" localSheetId="0">#REF!</definedName>
    <definedName name="tcamort2">#REF!</definedName>
    <definedName name="tcamort3" localSheetId="0">#REF!</definedName>
    <definedName name="tcamort3">#REF!</definedName>
    <definedName name="tcrate" localSheetId="0">#REF!</definedName>
    <definedName name="tcrate">#REF!</definedName>
    <definedName name="tcrate2" localSheetId="0">#REF!</definedName>
    <definedName name="tcrate2">#REF!</definedName>
    <definedName name="tcrate3" localSheetId="0">#REF!</definedName>
    <definedName name="tcrate3">#REF!</definedName>
    <definedName name="tcterm" localSheetId="0">#REF!</definedName>
    <definedName name="tcterm">#REF!</definedName>
    <definedName name="tcterm2" localSheetId="0">#REF!</definedName>
    <definedName name="tcterm2">#REF!</definedName>
    <definedName name="tcterm3" localSheetId="0">#REF!</definedName>
    <definedName name="tcterm3">#REF!</definedName>
    <definedName name="TDC">#REF!</definedName>
    <definedName name="tdu" localSheetId="0">#REF!</definedName>
    <definedName name="tdu">#REF!</definedName>
    <definedName name="term" localSheetId="0">#REF!</definedName>
    <definedName name="term">#REF!</definedName>
    <definedName name="term2" localSheetId="0">#REF!</definedName>
    <definedName name="term2">#REF!</definedName>
    <definedName name="ti" localSheetId="0">#REF!</definedName>
    <definedName name="ti">#REF!</definedName>
    <definedName name="TotalProjectCost" localSheetId="0">TotalDevelopmentCost+TotalAcquisitionCost</definedName>
    <definedName name="TotalProjectCost">TotalDevelopmentCost+TotalAcquisitionCost</definedName>
    <definedName name="TotalProjectCostB" localSheetId="0">TotalDevelopmentCost+TotalAcquisitionCost</definedName>
    <definedName name="TotalProjectCostB">TotalDevelopmentCost+TotalAcquisitionCost</definedName>
    <definedName name="TotalProjectCostC" localSheetId="0">TotalDevelopmentCost+TotalAcquisitionCost</definedName>
    <definedName name="TotalProjectCostC">TotalDevelopmentCost+TotalAcquisitionCost</definedName>
    <definedName name="TotalProjectCostD" localSheetId="0">TotalDevelopmentCost+TotalAcquisitionCost</definedName>
    <definedName name="TotalProjectCostD">TotalDevelopmentCost+TotalAcquisitionCost</definedName>
    <definedName name="TU">#REF!</definedName>
    <definedName name="Units" localSheetId="0">#REF!</definedName>
    <definedName name="Units">#REF!</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 localSheetId="0">#REF!</definedName>
    <definedName name="VAL">#REF!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3" i="51" l="1"/>
  <c r="D64" i="51"/>
  <c r="D43" i="51"/>
  <c r="E68" i="51"/>
  <c r="F68" i="51"/>
  <c r="G68" i="51"/>
  <c r="H68" i="51"/>
  <c r="I68" i="51"/>
  <c r="J68" i="51"/>
  <c r="K68" i="51"/>
  <c r="L68" i="51"/>
  <c r="M68" i="51"/>
  <c r="N68" i="51"/>
  <c r="O68" i="51"/>
  <c r="P68" i="51"/>
  <c r="Q68" i="51"/>
  <c r="R68" i="51"/>
  <c r="S68" i="51"/>
  <c r="T68" i="51"/>
  <c r="U68" i="51"/>
  <c r="V68" i="51"/>
  <c r="W68" i="51"/>
  <c r="D68" i="51"/>
  <c r="W48" i="51"/>
  <c r="V48" i="51"/>
  <c r="U48" i="51"/>
  <c r="T48" i="51"/>
  <c r="S48" i="51"/>
  <c r="H116" i="54"/>
  <c r="G116" i="54"/>
  <c r="F116" i="54"/>
  <c r="G115" i="54"/>
  <c r="F115" i="54"/>
  <c r="E116" i="54"/>
  <c r="H117" i="37"/>
  <c r="G117" i="37"/>
  <c r="F117" i="37"/>
  <c r="G116" i="37"/>
  <c r="F116" i="37"/>
  <c r="E117" i="37"/>
  <c r="F24" i="55" l="1"/>
  <c r="F23" i="55"/>
  <c r="F25" i="55" l="1"/>
  <c r="F26" i="55" s="1"/>
  <c r="G19" i="56" l="1"/>
  <c r="H19" i="56"/>
  <c r="I19" i="56"/>
  <c r="G20" i="56"/>
  <c r="H20" i="56"/>
  <c r="I20" i="56"/>
  <c r="G21" i="56"/>
  <c r="H21" i="56"/>
  <c r="J21" i="56" s="1"/>
  <c r="I21" i="56"/>
  <c r="G22" i="56"/>
  <c r="H22" i="56"/>
  <c r="I22" i="56"/>
  <c r="G7" i="56"/>
  <c r="H7" i="56"/>
  <c r="J7" i="56" s="1"/>
  <c r="I7" i="56"/>
  <c r="G8" i="56"/>
  <c r="H8" i="56"/>
  <c r="I8" i="56"/>
  <c r="J38" i="56"/>
  <c r="C14" i="56"/>
  <c r="G10" i="56"/>
  <c r="H10" i="56"/>
  <c r="I10" i="56"/>
  <c r="G9" i="56"/>
  <c r="H9" i="56"/>
  <c r="I9" i="56"/>
  <c r="H6" i="56"/>
  <c r="G6" i="56"/>
  <c r="J19" i="56" l="1"/>
  <c r="J8" i="56"/>
  <c r="J22" i="56"/>
  <c r="J20" i="56"/>
  <c r="J10" i="56"/>
  <c r="J9" i="56"/>
  <c r="H80" i="33" l="1"/>
  <c r="H11" i="56" l="1"/>
  <c r="H12" i="56"/>
  <c r="F92" i="54"/>
  <c r="G92" i="54"/>
  <c r="E92" i="54"/>
  <c r="H91" i="54"/>
  <c r="H90" i="54"/>
  <c r="H89" i="54"/>
  <c r="H88" i="54"/>
  <c r="H87" i="54"/>
  <c r="H88" i="37"/>
  <c r="H89" i="37"/>
  <c r="H90" i="37"/>
  <c r="H91" i="37"/>
  <c r="H92" i="37"/>
  <c r="F93" i="37"/>
  <c r="G93" i="37"/>
  <c r="E93" i="37"/>
  <c r="G12" i="56" l="1"/>
  <c r="G11" i="56"/>
  <c r="F109" i="37" l="1"/>
  <c r="G109" i="37"/>
  <c r="E109" i="37"/>
  <c r="E108" i="54"/>
  <c r="F108" i="54"/>
  <c r="G108" i="54"/>
  <c r="H107" i="54"/>
  <c r="H54" i="54"/>
  <c r="H53" i="54"/>
  <c r="H52" i="54"/>
  <c r="H51" i="54"/>
  <c r="H50" i="54"/>
  <c r="H49" i="54"/>
  <c r="H48" i="54"/>
  <c r="H47" i="54"/>
  <c r="H108" i="37"/>
  <c r="H46" i="37"/>
  <c r="H47" i="37"/>
  <c r="H48" i="37"/>
  <c r="H49" i="37"/>
  <c r="H50" i="37"/>
  <c r="H51" i="37"/>
  <c r="H52" i="37"/>
  <c r="H53" i="37"/>
  <c r="H54" i="37"/>
  <c r="H55" i="37"/>
  <c r="H56" i="37"/>
  <c r="H100" i="37" l="1"/>
  <c r="H83" i="54"/>
  <c r="C6" i="55" s="1"/>
  <c r="H42" i="54"/>
  <c r="H43" i="54"/>
  <c r="H44" i="54"/>
  <c r="H45" i="54"/>
  <c r="E29" i="33"/>
  <c r="F29" i="33"/>
  <c r="G29" i="33"/>
  <c r="H99" i="54"/>
  <c r="F10" i="55" l="1"/>
  <c r="F8" i="55"/>
  <c r="F7" i="55"/>
  <c r="F6" i="55"/>
  <c r="H55" i="54" l="1"/>
  <c r="H56" i="54"/>
  <c r="D23" i="51"/>
  <c r="E23" i="51" s="1"/>
  <c r="F23" i="51" s="1"/>
  <c r="G23" i="51" s="1"/>
  <c r="H23" i="51" s="1"/>
  <c r="I23" i="51" s="1"/>
  <c r="J23" i="51" s="1"/>
  <c r="K23" i="51" s="1"/>
  <c r="L23" i="51" s="1"/>
  <c r="M23" i="51" s="1"/>
  <c r="N23" i="51" s="1"/>
  <c r="O23" i="51" s="1"/>
  <c r="P23" i="51" s="1"/>
  <c r="Q23" i="51" s="1"/>
  <c r="R23" i="51" s="1"/>
  <c r="S23" i="51" s="1"/>
  <c r="T23" i="51" s="1"/>
  <c r="U23" i="51" s="1"/>
  <c r="V23" i="51" s="1"/>
  <c r="W23" i="51" s="1"/>
  <c r="G36" i="56"/>
  <c r="C36" i="56"/>
  <c r="C30" i="56"/>
  <c r="C24" i="56"/>
  <c r="E31" i="51"/>
  <c r="F31" i="51" s="1"/>
  <c r="G31" i="51" s="1"/>
  <c r="H31" i="51" s="1"/>
  <c r="I31" i="51" s="1"/>
  <c r="J31" i="51" s="1"/>
  <c r="K31" i="51" s="1"/>
  <c r="L31" i="51" s="1"/>
  <c r="M31" i="51" s="1"/>
  <c r="N31" i="51" s="1"/>
  <c r="O31" i="51" s="1"/>
  <c r="P31" i="51" s="1"/>
  <c r="Q31" i="51" s="1"/>
  <c r="R31" i="51" s="1"/>
  <c r="S31" i="51" s="1"/>
  <c r="T31" i="51" s="1"/>
  <c r="U31" i="51" s="1"/>
  <c r="V31" i="51" s="1"/>
  <c r="W31" i="51" s="1"/>
  <c r="E32" i="51"/>
  <c r="F32" i="51" s="1"/>
  <c r="G32" i="51" s="1"/>
  <c r="H32" i="51" s="1"/>
  <c r="I32" i="51" s="1"/>
  <c r="J32" i="51" s="1"/>
  <c r="K32" i="51" s="1"/>
  <c r="L32" i="51" s="1"/>
  <c r="M32" i="51" s="1"/>
  <c r="N32" i="51" s="1"/>
  <c r="O32" i="51" s="1"/>
  <c r="P32" i="51" s="1"/>
  <c r="Q32" i="51" s="1"/>
  <c r="R32" i="51" s="1"/>
  <c r="S32" i="51" s="1"/>
  <c r="T32" i="51" s="1"/>
  <c r="U32" i="51" s="1"/>
  <c r="V32" i="51" s="1"/>
  <c r="W32" i="51" s="1"/>
  <c r="E33" i="51"/>
  <c r="F33" i="51" s="1"/>
  <c r="G33" i="51" s="1"/>
  <c r="H33" i="51" s="1"/>
  <c r="I33" i="51" s="1"/>
  <c r="J33" i="51" s="1"/>
  <c r="K33" i="51" s="1"/>
  <c r="L33" i="51" s="1"/>
  <c r="M33" i="51" s="1"/>
  <c r="N33" i="51" s="1"/>
  <c r="O33" i="51" s="1"/>
  <c r="P33" i="51" s="1"/>
  <c r="Q33" i="51" s="1"/>
  <c r="R33" i="51" s="1"/>
  <c r="S33" i="51" s="1"/>
  <c r="T33" i="51" s="1"/>
  <c r="U33" i="51" s="1"/>
  <c r="V33" i="51" s="1"/>
  <c r="W33" i="51" s="1"/>
  <c r="E34" i="51"/>
  <c r="F34" i="51" s="1"/>
  <c r="G34" i="51" s="1"/>
  <c r="H34" i="51" s="1"/>
  <c r="I34" i="51" s="1"/>
  <c r="J34" i="51" s="1"/>
  <c r="K34" i="51" s="1"/>
  <c r="L34" i="51" s="1"/>
  <c r="M34" i="51" s="1"/>
  <c r="N34" i="51" s="1"/>
  <c r="O34" i="51" s="1"/>
  <c r="P34" i="51" s="1"/>
  <c r="Q34" i="51" s="1"/>
  <c r="R34" i="51" s="1"/>
  <c r="S34" i="51" s="1"/>
  <c r="T34" i="51" s="1"/>
  <c r="U34" i="51" s="1"/>
  <c r="V34" i="51" s="1"/>
  <c r="W34" i="51" s="1"/>
  <c r="E35" i="51"/>
  <c r="F35" i="51" s="1"/>
  <c r="G35" i="51" s="1"/>
  <c r="H35" i="51" s="1"/>
  <c r="I35" i="51" s="1"/>
  <c r="J35" i="51" s="1"/>
  <c r="K35" i="51" s="1"/>
  <c r="L35" i="51" s="1"/>
  <c r="M35" i="51" s="1"/>
  <c r="N35" i="51" s="1"/>
  <c r="O35" i="51" s="1"/>
  <c r="P35" i="51" s="1"/>
  <c r="Q35" i="51" s="1"/>
  <c r="R35" i="51" s="1"/>
  <c r="S35" i="51" s="1"/>
  <c r="T35" i="51" s="1"/>
  <c r="U35" i="51" s="1"/>
  <c r="V35" i="51" s="1"/>
  <c r="W35" i="51" s="1"/>
  <c r="E36" i="51"/>
  <c r="F36" i="51" s="1"/>
  <c r="G36" i="51" s="1"/>
  <c r="H36" i="51" s="1"/>
  <c r="I36" i="51" s="1"/>
  <c r="J36" i="51" s="1"/>
  <c r="K36" i="51" s="1"/>
  <c r="L36" i="51" s="1"/>
  <c r="M36" i="51" s="1"/>
  <c r="N36" i="51" s="1"/>
  <c r="O36" i="51" s="1"/>
  <c r="P36" i="51" s="1"/>
  <c r="Q36" i="51" s="1"/>
  <c r="R36" i="51" s="1"/>
  <c r="S36" i="51" s="1"/>
  <c r="T36" i="51" s="1"/>
  <c r="U36" i="51" s="1"/>
  <c r="V36" i="51" s="1"/>
  <c r="W36" i="51" s="1"/>
  <c r="E37" i="51"/>
  <c r="F37" i="51" s="1"/>
  <c r="G37" i="51" s="1"/>
  <c r="H37" i="51" s="1"/>
  <c r="I37" i="51" s="1"/>
  <c r="J37" i="51" s="1"/>
  <c r="K37" i="51" s="1"/>
  <c r="L37" i="51" s="1"/>
  <c r="M37" i="51" s="1"/>
  <c r="N37" i="51" s="1"/>
  <c r="O37" i="51" s="1"/>
  <c r="P37" i="51" s="1"/>
  <c r="Q37" i="51" s="1"/>
  <c r="R37" i="51" s="1"/>
  <c r="S37" i="51" s="1"/>
  <c r="T37" i="51" s="1"/>
  <c r="U37" i="51" s="1"/>
  <c r="V37" i="51" s="1"/>
  <c r="W37" i="51" s="1"/>
  <c r="E29" i="51"/>
  <c r="F29" i="51" s="1"/>
  <c r="G29" i="51" l="1"/>
  <c r="H29" i="51" l="1"/>
  <c r="I29" i="51" l="1"/>
  <c r="H23" i="56"/>
  <c r="I23" i="56"/>
  <c r="I18" i="56"/>
  <c r="H18" i="56"/>
  <c r="I11" i="56"/>
  <c r="J11" i="56" s="1"/>
  <c r="I12" i="56"/>
  <c r="J12" i="56" s="1"/>
  <c r="G13" i="56"/>
  <c r="J13" i="56" s="1"/>
  <c r="H13" i="56"/>
  <c r="H14" i="56" s="1"/>
  <c r="I13" i="56"/>
  <c r="I6" i="56"/>
  <c r="J6" i="56" s="1"/>
  <c r="G17" i="56"/>
  <c r="G18" i="56"/>
  <c r="G23" i="56"/>
  <c r="E9" i="51"/>
  <c r="F9" i="51" s="1"/>
  <c r="G9" i="51" s="1"/>
  <c r="H9" i="51" s="1"/>
  <c r="I9" i="51" s="1"/>
  <c r="J9" i="51" s="1"/>
  <c r="K9" i="51" s="1"/>
  <c r="L9" i="51" s="1"/>
  <c r="M9" i="51" s="1"/>
  <c r="N9" i="51" s="1"/>
  <c r="O9" i="51" s="1"/>
  <c r="P9" i="51" s="1"/>
  <c r="Q9" i="51" s="1"/>
  <c r="R9" i="51" s="1"/>
  <c r="S9" i="51" s="1"/>
  <c r="T9" i="51" s="1"/>
  <c r="U9" i="51" s="1"/>
  <c r="V9" i="51" s="1"/>
  <c r="W9" i="51" s="1"/>
  <c r="H57" i="37"/>
  <c r="C7" i="33"/>
  <c r="G7" i="34"/>
  <c r="J23" i="56" l="1"/>
  <c r="J29" i="51"/>
  <c r="I14" i="56"/>
  <c r="D39" i="51"/>
  <c r="E39" i="51" s="1"/>
  <c r="F39" i="51" s="1"/>
  <c r="G39" i="51" s="1"/>
  <c r="H39" i="51" s="1"/>
  <c r="I39" i="51" s="1"/>
  <c r="J39" i="51" s="1"/>
  <c r="K39" i="51" s="1"/>
  <c r="L39" i="51" s="1"/>
  <c r="M39" i="51" s="1"/>
  <c r="N39" i="51" s="1"/>
  <c r="O39" i="51" s="1"/>
  <c r="P39" i="51" s="1"/>
  <c r="Q39" i="51" s="1"/>
  <c r="R39" i="51" s="1"/>
  <c r="S39" i="51" s="1"/>
  <c r="T39" i="51" s="1"/>
  <c r="U39" i="51" s="1"/>
  <c r="V39" i="51" s="1"/>
  <c r="W39" i="51" s="1"/>
  <c r="I17" i="56"/>
  <c r="I16" i="56"/>
  <c r="H17" i="56"/>
  <c r="H16" i="56"/>
  <c r="J35" i="56"/>
  <c r="J34" i="56"/>
  <c r="J33" i="56"/>
  <c r="J32" i="56"/>
  <c r="J36" i="56" s="1"/>
  <c r="J29" i="56"/>
  <c r="J28" i="56"/>
  <c r="J27" i="56"/>
  <c r="J26" i="56"/>
  <c r="J30" i="56" s="1"/>
  <c r="D20" i="51" l="1"/>
  <c r="E20" i="51" s="1"/>
  <c r="F20" i="51" s="1"/>
  <c r="G20" i="51" s="1"/>
  <c r="H20" i="51" s="1"/>
  <c r="I20" i="51" s="1"/>
  <c r="J20" i="51" s="1"/>
  <c r="K20" i="51" s="1"/>
  <c r="L20" i="51" s="1"/>
  <c r="M20" i="51" s="1"/>
  <c r="N20" i="51" s="1"/>
  <c r="O20" i="51" s="1"/>
  <c r="P20" i="51" s="1"/>
  <c r="Q20" i="51" s="1"/>
  <c r="R20" i="51" s="1"/>
  <c r="S20" i="51" s="1"/>
  <c r="T20" i="51" s="1"/>
  <c r="U20" i="51" s="1"/>
  <c r="V20" i="51" s="1"/>
  <c r="W20" i="51" s="1"/>
  <c r="J14" i="56"/>
  <c r="D19" i="51"/>
  <c r="E19" i="51" s="1"/>
  <c r="K29" i="51"/>
  <c r="J17" i="56"/>
  <c r="J18" i="56"/>
  <c r="D11" i="51"/>
  <c r="E11" i="51" s="1"/>
  <c r="F11" i="51" s="1"/>
  <c r="G11" i="51" s="1"/>
  <c r="H24" i="56"/>
  <c r="D15" i="51" s="1"/>
  <c r="E15" i="51" s="1"/>
  <c r="F15" i="51" s="1"/>
  <c r="G15" i="51" s="1"/>
  <c r="H15" i="51" s="1"/>
  <c r="I15" i="51" s="1"/>
  <c r="J15" i="51" s="1"/>
  <c r="K15" i="51" s="1"/>
  <c r="L15" i="51" s="1"/>
  <c r="M15" i="51" s="1"/>
  <c r="N15" i="51" s="1"/>
  <c r="O15" i="51" s="1"/>
  <c r="P15" i="51" s="1"/>
  <c r="Q15" i="51" s="1"/>
  <c r="R15" i="51" s="1"/>
  <c r="S15" i="51" s="1"/>
  <c r="T15" i="51" s="1"/>
  <c r="U15" i="51" s="1"/>
  <c r="V15" i="51" s="1"/>
  <c r="W15" i="51" s="1"/>
  <c r="I24" i="56"/>
  <c r="D16" i="51" s="1"/>
  <c r="J16" i="56"/>
  <c r="D12" i="51"/>
  <c r="E12" i="51" s="1"/>
  <c r="G16" i="56"/>
  <c r="J24" i="56" l="1"/>
  <c r="F19" i="51"/>
  <c r="E21" i="51"/>
  <c r="E16" i="51"/>
  <c r="D17" i="51"/>
  <c r="L29" i="51"/>
  <c r="D13" i="51"/>
  <c r="H11" i="51"/>
  <c r="F12" i="51"/>
  <c r="E13" i="51"/>
  <c r="D21" i="51"/>
  <c r="F32" i="55" s="1"/>
  <c r="G19" i="51" l="1"/>
  <c r="F21" i="51"/>
  <c r="E17" i="51"/>
  <c r="E22" i="51" s="1"/>
  <c r="E24" i="51" s="1"/>
  <c r="F16" i="51"/>
  <c r="M29" i="51"/>
  <c r="D22" i="51"/>
  <c r="G12" i="51"/>
  <c r="F13" i="51"/>
  <c r="I11" i="51"/>
  <c r="H19" i="51" l="1"/>
  <c r="G21" i="51"/>
  <c r="E25" i="51"/>
  <c r="E26" i="51" s="1"/>
  <c r="E30" i="51" s="1"/>
  <c r="G16" i="51"/>
  <c r="F17" i="51"/>
  <c r="F22" i="51" s="1"/>
  <c r="F24" i="51" s="1"/>
  <c r="F25" i="51" s="1"/>
  <c r="F26" i="51" s="1"/>
  <c r="N29" i="51"/>
  <c r="J11" i="51"/>
  <c r="H12" i="51"/>
  <c r="G13" i="51"/>
  <c r="I19" i="51" l="1"/>
  <c r="H21" i="51"/>
  <c r="F30" i="51"/>
  <c r="H16" i="51"/>
  <c r="G17" i="51"/>
  <c r="G22" i="51" s="1"/>
  <c r="G24" i="51" s="1"/>
  <c r="O29" i="51"/>
  <c r="I12" i="51"/>
  <c r="H13" i="51"/>
  <c r="K11" i="51"/>
  <c r="F9" i="55"/>
  <c r="H106" i="54"/>
  <c r="H105" i="54"/>
  <c r="H104" i="54"/>
  <c r="H103" i="54"/>
  <c r="H102" i="54"/>
  <c r="H101" i="54"/>
  <c r="H100" i="54"/>
  <c r="H98" i="54"/>
  <c r="H86" i="54"/>
  <c r="H85" i="54"/>
  <c r="H84" i="54"/>
  <c r="H82" i="54"/>
  <c r="C14" i="55" s="1"/>
  <c r="H81" i="54"/>
  <c r="C13" i="55" s="1"/>
  <c r="H80" i="54"/>
  <c r="C12" i="55" s="1"/>
  <c r="H79" i="54"/>
  <c r="C11" i="55" s="1"/>
  <c r="H78" i="54"/>
  <c r="H77" i="54"/>
  <c r="H76" i="54"/>
  <c r="C10" i="55" s="1"/>
  <c r="H75" i="54"/>
  <c r="H74" i="54"/>
  <c r="H73" i="54"/>
  <c r="H72" i="54"/>
  <c r="H71" i="54"/>
  <c r="H70" i="54"/>
  <c r="H69" i="54"/>
  <c r="H68" i="54"/>
  <c r="H67" i="54"/>
  <c r="H66" i="54"/>
  <c r="H65" i="54"/>
  <c r="H64" i="54"/>
  <c r="H63" i="54"/>
  <c r="H62" i="54"/>
  <c r="H61" i="54"/>
  <c r="G58" i="54"/>
  <c r="F58" i="54"/>
  <c r="E58" i="54"/>
  <c r="H57" i="54"/>
  <c r="H46" i="54"/>
  <c r="H41" i="54"/>
  <c r="H40" i="54"/>
  <c r="G34" i="54"/>
  <c r="F34" i="54"/>
  <c r="E34" i="54"/>
  <c r="H33" i="54"/>
  <c r="H32" i="54"/>
  <c r="H31" i="54"/>
  <c r="H30" i="54"/>
  <c r="H29" i="54"/>
  <c r="H28" i="54"/>
  <c r="G25" i="54"/>
  <c r="F25" i="54"/>
  <c r="E25" i="54"/>
  <c r="H24" i="54"/>
  <c r="H23" i="54"/>
  <c r="H22" i="54"/>
  <c r="H21" i="54"/>
  <c r="H20" i="54"/>
  <c r="H19" i="54"/>
  <c r="H18" i="54"/>
  <c r="H17" i="54"/>
  <c r="H16" i="54"/>
  <c r="H15" i="54"/>
  <c r="H14" i="54"/>
  <c r="H13" i="54"/>
  <c r="H12" i="54"/>
  <c r="D8" i="54"/>
  <c r="D7" i="54"/>
  <c r="D6" i="54"/>
  <c r="D5" i="54"/>
  <c r="H107" i="37"/>
  <c r="H106" i="37"/>
  <c r="H105" i="37"/>
  <c r="H104" i="37"/>
  <c r="H103" i="37"/>
  <c r="H102" i="37"/>
  <c r="H101" i="37"/>
  <c r="H25" i="37"/>
  <c r="H24" i="37"/>
  <c r="H23" i="37"/>
  <c r="H22" i="37"/>
  <c r="H21" i="37"/>
  <c r="H20" i="37"/>
  <c r="H19" i="37"/>
  <c r="H18" i="37"/>
  <c r="H17" i="37"/>
  <c r="H16" i="37"/>
  <c r="H15" i="37"/>
  <c r="H14" i="37"/>
  <c r="H13" i="37"/>
  <c r="H34" i="37"/>
  <c r="H33" i="37"/>
  <c r="H32" i="37"/>
  <c r="H31" i="37"/>
  <c r="H30" i="37"/>
  <c r="H58" i="37"/>
  <c r="H45" i="37"/>
  <c r="H44" i="37"/>
  <c r="H43" i="37"/>
  <c r="H42" i="37"/>
  <c r="H87" i="37"/>
  <c r="H86" i="37"/>
  <c r="H85" i="37"/>
  <c r="H84" i="37"/>
  <c r="H83" i="37"/>
  <c r="H82" i="37"/>
  <c r="H81" i="37"/>
  <c r="H80" i="37"/>
  <c r="H79" i="37"/>
  <c r="H78" i="37"/>
  <c r="H77" i="37"/>
  <c r="H76" i="37"/>
  <c r="H75" i="37"/>
  <c r="H74" i="37"/>
  <c r="H73" i="37"/>
  <c r="H72" i="37"/>
  <c r="H71" i="37"/>
  <c r="H70" i="37"/>
  <c r="H69" i="37"/>
  <c r="H68" i="37"/>
  <c r="H67" i="37"/>
  <c r="H66" i="37"/>
  <c r="H65" i="37"/>
  <c r="H64" i="37"/>
  <c r="H63" i="37"/>
  <c r="H62" i="37"/>
  <c r="C5" i="33"/>
  <c r="H92" i="54" l="1"/>
  <c r="H93" i="37"/>
  <c r="C7" i="55"/>
  <c r="C8" i="55" s="1"/>
  <c r="H108" i="54"/>
  <c r="J19" i="51"/>
  <c r="I21" i="51"/>
  <c r="C33" i="55"/>
  <c r="E36" i="54"/>
  <c r="C32" i="55"/>
  <c r="C16" i="55"/>
  <c r="G25" i="51"/>
  <c r="G26" i="51" s="1"/>
  <c r="G30" i="51" s="1"/>
  <c r="I16" i="51"/>
  <c r="H17" i="51"/>
  <c r="H22" i="51" s="1"/>
  <c r="H24" i="51" s="1"/>
  <c r="H25" i="51" s="1"/>
  <c r="H26" i="51" s="1"/>
  <c r="P29" i="51"/>
  <c r="L11" i="51"/>
  <c r="J12" i="51"/>
  <c r="I13" i="51"/>
  <c r="G36" i="54"/>
  <c r="H25" i="54"/>
  <c r="H34" i="54"/>
  <c r="H58" i="54"/>
  <c r="F4" i="55" s="1"/>
  <c r="F11" i="55" s="1"/>
  <c r="F94" i="54"/>
  <c r="F111" i="54" s="1"/>
  <c r="F36" i="54"/>
  <c r="E94" i="54"/>
  <c r="G94" i="54"/>
  <c r="G111" i="54" s="1"/>
  <c r="G26" i="37"/>
  <c r="F26" i="37"/>
  <c r="E26" i="37"/>
  <c r="E111" i="54" l="1"/>
  <c r="E115" i="54"/>
  <c r="F15" i="55"/>
  <c r="F16" i="55"/>
  <c r="F14" i="55"/>
  <c r="F13" i="55"/>
  <c r="K19" i="51"/>
  <c r="J21" i="51"/>
  <c r="C34" i="55"/>
  <c r="D32" i="55" s="1"/>
  <c r="H30" i="51"/>
  <c r="J16" i="51"/>
  <c r="I17" i="51"/>
  <c r="I22" i="51" s="1"/>
  <c r="I24" i="51" s="1"/>
  <c r="I25" i="51" s="1"/>
  <c r="I26" i="51" s="1"/>
  <c r="Q29" i="51"/>
  <c r="K12" i="51"/>
  <c r="J13" i="51"/>
  <c r="M11" i="51"/>
  <c r="H36" i="54"/>
  <c r="H94" i="54"/>
  <c r="H115" i="54" s="1"/>
  <c r="I30" i="51" l="1"/>
  <c r="L19" i="51"/>
  <c r="K21" i="51"/>
  <c r="D33" i="55"/>
  <c r="D34" i="55" s="1"/>
  <c r="C38" i="55"/>
  <c r="H111" i="54"/>
  <c r="C4" i="55"/>
  <c r="C18" i="55" s="1"/>
  <c r="K16" i="51"/>
  <c r="J17" i="51"/>
  <c r="J22" i="51" s="1"/>
  <c r="J24" i="51" s="1"/>
  <c r="J25" i="51" s="1"/>
  <c r="J26" i="51" s="1"/>
  <c r="R29" i="51"/>
  <c r="S29" i="51" s="1"/>
  <c r="T29" i="51" s="1"/>
  <c r="U29" i="51" s="1"/>
  <c r="V29" i="51" s="1"/>
  <c r="W29" i="51" s="1"/>
  <c r="N11" i="51"/>
  <c r="L12" i="51"/>
  <c r="K13" i="51"/>
  <c r="R48" i="51"/>
  <c r="Q48" i="51"/>
  <c r="P48" i="51"/>
  <c r="O48" i="51"/>
  <c r="N48" i="51"/>
  <c r="M48" i="51"/>
  <c r="L48" i="51"/>
  <c r="K48" i="51"/>
  <c r="J48" i="51"/>
  <c r="I48" i="51"/>
  <c r="H48" i="51"/>
  <c r="G48" i="51"/>
  <c r="F48" i="51"/>
  <c r="E48" i="51"/>
  <c r="J30" i="51" l="1"/>
  <c r="M19" i="51"/>
  <c r="L21" i="51"/>
  <c r="C22" i="55"/>
  <c r="C21" i="55"/>
  <c r="C20" i="55"/>
  <c r="L16" i="51"/>
  <c r="K17" i="51"/>
  <c r="K22" i="51" s="1"/>
  <c r="K24" i="51" s="1"/>
  <c r="K25" i="51" s="1"/>
  <c r="K26" i="51" s="1"/>
  <c r="M12" i="51"/>
  <c r="L13" i="51"/>
  <c r="O11" i="51"/>
  <c r="G59" i="37"/>
  <c r="G95" i="37" s="1"/>
  <c r="F59" i="37"/>
  <c r="F95" i="37" s="1"/>
  <c r="E59" i="37"/>
  <c r="G8" i="33"/>
  <c r="K30" i="51" l="1"/>
  <c r="N19" i="51"/>
  <c r="M21" i="51"/>
  <c r="M16" i="51"/>
  <c r="L17" i="51"/>
  <c r="L22" i="51" s="1"/>
  <c r="L24" i="51" s="1"/>
  <c r="L25" i="51" s="1"/>
  <c r="L26" i="51" s="1"/>
  <c r="L30" i="51" s="1"/>
  <c r="P11" i="51"/>
  <c r="N12" i="51"/>
  <c r="M13" i="51"/>
  <c r="E95" i="37"/>
  <c r="E116" i="37" s="1"/>
  <c r="C4" i="52"/>
  <c r="C5" i="52"/>
  <c r="C6" i="52"/>
  <c r="C3" i="52"/>
  <c r="D4" i="51"/>
  <c r="D5" i="51"/>
  <c r="D6" i="51"/>
  <c r="D3" i="51"/>
  <c r="D48" i="51"/>
  <c r="H99" i="37"/>
  <c r="H109" i="37" s="1"/>
  <c r="H41" i="37"/>
  <c r="D7" i="37"/>
  <c r="D8" i="37"/>
  <c r="D5" i="37"/>
  <c r="D6" i="37"/>
  <c r="O19" i="51" l="1"/>
  <c r="N21" i="51"/>
  <c r="M17" i="51"/>
  <c r="M22" i="51" s="1"/>
  <c r="M24" i="51" s="1"/>
  <c r="M25" i="51" s="1"/>
  <c r="M26" i="51" s="1"/>
  <c r="M30" i="51" s="1"/>
  <c r="N16" i="51"/>
  <c r="O12" i="51"/>
  <c r="N13" i="51"/>
  <c r="Q11" i="51"/>
  <c r="H59" i="37"/>
  <c r="H95" i="37" s="1"/>
  <c r="H116" i="37" s="1"/>
  <c r="I77" i="33"/>
  <c r="I50" i="27"/>
  <c r="H50" i="27"/>
  <c r="N50" i="27"/>
  <c r="O50" i="27"/>
  <c r="J50" i="27"/>
  <c r="P50" i="27"/>
  <c r="F50" i="27"/>
  <c r="E50" i="27"/>
  <c r="K50" i="27"/>
  <c r="L50" i="27"/>
  <c r="G50" i="27"/>
  <c r="M50" i="27"/>
  <c r="H12" i="37"/>
  <c r="F35" i="37"/>
  <c r="F112" i="37"/>
  <c r="G35" i="37"/>
  <c r="G112" i="37"/>
  <c r="H29" i="37"/>
  <c r="E35" i="37"/>
  <c r="E112" i="37"/>
  <c r="P19" i="51" l="1"/>
  <c r="O21" i="51"/>
  <c r="S50" i="27"/>
  <c r="P57" i="27"/>
  <c r="C28" i="55" s="1"/>
  <c r="O16" i="51"/>
  <c r="N17" i="51"/>
  <c r="N22" i="51" s="1"/>
  <c r="N24" i="51" s="1"/>
  <c r="N25" i="51" s="1"/>
  <c r="N26" i="51" s="1"/>
  <c r="N30" i="51" s="1"/>
  <c r="R11" i="51"/>
  <c r="S11" i="51" s="1"/>
  <c r="P12" i="51"/>
  <c r="O13" i="51"/>
  <c r="H112" i="37"/>
  <c r="H26" i="37"/>
  <c r="D24" i="51"/>
  <c r="D25" i="51" s="1"/>
  <c r="E37" i="37"/>
  <c r="G56" i="27"/>
  <c r="P56" i="27"/>
  <c r="C27" i="55" s="1"/>
  <c r="F33" i="55" s="1"/>
  <c r="D65" i="27"/>
  <c r="H35" i="37"/>
  <c r="F37" i="37"/>
  <c r="G37" i="37"/>
  <c r="G57" i="27"/>
  <c r="D66" i="27"/>
  <c r="G55" i="27"/>
  <c r="J57" i="27"/>
  <c r="T11" i="51" l="1"/>
  <c r="Q19" i="51"/>
  <c r="P21" i="51"/>
  <c r="H17" i="49"/>
  <c r="H12" i="49"/>
  <c r="C29" i="55"/>
  <c r="P58" i="27"/>
  <c r="P16" i="51"/>
  <c r="O17" i="51"/>
  <c r="O22" i="51" s="1"/>
  <c r="O24" i="51" s="1"/>
  <c r="O25" i="51" s="1"/>
  <c r="O26" i="51" s="1"/>
  <c r="O30" i="51" s="1"/>
  <c r="Q12" i="51"/>
  <c r="P13" i="51"/>
  <c r="D26" i="51"/>
  <c r="D30" i="51" s="1"/>
  <c r="H37" i="37"/>
  <c r="J58" i="27"/>
  <c r="G58" i="27"/>
  <c r="U11" i="51" l="1"/>
  <c r="D27" i="55"/>
  <c r="C37" i="55" s="1"/>
  <c r="R19" i="51"/>
  <c r="Q21" i="51"/>
  <c r="D28" i="55"/>
  <c r="Q16" i="51"/>
  <c r="P17" i="51"/>
  <c r="P22" i="51" s="1"/>
  <c r="P24" i="51" s="1"/>
  <c r="P25" i="51" s="1"/>
  <c r="P26" i="51" s="1"/>
  <c r="P30" i="51" s="1"/>
  <c r="R12" i="51"/>
  <c r="Q13" i="51"/>
  <c r="R13" i="51" l="1"/>
  <c r="S12" i="51"/>
  <c r="R21" i="51"/>
  <c r="S19" i="51"/>
  <c r="V11" i="51"/>
  <c r="D29" i="55"/>
  <c r="D42" i="51"/>
  <c r="R16" i="51"/>
  <c r="Q17" i="51"/>
  <c r="Q22" i="51" s="1"/>
  <c r="Q24" i="51" s="1"/>
  <c r="Q25" i="51" s="1"/>
  <c r="R17" i="51" l="1"/>
  <c r="R22" i="51" s="1"/>
  <c r="R24" i="51" s="1"/>
  <c r="R25" i="51" s="1"/>
  <c r="R26" i="51" s="1"/>
  <c r="S16" i="51"/>
  <c r="W11" i="51"/>
  <c r="T19" i="51"/>
  <c r="S21" i="51"/>
  <c r="T12" i="51"/>
  <c r="S13" i="51"/>
  <c r="F34" i="55"/>
  <c r="F35" i="55" s="1"/>
  <c r="F36" i="55" s="1"/>
  <c r="E42" i="51"/>
  <c r="E43" i="51" s="1"/>
  <c r="E53" i="51" s="1"/>
  <c r="E64" i="51" s="1"/>
  <c r="E67" i="51" s="1"/>
  <c r="E69" i="51" s="1"/>
  <c r="Q26" i="51"/>
  <c r="Q30" i="51" s="1"/>
  <c r="R30" i="51" s="1"/>
  <c r="U12" i="51" l="1"/>
  <c r="T13" i="51"/>
  <c r="U19" i="51"/>
  <c r="T21" i="51"/>
  <c r="T16" i="51"/>
  <c r="S17" i="51"/>
  <c r="S22" i="51" s="1"/>
  <c r="S24" i="51" s="1"/>
  <c r="D49" i="51"/>
  <c r="F42" i="51"/>
  <c r="F43" i="51" s="1"/>
  <c r="F53" i="51" s="1"/>
  <c r="F64" i="51" s="1"/>
  <c r="F67" i="51" s="1"/>
  <c r="F69" i="51" s="1"/>
  <c r="E49" i="51"/>
  <c r="E59" i="51"/>
  <c r="S25" i="51" l="1"/>
  <c r="S26" i="51" s="1"/>
  <c r="S30" i="51" s="1"/>
  <c r="S42" i="51" s="1"/>
  <c r="S43" i="51" s="1"/>
  <c r="V19" i="51"/>
  <c r="U21" i="51"/>
  <c r="U16" i="51"/>
  <c r="T17" i="51"/>
  <c r="T22" i="51" s="1"/>
  <c r="T24" i="51" s="1"/>
  <c r="V12" i="51"/>
  <c r="U13" i="51"/>
  <c r="D67" i="51"/>
  <c r="D69" i="51" s="1"/>
  <c r="D59" i="51"/>
  <c r="F49" i="51"/>
  <c r="F59" i="51"/>
  <c r="G42" i="51"/>
  <c r="G43" i="51" s="1"/>
  <c r="G53" i="51" s="1"/>
  <c r="G64" i="51" s="1"/>
  <c r="G67" i="51" s="1"/>
  <c r="G69" i="51" s="1"/>
  <c r="T25" i="51" l="1"/>
  <c r="T26" i="51"/>
  <c r="S53" i="51"/>
  <c r="S49" i="51"/>
  <c r="W12" i="51"/>
  <c r="W13" i="51" s="1"/>
  <c r="V13" i="51"/>
  <c r="U17" i="51"/>
  <c r="U22" i="51" s="1"/>
  <c r="U24" i="51" s="1"/>
  <c r="V16" i="51"/>
  <c r="W19" i="51"/>
  <c r="W21" i="51" s="1"/>
  <c r="V21" i="51"/>
  <c r="G49" i="51"/>
  <c r="G59" i="51"/>
  <c r="H42" i="51"/>
  <c r="H43" i="51" s="1"/>
  <c r="H53" i="51" s="1"/>
  <c r="H64" i="51" s="1"/>
  <c r="H67" i="51" s="1"/>
  <c r="H69" i="51" s="1"/>
  <c r="U25" i="51" l="1"/>
  <c r="U26" i="51"/>
  <c r="U30" i="51" s="1"/>
  <c r="U42" i="51" s="1"/>
  <c r="U43" i="51" s="1"/>
  <c r="T30" i="51"/>
  <c r="T42" i="51" s="1"/>
  <c r="T43" i="51" s="1"/>
  <c r="V17" i="51"/>
  <c r="V22" i="51" s="1"/>
  <c r="V24" i="51" s="1"/>
  <c r="V25" i="51" s="1"/>
  <c r="V26" i="51" s="1"/>
  <c r="W16" i="51"/>
  <c r="W17" i="51" s="1"/>
  <c r="W22" i="51" s="1"/>
  <c r="W24" i="51" s="1"/>
  <c r="S59" i="51"/>
  <c r="S64" i="51"/>
  <c r="S67" i="51" s="1"/>
  <c r="S69" i="51" s="1"/>
  <c r="I42" i="51"/>
  <c r="I43" i="51" s="1"/>
  <c r="I53" i="51" s="1"/>
  <c r="I64" i="51" s="1"/>
  <c r="I67" i="51" s="1"/>
  <c r="I69" i="51" s="1"/>
  <c r="H49" i="51"/>
  <c r="H59" i="51"/>
  <c r="W25" i="51" l="1"/>
  <c r="W26" i="51"/>
  <c r="W30" i="51" s="1"/>
  <c r="W42" i="51" s="1"/>
  <c r="W43" i="51" s="1"/>
  <c r="V43" i="51"/>
  <c r="V30" i="51"/>
  <c r="V42" i="51" s="1"/>
  <c r="T53" i="51"/>
  <c r="T49" i="51"/>
  <c r="U53" i="51"/>
  <c r="U49" i="51"/>
  <c r="I49" i="51"/>
  <c r="I59" i="51"/>
  <c r="J42" i="51"/>
  <c r="J43" i="51" s="1"/>
  <c r="J53" i="51" s="1"/>
  <c r="J64" i="51" s="1"/>
  <c r="J67" i="51" s="1"/>
  <c r="J69" i="51" s="1"/>
  <c r="U59" i="51" l="1"/>
  <c r="U64" i="51"/>
  <c r="U67" i="51" s="1"/>
  <c r="U69" i="51" s="1"/>
  <c r="T59" i="51"/>
  <c r="T64" i="51"/>
  <c r="T67" i="51" s="1"/>
  <c r="T69" i="51" s="1"/>
  <c r="V53" i="51"/>
  <c r="V49" i="51"/>
  <c r="W53" i="51"/>
  <c r="W49" i="51"/>
  <c r="K42" i="51"/>
  <c r="K43" i="51" s="1"/>
  <c r="K53" i="51" s="1"/>
  <c r="K64" i="51" s="1"/>
  <c r="K67" i="51" s="1"/>
  <c r="K69" i="51" s="1"/>
  <c r="J49" i="51"/>
  <c r="J59" i="51"/>
  <c r="V59" i="51" l="1"/>
  <c r="V64" i="51"/>
  <c r="V67" i="51" s="1"/>
  <c r="V69" i="51" s="1"/>
  <c r="W59" i="51"/>
  <c r="W64" i="51"/>
  <c r="W67" i="51" s="1"/>
  <c r="W69" i="51" s="1"/>
  <c r="K49" i="51"/>
  <c r="K59" i="51"/>
  <c r="L42" i="51"/>
  <c r="L43" i="51" s="1"/>
  <c r="L53" i="51" s="1"/>
  <c r="L64" i="51" s="1"/>
  <c r="L67" i="51" s="1"/>
  <c r="L69" i="51" s="1"/>
  <c r="M42" i="51" l="1"/>
  <c r="M43" i="51" s="1"/>
  <c r="M53" i="51" s="1"/>
  <c r="M64" i="51" s="1"/>
  <c r="M67" i="51" s="1"/>
  <c r="M69" i="51" s="1"/>
  <c r="L49" i="51"/>
  <c r="L59" i="51"/>
  <c r="N42" i="51" l="1"/>
  <c r="N43" i="51" s="1"/>
  <c r="N53" i="51" s="1"/>
  <c r="N64" i="51" s="1"/>
  <c r="N67" i="51" s="1"/>
  <c r="N69" i="51" s="1"/>
  <c r="M49" i="51"/>
  <c r="M59" i="51"/>
  <c r="O42" i="51" l="1"/>
  <c r="O43" i="51" s="1"/>
  <c r="O53" i="51" s="1"/>
  <c r="O64" i="51" s="1"/>
  <c r="O67" i="51" s="1"/>
  <c r="O69" i="51" s="1"/>
  <c r="N49" i="51"/>
  <c r="N59" i="51"/>
  <c r="I89" i="33"/>
  <c r="I88" i="33"/>
  <c r="C88" i="33"/>
  <c r="H74" i="33"/>
  <c r="I71" i="33"/>
  <c r="I51" i="33"/>
  <c r="H45" i="33"/>
  <c r="J45" i="33" s="1"/>
  <c r="H75" i="33" s="1"/>
  <c r="J39" i="33"/>
  <c r="H39" i="33"/>
  <c r="G39" i="33"/>
  <c r="F39" i="33"/>
  <c r="E39" i="33"/>
  <c r="J38" i="33"/>
  <c r="H38" i="33"/>
  <c r="G38" i="33"/>
  <c r="F38" i="33"/>
  <c r="E38" i="33"/>
  <c r="J37" i="33"/>
  <c r="H37" i="33"/>
  <c r="G37" i="33"/>
  <c r="F37" i="33"/>
  <c r="E37" i="33"/>
  <c r="J36" i="33"/>
  <c r="H36" i="33"/>
  <c r="G36" i="33"/>
  <c r="F36" i="33"/>
  <c r="E36" i="33"/>
  <c r="J35" i="33"/>
  <c r="H35" i="33"/>
  <c r="G35" i="33"/>
  <c r="F35" i="33"/>
  <c r="E35" i="33"/>
  <c r="J34" i="33"/>
  <c r="H34" i="33"/>
  <c r="G34" i="33"/>
  <c r="F34" i="33"/>
  <c r="E34" i="33"/>
  <c r="J33" i="33"/>
  <c r="H33" i="33"/>
  <c r="G33" i="33"/>
  <c r="F33" i="33"/>
  <c r="E33" i="33"/>
  <c r="C33" i="33"/>
  <c r="J32" i="33"/>
  <c r="H32" i="33"/>
  <c r="G32" i="33"/>
  <c r="F32" i="33"/>
  <c r="E32" i="33"/>
  <c r="J31" i="33"/>
  <c r="H31" i="33"/>
  <c r="G31" i="33"/>
  <c r="F31" i="33"/>
  <c r="E31" i="33"/>
  <c r="J30" i="33"/>
  <c r="H30" i="33"/>
  <c r="G30" i="33"/>
  <c r="F30" i="33"/>
  <c r="E30" i="33"/>
  <c r="J29" i="33"/>
  <c r="H29" i="33"/>
  <c r="J28" i="33"/>
  <c r="H28" i="33"/>
  <c r="G28" i="33"/>
  <c r="F28" i="33"/>
  <c r="E28" i="33"/>
  <c r="J27" i="33"/>
  <c r="H27" i="33"/>
  <c r="G27" i="33"/>
  <c r="F27" i="33"/>
  <c r="E27" i="33"/>
  <c r="J26" i="33"/>
  <c r="H26" i="33"/>
  <c r="G26" i="33"/>
  <c r="F26" i="33"/>
  <c r="E26" i="33"/>
  <c r="C26" i="33"/>
  <c r="J25" i="33"/>
  <c r="H25" i="33"/>
  <c r="G25" i="33"/>
  <c r="F25" i="33"/>
  <c r="E25" i="33"/>
  <c r="J24" i="33"/>
  <c r="H24" i="33"/>
  <c r="G24" i="33"/>
  <c r="F24" i="33"/>
  <c r="E24" i="33"/>
  <c r="J23" i="33"/>
  <c r="H23" i="33"/>
  <c r="G23" i="33"/>
  <c r="F23" i="33"/>
  <c r="E23" i="33"/>
  <c r="J22" i="33"/>
  <c r="H22" i="33"/>
  <c r="G22" i="33"/>
  <c r="F22" i="33"/>
  <c r="E22" i="33"/>
  <c r="J21" i="33"/>
  <c r="H21" i="33"/>
  <c r="G21" i="33"/>
  <c r="F21" i="33"/>
  <c r="E21" i="33"/>
  <c r="J20" i="33"/>
  <c r="H20" i="33"/>
  <c r="G20" i="33"/>
  <c r="F20" i="33"/>
  <c r="E20" i="33"/>
  <c r="J19" i="33"/>
  <c r="H19" i="33"/>
  <c r="G19" i="33"/>
  <c r="F19" i="33"/>
  <c r="E19" i="33"/>
  <c r="C19" i="33"/>
  <c r="J18" i="33"/>
  <c r="H18" i="33"/>
  <c r="G18" i="33"/>
  <c r="F18" i="33"/>
  <c r="E18" i="33"/>
  <c r="J17" i="33"/>
  <c r="H17" i="33"/>
  <c r="G17" i="33"/>
  <c r="F17" i="33"/>
  <c r="E17" i="33"/>
  <c r="J16" i="33"/>
  <c r="H16" i="33"/>
  <c r="G16" i="33"/>
  <c r="F16" i="33"/>
  <c r="E16" i="33"/>
  <c r="J15" i="33"/>
  <c r="H15" i="33"/>
  <c r="G15" i="33"/>
  <c r="F15" i="33"/>
  <c r="E15" i="33"/>
  <c r="J14" i="33"/>
  <c r="H14" i="33"/>
  <c r="G14" i="33"/>
  <c r="F14" i="33"/>
  <c r="E14" i="33"/>
  <c r="J13" i="33"/>
  <c r="H13" i="33"/>
  <c r="G13" i="33"/>
  <c r="F13" i="33"/>
  <c r="E13" i="33"/>
  <c r="J12" i="33"/>
  <c r="H12" i="33"/>
  <c r="G12" i="33"/>
  <c r="F12" i="33"/>
  <c r="E12" i="33"/>
  <c r="C12" i="33"/>
  <c r="I38" i="33" l="1"/>
  <c r="K34" i="33"/>
  <c r="H76" i="33"/>
  <c r="G40" i="33"/>
  <c r="P42" i="51"/>
  <c r="P43" i="51" s="1"/>
  <c r="P53" i="51" s="1"/>
  <c r="P64" i="51" s="1"/>
  <c r="P67" i="51" s="1"/>
  <c r="P69" i="51" s="1"/>
  <c r="O49" i="51"/>
  <c r="O59" i="51"/>
  <c r="I90" i="33"/>
  <c r="K36" i="33"/>
  <c r="K19" i="33"/>
  <c r="K24" i="33"/>
  <c r="I32" i="33"/>
  <c r="I35" i="33"/>
  <c r="K14" i="33"/>
  <c r="I15" i="33"/>
  <c r="I29" i="33"/>
  <c r="K31" i="33"/>
  <c r="K29" i="33"/>
  <c r="K17" i="33"/>
  <c r="I33" i="33"/>
  <c r="I26" i="33"/>
  <c r="I30" i="33"/>
  <c r="I36" i="33"/>
  <c r="I20" i="33"/>
  <c r="I24" i="33"/>
  <c r="K32" i="33"/>
  <c r="I18" i="33"/>
  <c r="K13" i="33"/>
  <c r="K71" i="33"/>
  <c r="J72" i="33" s="1"/>
  <c r="I16" i="33"/>
  <c r="I22" i="33"/>
  <c r="I19" i="33"/>
  <c r="I23" i="33"/>
  <c r="K15" i="33"/>
  <c r="I39" i="33"/>
  <c r="I28" i="33"/>
  <c r="K30" i="33"/>
  <c r="I31" i="33"/>
  <c r="I37" i="33"/>
  <c r="K38" i="33"/>
  <c r="K22" i="33"/>
  <c r="K21" i="33"/>
  <c r="K20" i="33"/>
  <c r="F40" i="33"/>
  <c r="E40" i="33"/>
  <c r="I14" i="33"/>
  <c r="K16" i="33"/>
  <c r="I21" i="33"/>
  <c r="K26" i="33"/>
  <c r="K33" i="33"/>
  <c r="K25" i="33"/>
  <c r="K27" i="33"/>
  <c r="I34" i="33"/>
  <c r="K35" i="33"/>
  <c r="K12" i="33"/>
  <c r="I12" i="33"/>
  <c r="I13" i="33"/>
  <c r="I17" i="33"/>
  <c r="K18" i="33"/>
  <c r="K23" i="33"/>
  <c r="I25" i="33"/>
  <c r="I27" i="33"/>
  <c r="K28" i="33"/>
  <c r="K37" i="33"/>
  <c r="K39" i="33"/>
  <c r="I81" i="33" l="1"/>
  <c r="I82" i="33" s="1"/>
  <c r="Q42" i="51"/>
  <c r="Q43" i="51" s="1"/>
  <c r="Q53" i="51" s="1"/>
  <c r="Q64" i="51" s="1"/>
  <c r="Q67" i="51" s="1"/>
  <c r="Q69" i="51" s="1"/>
  <c r="R42" i="51"/>
  <c r="R43" i="51" s="1"/>
  <c r="R53" i="51" s="1"/>
  <c r="R64" i="51" s="1"/>
  <c r="R67" i="51" s="1"/>
  <c r="R69" i="51" s="1"/>
  <c r="P49" i="51"/>
  <c r="P59" i="51"/>
  <c r="I40" i="33"/>
  <c r="I92" i="33" s="1"/>
  <c r="K40" i="33"/>
  <c r="R49" i="51" l="1"/>
  <c r="R59" i="51"/>
  <c r="Q49" i="51"/>
  <c r="Q59" i="51"/>
  <c r="I84" i="33"/>
  <c r="J91" i="33" l="1"/>
  <c r="J83"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Brian</author>
    <author>D&amp;B</author>
  </authors>
  <commentList>
    <comment ref="O26" authorId="0" shapeId="0" xr:uid="{00000000-0006-0000-0C00-000001000000}">
      <text>
        <r>
          <rPr>
            <b/>
            <sz val="8"/>
            <color indexed="81"/>
            <rFont val="Tahoma"/>
            <family val="2"/>
          </rPr>
          <t>50% complete retainage to 5%</t>
        </r>
        <r>
          <rPr>
            <sz val="8"/>
            <color indexed="81"/>
            <rFont val="Tahoma"/>
            <family val="2"/>
          </rPr>
          <t xml:space="preserve">
</t>
        </r>
      </text>
    </comment>
    <comment ref="Y36" authorId="1" shapeId="0" xr:uid="{00000000-0006-0000-0C00-000002000000}">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<sst xmlns="http://schemas.openxmlformats.org/spreadsheetml/2006/main" count="12664" uniqueCount="1196">
  <si>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</si>
  <si>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r>
      <t>&gt; Enter any Extraordinary Site Cost in the cell provided. This may be some or all of the funds entered in BLI 1450 (</t>
    </r>
    <r>
      <rPr>
        <b/>
        <sz val="10"/>
        <rFont val="Arial"/>
        <family val="2"/>
      </rPr>
      <t>Step 8</t>
    </r>
    <r>
      <rPr>
        <sz val="10"/>
        <rFont val="Arial"/>
        <family val="2"/>
      </rPr>
      <t>).</t>
    </r>
  </si>
  <si>
    <t xml:space="preserve">•  All worksheets are pre-formatted for printing.  To print the current worksheet or all worksheets, select "Print…" from the "File" menu.  </t>
  </si>
  <si>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</si>
  <si>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xml:space="preserve"> New
 Construction</t>
  </si>
  <si>
    <t>-  Public Housing Operating Fund assistance provided under section 9 of the 1937 Housing Act that is used for development.</t>
  </si>
  <si>
    <t>•  Dwelling Structure costs must be categorized as Rehabilitation, New Construction, or Acquisition:</t>
  </si>
  <si>
    <t>Total Uses of Public Housing Capital Assistance</t>
  </si>
  <si>
    <t>Site Improvement (streets, site improvements and public improvements)</t>
  </si>
  <si>
    <t>Instructions: TDC &amp; HCC Limit Calculation Worksheets</t>
  </si>
  <si>
    <t>Borrowed Funds to be Repaid with Public Housing Capital Assistance</t>
  </si>
  <si>
    <t>Total Sources of Public Housing Capital Assistance</t>
  </si>
  <si>
    <t>Management Improvements, PHA</t>
  </si>
  <si>
    <t>Administration, PHA</t>
  </si>
  <si>
    <t>(PH Capital Assistance only)</t>
  </si>
  <si>
    <t xml:space="preserve"> (PH Capital Assistance only)</t>
  </si>
  <si>
    <t xml:space="preserve"> as Percentage of TDC Limit</t>
  </si>
  <si>
    <t>as Percentage of HCC Limit</t>
  </si>
  <si>
    <t>Detached</t>
  </si>
  <si>
    <t>Row House</t>
  </si>
  <si>
    <t>Walk-Up</t>
  </si>
  <si>
    <t>Elevator</t>
  </si>
  <si>
    <t>Structure Type</t>
  </si>
  <si>
    <t>Semi-
Detached</t>
  </si>
  <si>
    <t xml:space="preserve">Totals: </t>
  </si>
  <si>
    <t xml:space="preserve">Total Units: </t>
  </si>
  <si>
    <t>HCC Limits</t>
  </si>
  <si>
    <t>TDC Limits</t>
  </si>
  <si>
    <t>(</t>
  </si>
  <si>
    <t>)</t>
  </si>
  <si>
    <t>Nondwelling Structures (community facilities, social service space, etc.)</t>
  </si>
  <si>
    <t>Nondwelling Equipment (e.g., vehicles)</t>
  </si>
  <si>
    <t>Sources</t>
  </si>
  <si>
    <t>= Uses</t>
  </si>
  <si>
    <t xml:space="preserve">  ----&gt; Difference:</t>
  </si>
  <si>
    <t>Total Development Cost</t>
  </si>
  <si>
    <t>Housing Construction Cost</t>
  </si>
  <si>
    <t>Total Housing Construction Cost</t>
  </si>
  <si>
    <t>City</t>
  </si>
  <si>
    <t>StateName</t>
  </si>
  <si>
    <t>Type</t>
  </si>
  <si>
    <t>Data</t>
  </si>
  <si>
    <t>Total</t>
  </si>
  <si>
    <t>(There is no need to print this worksheet)</t>
  </si>
  <si>
    <t>Walkup</t>
  </si>
  <si>
    <t xml:space="preserve">Acquisition Units: </t>
  </si>
  <si>
    <t>Row
House</t>
  </si>
  <si>
    <t xml:space="preserve">Rehab (of existing PH) Units: </t>
  </si>
  <si>
    <t xml:space="preserve">New Construction Units: </t>
  </si>
  <si>
    <t>Visitability Features:</t>
  </si>
  <si>
    <t xml:space="preserve"> Structure
 Type</t>
  </si>
  <si>
    <t xml:space="preserve"> Number of
 Bedrooms</t>
  </si>
  <si>
    <r>
      <t xml:space="preserve"> Rehab</t>
    </r>
    <r>
      <rPr>
        <sz val="10"/>
        <rFont val="Arial"/>
        <family val="2"/>
      </rPr>
      <t xml:space="preserve">
 of Existing 
 Public Housing</t>
    </r>
  </si>
  <si>
    <r>
      <t xml:space="preserve"> Acquisition</t>
    </r>
    <r>
      <rPr>
        <sz val="10"/>
        <rFont val="Arial"/>
        <family val="2"/>
      </rPr>
      <t xml:space="preserve"> 
 with or without 
 Rehabilitation</t>
    </r>
  </si>
  <si>
    <t xml:space="preserve">
Phase Totals</t>
  </si>
  <si>
    <t xml:space="preserve"> BRs</t>
  </si>
  <si>
    <t>Unit Summary</t>
  </si>
  <si>
    <t xml:space="preserve"> Rehab
 of Existing 
 Pub Hsg</t>
  </si>
  <si>
    <t xml:space="preserve"> New 
 Const</t>
  </si>
  <si>
    <t xml:space="preserve"> Acq 
 with or w/o 
 Rehab</t>
  </si>
  <si>
    <t>(± $5 rounding allowance)</t>
  </si>
  <si>
    <t>Community &amp; Supportive Services ("CSS" -- for HOPE VI projects only)</t>
  </si>
  <si>
    <t>TDC Limit Analysis:</t>
  </si>
  <si>
    <t>HCC Limit Analysis:</t>
  </si>
  <si>
    <t>Public Housing Capital Assistance for Housing Construction Costs</t>
  </si>
  <si>
    <t xml:space="preserve"> New
 Const.</t>
  </si>
  <si>
    <t xml:space="preserve">PH Rental, + HO w/PHCA (subject to TDC limit): </t>
  </si>
  <si>
    <t xml:space="preserve">Non-PH Rental, + HO w/o PHCA (no TDC limit): </t>
  </si>
  <si>
    <t>Non-Public Housing 
(not on ACC, no PHCA)</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</si>
  <si>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</si>
  <si>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</si>
  <si>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</si>
  <si>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</si>
  <si>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</si>
  <si>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t>-  Public housing Capital Fund and Public Housing Development assistance provided under sections 9 and 5 of the 1937 Housing Act; and</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</si>
  <si>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</si>
  <si>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</si>
  <si>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</si>
  <si>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</si>
  <si>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</si>
  <si>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Total Development Cost (TDC) Limit and Housing Construction Cost (HCC) Limit Calculations</t>
  </si>
  <si>
    <t>•  The HCC limit is applicable only to New Construction units (not applicable to Rehabilitation of existing public housing, or to Acquisition units).</t>
  </si>
  <si>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</si>
  <si>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Total Sources </t>
    </r>
    <r>
      <rPr>
        <b/>
        <sz val="10"/>
        <color indexed="8"/>
        <rFont val="Arial"/>
        <family val="2"/>
      </rPr>
      <t>(Step 7)</t>
    </r>
    <r>
      <rPr>
        <sz val="10"/>
        <color indexed="8"/>
        <rFont val="Arial"/>
        <family val="2"/>
      </rPr>
      <t xml:space="preserve"> must </t>
    </r>
  </si>
  <si>
    <r>
      <t xml:space="preserve">equal Total Uses </t>
    </r>
    <r>
      <rPr>
        <b/>
        <sz val="10"/>
        <color indexed="8"/>
        <rFont val="Arial"/>
        <family val="2"/>
      </rPr>
      <t>(Step 8)</t>
    </r>
  </si>
  <si>
    <t xml:space="preserve">&gt; Make the appropriate selections from the menu lists provided there. </t>
  </si>
  <si>
    <t xml:space="preserve">Tips: </t>
  </si>
  <si>
    <t xml:space="preserve">  </t>
  </si>
  <si>
    <t xml:space="preserve"> </t>
  </si>
  <si>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</si>
  <si>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</si>
  <si>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t xml:space="preserve">&gt; Enter the number of units proposed, by Structure Type, in the appropriate row based on the Number of Bedrooms. </t>
  </si>
  <si>
    <t>•  The TDC limit for Modernization of existing public housing is 90% of the published TDC limit for a given structure and unit type.</t>
  </si>
  <si>
    <t>Unit Mix and Accessibility Summary, Post-Revitalization</t>
  </si>
  <si>
    <t>% of units:</t>
  </si>
  <si>
    <t>&gt; Review the results of the TDC and HCC limit calculations, and print the worksheet.</t>
  </si>
  <si>
    <t xml:space="preserve">•  The TDC and HCC limit analysis results are shown on the lower right of the "TDC &amp; HCC Limit calculations" worksheet.  </t>
  </si>
  <si>
    <t>HUD Bdgt</t>
  </si>
  <si>
    <t>Line Item</t>
  </si>
  <si>
    <t>Builder's Profit</t>
  </si>
  <si>
    <t>Title &amp; Recording Fees</t>
  </si>
  <si>
    <t>Step 3. Unit Mix (Note: enter info on the "Unit Mix" worksheet)</t>
  </si>
  <si>
    <t>Excluded Demolition and Abatement Cost Calculation</t>
  </si>
  <si>
    <t>Dwelling Equipment, New Const (if not already included in 1460)</t>
  </si>
  <si>
    <t>(Minus) Total of "Extraordianry Site Costs" and CSS (excluded from TDC limit)</t>
  </si>
  <si>
    <r>
      <t xml:space="preserve"> Rehab</t>
    </r>
    <r>
      <rPr>
        <sz val="9"/>
        <rFont val="Arial"/>
        <family val="2"/>
      </rPr>
      <t xml:space="preserve">
 of Existing 
 Pub. Hsg.</t>
    </r>
  </si>
  <si>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</si>
  <si>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</si>
  <si>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</si>
  <si>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</si>
  <si>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t>Fees and Costs (planning, prog mgmt, insurance, initial oper deficit, etc.)</t>
  </si>
  <si>
    <r>
      <t xml:space="preserve">Dwelling Equip, </t>
    </r>
    <r>
      <rPr>
        <b/>
        <sz val="10"/>
        <color indexed="10"/>
        <rFont val="Arial"/>
        <family val="2"/>
      </rPr>
      <t>Rehab or Acq.</t>
    </r>
    <r>
      <rPr>
        <sz val="10"/>
        <color indexed="10"/>
        <rFont val="Arial"/>
        <family val="2"/>
      </rPr>
      <t xml:space="preserve"> Units (for existing PH and Acq. units)</t>
    </r>
  </si>
  <si>
    <t>Relocation (moving expenses, &amp; PHA cost of full-time relo staff)</t>
  </si>
  <si>
    <r>
      <t xml:space="preserve">Dwelling Equip, </t>
    </r>
    <r>
      <rPr>
        <b/>
        <sz val="10"/>
        <color indexed="10"/>
        <rFont val="Arial"/>
        <family val="2"/>
      </rPr>
      <t>New Const</t>
    </r>
    <r>
      <rPr>
        <sz val="10"/>
        <color indexed="10"/>
        <rFont val="Arial"/>
        <family val="2"/>
      </rPr>
      <t xml:space="preserve"> (for new construction units only)</t>
    </r>
  </si>
  <si>
    <r>
      <t xml:space="preserve">Dwelling Structures, </t>
    </r>
    <r>
      <rPr>
        <b/>
        <sz val="10"/>
        <color indexed="10"/>
        <rFont val="Arial"/>
        <family val="2"/>
      </rPr>
      <t xml:space="preserve">Acquisition </t>
    </r>
    <r>
      <rPr>
        <sz val="10"/>
        <color indexed="10"/>
        <rFont val="Arial"/>
        <family val="2"/>
      </rPr>
      <t>(acq. of existing units, + rehab cost)</t>
    </r>
  </si>
  <si>
    <r>
      <t xml:space="preserve">Dwelling Structures, </t>
    </r>
    <r>
      <rPr>
        <b/>
        <sz val="10"/>
        <color indexed="10"/>
        <rFont val="Arial"/>
        <family val="2"/>
      </rPr>
      <t>Rehab</t>
    </r>
    <r>
      <rPr>
        <sz val="10"/>
        <color indexed="10"/>
        <rFont val="Arial"/>
        <family val="2"/>
      </rPr>
      <t xml:space="preserve"> (cost to rehab existing PH units only)</t>
    </r>
  </si>
  <si>
    <r>
      <t xml:space="preserve">Dwelling Structures, </t>
    </r>
    <r>
      <rPr>
        <b/>
        <sz val="10"/>
        <color indexed="10"/>
        <rFont val="Arial"/>
        <family val="2"/>
      </rPr>
      <t>New Const</t>
    </r>
    <r>
      <rPr>
        <sz val="10"/>
        <color indexed="10"/>
        <rFont val="Arial"/>
        <family val="2"/>
      </rPr>
      <t xml:space="preserve"> (w/OH+P, finish landscape + on-site util's)</t>
    </r>
  </si>
  <si>
    <t>Part A: Development Sources</t>
  </si>
  <si>
    <t>Loan/Grant/Equity</t>
  </si>
  <si>
    <t>PH Capital Assist.</t>
  </si>
  <si>
    <t>Private Funds</t>
  </si>
  <si>
    <t>Other Public Funds</t>
  </si>
  <si>
    <t>Low Income Housing Tax Credit Equity</t>
  </si>
  <si>
    <t>Total Development Sources (Part A)</t>
  </si>
  <si>
    <t>Part B: Additional Sources</t>
  </si>
  <si>
    <t>Total Additional Sources (Part B)</t>
  </si>
  <si>
    <t>Part A: Development Uses</t>
  </si>
  <si>
    <t>Residential Rehabilitation</t>
  </si>
  <si>
    <t>Site Improvement</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</si>
  <si>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</si>
  <si>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</si>
  <si>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</si>
  <si>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</si>
  <si>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</si>
  <si>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</si>
  <si>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</si>
  <si>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</si>
  <si>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</si>
  <si>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</si>
  <si>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</si>
  <si>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</si>
  <si>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</si>
  <si>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</si>
  <si>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</si>
  <si>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Total Uses for Development (Part A)</t>
  </si>
  <si>
    <t>Part B: Additional Uses</t>
  </si>
  <si>
    <t>Fees &amp; Costs</t>
  </si>
  <si>
    <t>Site Acquisition</t>
  </si>
  <si>
    <t>Demolition (and associated remediation)</t>
  </si>
  <si>
    <t>Relocation Expense</t>
  </si>
  <si>
    <t>Total Additional Uses (Part B)</t>
  </si>
  <si>
    <t>Financing &amp; Application Expense, Lender</t>
  </si>
  <si>
    <t>Builder's General Requirements</t>
  </si>
  <si>
    <t>Demolition (enter total of all demo &amp; environmental remediation costs)</t>
  </si>
  <si>
    <t>(This portion of
 demolition cost
 is excluded from
 TDC limit)</t>
  </si>
  <si>
    <t>Rental Unit Categories</t>
  </si>
  <si>
    <t>Homeownership Unit Categories</t>
  </si>
  <si>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</si>
  <si>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</si>
  <si>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Total Cost of Public Housing Unit Demo &amp; Associated Env. Abatement (BLI 1485)</t>
  </si>
  <si>
    <t>x</t>
  </si>
  <si>
    <t xml:space="preserve">•  Include only on-site, new-construction replacement rental public housing units and, and ownership units developed with </t>
  </si>
  <si>
    <t>Public Housing Capital Assistance (see Step 3, above for a definition of Public Housing Capital Assistance).</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</si>
  <si>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</si>
  <si>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r>
      <t xml:space="preserve">•  </t>
    </r>
    <r>
      <rPr>
        <b/>
        <sz val="10"/>
        <rFont val="Arial"/>
        <family val="2"/>
      </rPr>
      <t>Definitions of Structure Types</t>
    </r>
    <r>
      <rPr>
        <sz val="10"/>
        <rFont val="Arial"/>
        <family val="2"/>
      </rPr>
      <t xml:space="preserve"> specified on the Unit Mix worksheet:</t>
    </r>
  </si>
  <si>
    <t>Detached/Semi-Detached</t>
  </si>
  <si>
    <t>&lt;-- Select your City from list here</t>
  </si>
  <si>
    <t>&lt;-- Select your State from list here</t>
  </si>
  <si>
    <t>NEW YORK</t>
  </si>
  <si>
    <t>CONNECTICUT</t>
  </si>
  <si>
    <t>RegionLabel</t>
  </si>
  <si>
    <t>Region I - Northeast</t>
  </si>
  <si>
    <t>MAINE</t>
  </si>
  <si>
    <t>MASSACHUSETTS</t>
  </si>
  <si>
    <t>BOSTON</t>
  </si>
  <si>
    <t>WORCESTER</t>
  </si>
  <si>
    <t>NEW HAMPSHIRE</t>
  </si>
  <si>
    <t>RHODE ISLAND</t>
  </si>
  <si>
    <t>VERMONT</t>
  </si>
  <si>
    <t>Region II - Northeast</t>
  </si>
  <si>
    <t>NEW JERSEY</t>
  </si>
  <si>
    <t>PUERTO RICO</t>
  </si>
  <si>
    <t>SAN JUAN</t>
  </si>
  <si>
    <t>VIRGIN ISLANDS</t>
  </si>
  <si>
    <t>ST. CROIX</t>
  </si>
  <si>
    <t>ST. THOMAS</t>
  </si>
  <si>
    <t>Region III -</t>
  </si>
  <si>
    <t>DOVER</t>
  </si>
  <si>
    <t>WILMINGTON</t>
  </si>
  <si>
    <t>DISTRICT OF COLUMBIA</t>
  </si>
  <si>
    <t>MARYLAND</t>
  </si>
  <si>
    <t>BALTIMORE</t>
  </si>
  <si>
    <t>HAGERSTOWN</t>
  </si>
  <si>
    <t>PENNSYLVANIA</t>
  </si>
  <si>
    <t>ALLENTOWN</t>
  </si>
  <si>
    <t>ALTOONA</t>
  </si>
  <si>
    <t>ERIE</t>
  </si>
  <si>
    <t>HARRISBURG</t>
  </si>
  <si>
    <t>JOHNSTOWN</t>
  </si>
  <si>
    <t>LANCASTER</t>
  </si>
  <si>
    <t>PHILADELPHIA</t>
  </si>
  <si>
    <t>PITTSBURGH</t>
  </si>
  <si>
    <t>READING</t>
  </si>
  <si>
    <t>SCRANTON</t>
  </si>
  <si>
    <t>YORK</t>
  </si>
  <si>
    <t>VIRGINIA</t>
  </si>
  <si>
    <t>CHARLOTTESVILLE</t>
  </si>
  <si>
    <t>NEWPORT NEWS</t>
  </si>
  <si>
    <t>NORFOLK</t>
  </si>
  <si>
    <t>RICHMOND</t>
  </si>
  <si>
    <t>WEST VIRGINIA</t>
  </si>
  <si>
    <t>BLUEFIELD</t>
  </si>
  <si>
    <t>CHARLESTON</t>
  </si>
  <si>
    <t>HUNTINGTON</t>
  </si>
  <si>
    <t>PARKERSBURG</t>
  </si>
  <si>
    <t>WHEELING</t>
  </si>
  <si>
    <t>Region IV - Southeast</t>
  </si>
  <si>
    <t>ALABAMA</t>
  </si>
  <si>
    <t>BIRMINGHAM</t>
  </si>
  <si>
    <t>DOTHAN</t>
  </si>
  <si>
    <t>FLORENCE</t>
  </si>
  <si>
    <t>HUNTSVILLE</t>
  </si>
  <si>
    <t>MOBILE</t>
  </si>
  <si>
    <t>MONTGOMERY</t>
  </si>
  <si>
    <t>TUSCALOOSA</t>
  </si>
  <si>
    <t>FLORIDA</t>
  </si>
  <si>
    <t>JACKSONVILLE</t>
  </si>
  <si>
    <t>MIAMI</t>
  </si>
  <si>
    <t>ORLANDO</t>
  </si>
  <si>
    <t>PENSACOLA</t>
  </si>
  <si>
    <t>TAMPA</t>
  </si>
  <si>
    <t>GEORGIA</t>
  </si>
  <si>
    <t>ALBANY</t>
  </si>
  <si>
    <t>ATLANTA</t>
  </si>
  <si>
    <t>AUGUSTA</t>
  </si>
  <si>
    <t>COLUMBUS</t>
  </si>
  <si>
    <t>MACON</t>
  </si>
  <si>
    <t>SAVANNAH</t>
  </si>
  <si>
    <t>VALDOSTA</t>
  </si>
  <si>
    <t>KENTUCKY</t>
  </si>
  <si>
    <t>ASHLAND</t>
  </si>
  <si>
    <t>COVINGTON</t>
  </si>
  <si>
    <t>LOUISVILLE</t>
  </si>
  <si>
    <t>OWENSBORO</t>
  </si>
  <si>
    <t>PADUCAH</t>
  </si>
  <si>
    <t>MISSISSIPPI</t>
  </si>
  <si>
    <t>GREENVILLE</t>
  </si>
  <si>
    <t>JACKSON</t>
  </si>
  <si>
    <t>NORTH CAROLINA</t>
  </si>
  <si>
    <t>ASHEVILLE</t>
  </si>
  <si>
    <t>CHARLOTTE</t>
  </si>
  <si>
    <t>DURHAM</t>
  </si>
  <si>
    <t>FAYETTEVILLE</t>
  </si>
  <si>
    <t>GREENSBORO</t>
  </si>
  <si>
    <t>RALEIGH</t>
  </si>
  <si>
    <t>WINSTON-SALEM</t>
  </si>
  <si>
    <t>SOUTH CAROLINA</t>
  </si>
  <si>
    <t>ANDERSON</t>
  </si>
  <si>
    <t>COLUMBIA</t>
  </si>
  <si>
    <t>ROCK HILL</t>
  </si>
  <si>
    <t>SPARTANBURG</t>
  </si>
  <si>
    <t>TENNESSEE</t>
  </si>
  <si>
    <t>CHATTANOOGA</t>
  </si>
  <si>
    <t>JOHNSON CITY</t>
  </si>
  <si>
    <t>KNOXVILLE</t>
  </si>
  <si>
    <t>MEMPHIS</t>
  </si>
  <si>
    <t>NASHVILLE</t>
  </si>
  <si>
    <t>Region V - Midwest</t>
  </si>
  <si>
    <t>ILLINOIS</t>
  </si>
  <si>
    <t>CHICAGO</t>
  </si>
  <si>
    <t>EAST ST. LOUIS</t>
  </si>
  <si>
    <t>SPRINGFIELD</t>
  </si>
  <si>
    <t>INDIANA</t>
  </si>
  <si>
    <t>BLOOMINGTON</t>
  </si>
  <si>
    <t>EVANSVILLE</t>
  </si>
  <si>
    <t>FORT WAYNE</t>
  </si>
  <si>
    <t>GARY</t>
  </si>
  <si>
    <t>INDIANAPOLIS</t>
  </si>
  <si>
    <t>LAFAYETTE</t>
  </si>
  <si>
    <t>SOUTH BEND</t>
  </si>
  <si>
    <t>TERRE HAUTE</t>
  </si>
  <si>
    <t>MICHIGAN</t>
  </si>
  <si>
    <t>ANN ARBOR</t>
  </si>
  <si>
    <t>BATTLE CREEK</t>
  </si>
  <si>
    <t>DETROIT</t>
  </si>
  <si>
    <t>FLINT</t>
  </si>
  <si>
    <t>GRAND RAPIDS</t>
  </si>
  <si>
    <t>LANSING</t>
  </si>
  <si>
    <t>SAGINAW</t>
  </si>
  <si>
    <t>TRAVERSE CITY</t>
  </si>
  <si>
    <t>MINNESOTA</t>
  </si>
  <si>
    <t>DULUTH</t>
  </si>
  <si>
    <t>MANKATO</t>
  </si>
  <si>
    <t>MINNEAPOLIS</t>
  </si>
  <si>
    <t>ROCHESTER</t>
  </si>
  <si>
    <t>ST. CLOUD</t>
  </si>
  <si>
    <t>OHIO</t>
  </si>
  <si>
    <t>AKRON</t>
  </si>
  <si>
    <t>CINCINNATI</t>
  </si>
  <si>
    <t>CLEVELAND</t>
  </si>
  <si>
    <t>DAYTON</t>
  </si>
  <si>
    <t>LORAIN</t>
  </si>
  <si>
    <t>MANSFIELD</t>
  </si>
  <si>
    <t>TOLEDO</t>
  </si>
  <si>
    <t>YOUNGSTOWN</t>
  </si>
  <si>
    <t>WISCONSIN</t>
  </si>
  <si>
    <t>EAU CLAIRE</t>
  </si>
  <si>
    <t>GREEN BAY</t>
  </si>
  <si>
    <t>MADISON</t>
  </si>
  <si>
    <t>MILWAUKEE</t>
  </si>
  <si>
    <t>SUPERIOR</t>
  </si>
  <si>
    <t>WAUSAU</t>
  </si>
  <si>
    <t>Region VI - Midsouth</t>
  </si>
  <si>
    <t>ARKANSAS</t>
  </si>
  <si>
    <t>FORT SMITH</t>
  </si>
  <si>
    <t>JONESBORO</t>
  </si>
  <si>
    <t>LITTLE ROCK</t>
  </si>
  <si>
    <t>TEXARKANA</t>
  </si>
  <si>
    <t>LOUISIANA</t>
  </si>
  <si>
    <t>ALEXANDRIA</t>
  </si>
  <si>
    <t>BATON ROUGE</t>
  </si>
  <si>
    <t>LAKE CHARLES</t>
  </si>
  <si>
    <t>MONROE</t>
  </si>
  <si>
    <t>NEW ORLEANS</t>
  </si>
  <si>
    <t>SHREVEPORT</t>
  </si>
  <si>
    <t>NEW MEXICO</t>
  </si>
  <si>
    <t>ALBUQUERQUE</t>
  </si>
  <si>
    <t>CLOVIS</t>
  </si>
  <si>
    <t>SANTA FE</t>
  </si>
  <si>
    <t>OKLAHOMA</t>
  </si>
  <si>
    <t>ARDMORE</t>
  </si>
  <si>
    <t>ENID</t>
  </si>
  <si>
    <t>LAWTON</t>
  </si>
  <si>
    <t>OKLAHOMA CITY</t>
  </si>
  <si>
    <t>TULSA</t>
  </si>
  <si>
    <t>TEXAS</t>
  </si>
  <si>
    <t>ABILENE</t>
  </si>
  <si>
    <t>AMARILLO</t>
  </si>
  <si>
    <t>AUSTIN</t>
  </si>
  <si>
    <t>BEAUMONT</t>
  </si>
  <si>
    <t>CORPUS CHRISTI</t>
  </si>
  <si>
    <t>EL PASO</t>
  </si>
  <si>
    <t>HOUSTON</t>
  </si>
  <si>
    <t>LAREDO</t>
  </si>
  <si>
    <t>LUBBOCK</t>
  </si>
  <si>
    <t>MIDLAND</t>
  </si>
  <si>
    <t>SAN ANGELO</t>
  </si>
  <si>
    <t>SAN ANTONIO</t>
  </si>
  <si>
    <t>TYLER</t>
  </si>
  <si>
    <t>VICTORIA</t>
  </si>
  <si>
    <t>WACO</t>
  </si>
  <si>
    <t>WICHITA FALLS</t>
  </si>
  <si>
    <t>Region VII - Midwest</t>
  </si>
  <si>
    <t>IOWA</t>
  </si>
  <si>
    <t>CEDAR RAPIDS</t>
  </si>
  <si>
    <t>COUNCIL BLUFFS</t>
  </si>
  <si>
    <t>DAVENPORT</t>
  </si>
  <si>
    <t>DES MOINES</t>
  </si>
  <si>
    <t>DUBUQUE</t>
  </si>
  <si>
    <t>MASON CITY</t>
  </si>
  <si>
    <t>SIOUX CITY</t>
  </si>
  <si>
    <t>WATERLOO</t>
  </si>
  <si>
    <t>KANSAS</t>
  </si>
  <si>
    <t>KANSAS CITY</t>
  </si>
  <si>
    <t>SALINA</t>
  </si>
  <si>
    <t>TOPEKA</t>
  </si>
  <si>
    <t>WICHITA</t>
  </si>
  <si>
    <t>MISSOURI</t>
  </si>
  <si>
    <t>CAPE GIRARDEAU</t>
  </si>
  <si>
    <t>JOPLIN</t>
  </si>
  <si>
    <t>ROLLA</t>
  </si>
  <si>
    <t>ST. JOSEPH</t>
  </si>
  <si>
    <t>ST. LOUIS</t>
  </si>
  <si>
    <t>NEBRASKA</t>
  </si>
  <si>
    <t>GRAND ISLAND</t>
  </si>
  <si>
    <t>LINCOLN</t>
  </si>
  <si>
    <t>NORTH PLATTE</t>
  </si>
  <si>
    <t>OMAHA</t>
  </si>
  <si>
    <t>Region VIII -</t>
  </si>
  <si>
    <t>COLORADO</t>
  </si>
  <si>
    <t>DENVER</t>
  </si>
  <si>
    <t>GRAND JUNCTION</t>
  </si>
  <si>
    <t>MONTANA</t>
  </si>
  <si>
    <t>BILLINGS</t>
  </si>
  <si>
    <t>GREAT FALLS</t>
  </si>
  <si>
    <t>HELENA</t>
  </si>
  <si>
    <t>MISSOULA</t>
  </si>
  <si>
    <t>NORTH DAKOTA</t>
  </si>
  <si>
    <t>BISMARCK</t>
  </si>
  <si>
    <t>FARGO</t>
  </si>
  <si>
    <t>SOUTH DAKOTA</t>
  </si>
  <si>
    <t>PIERRE</t>
  </si>
  <si>
    <t>RAPID CITY</t>
  </si>
  <si>
    <t>SIOUX FALLS</t>
  </si>
  <si>
    <t>UTAH</t>
  </si>
  <si>
    <t>SALT LAKE CITY</t>
  </si>
  <si>
    <t>WYOMING</t>
  </si>
  <si>
    <t>CASPER</t>
  </si>
  <si>
    <t>CHEYENNE</t>
  </si>
  <si>
    <t>Region IX - West</t>
  </si>
  <si>
    <t>ARIZONA</t>
  </si>
  <si>
    <t>FLAGSTAFF</t>
  </si>
  <si>
    <t>KINGMAN</t>
  </si>
  <si>
    <t>PHOENIX</t>
  </si>
  <si>
    <t>TUCSON</t>
  </si>
  <si>
    <t>CALIFORNIA</t>
  </si>
  <si>
    <t>BAKERSFIELD</t>
  </si>
  <si>
    <t>EUREKA</t>
  </si>
  <si>
    <t>FRESNO</t>
  </si>
  <si>
    <t>LOS ANGELES</t>
  </si>
  <si>
    <t>MODESTO</t>
  </si>
  <si>
    <t>REDDING</t>
  </si>
  <si>
    <t>SACRAMENTO</t>
  </si>
  <si>
    <t>SAN BERNADINO</t>
  </si>
  <si>
    <t>SAN DIEGO</t>
  </si>
  <si>
    <t>SAN FRANCISCO</t>
  </si>
  <si>
    <t>SAN JOSE</t>
  </si>
  <si>
    <t>SANTA BARBARA</t>
  </si>
  <si>
    <t>SANTA CRUZ</t>
  </si>
  <si>
    <t>SANTA ROSA</t>
  </si>
  <si>
    <t>HAWAII</t>
  </si>
  <si>
    <t>GUAM</t>
  </si>
  <si>
    <t>HILO</t>
  </si>
  <si>
    <t>NEVADA</t>
  </si>
  <si>
    <t>LAS VEGAS</t>
  </si>
  <si>
    <t>RENO</t>
  </si>
  <si>
    <t>Region X - Northwest</t>
  </si>
  <si>
    <t>ALASKA</t>
  </si>
  <si>
    <t>ANCHORAGE</t>
  </si>
  <si>
    <t>FAIRBANKS</t>
  </si>
  <si>
    <t>JUNEAU</t>
  </si>
  <si>
    <t>KETCHIKAN</t>
  </si>
  <si>
    <t>IDAHO</t>
  </si>
  <si>
    <t>BOISE</t>
  </si>
  <si>
    <t>COEUR D'ALENE</t>
  </si>
  <si>
    <t>IDAHO FALLS</t>
  </si>
  <si>
    <t>POCATELLO</t>
  </si>
  <si>
    <t>OREGON</t>
  </si>
  <si>
    <t>BEND</t>
  </si>
  <si>
    <t>EUGENE</t>
  </si>
  <si>
    <t>PORTLAND</t>
  </si>
  <si>
    <t>WASHINGTON</t>
  </si>
  <si>
    <t>ABERDEEN</t>
  </si>
  <si>
    <t>LONGVIEW</t>
  </si>
  <si>
    <t>OLYMPIA</t>
  </si>
  <si>
    <t>SEATTLE</t>
  </si>
  <si>
    <t>SPOKANE</t>
  </si>
  <si>
    <t>YAKIMA</t>
  </si>
  <si>
    <t>Region Order</t>
  </si>
  <si>
    <t>StateAbbrev</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</si>
  <si>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</si>
  <si>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</si>
  <si>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</si>
  <si>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</si>
  <si>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</si>
  <si>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</si>
  <si>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</si>
  <si>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</si>
  <si>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</si>
  <si>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</si>
  <si>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</si>
  <si>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</si>
  <si>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</si>
  <si>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</si>
  <si>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CT</t>
  </si>
  <si>
    <t>ME</t>
  </si>
  <si>
    <t>MA</t>
  </si>
  <si>
    <t>NH</t>
  </si>
  <si>
    <t>RI</t>
  </si>
  <si>
    <t>VT</t>
  </si>
  <si>
    <t>NJ</t>
  </si>
  <si>
    <t>NY</t>
  </si>
  <si>
    <t>VI</t>
  </si>
  <si>
    <t>DC</t>
  </si>
  <si>
    <t>MD</t>
  </si>
  <si>
    <t>VA</t>
  </si>
  <si>
    <t>WV</t>
  </si>
  <si>
    <t>AL</t>
  </si>
  <si>
    <t>FL</t>
  </si>
  <si>
    <t>KY</t>
  </si>
  <si>
    <t>MS</t>
  </si>
  <si>
    <t>NC</t>
  </si>
  <si>
    <t>TN</t>
  </si>
  <si>
    <t>IL</t>
  </si>
  <si>
    <t>IN</t>
  </si>
  <si>
    <t>MI</t>
  </si>
  <si>
    <t>MN</t>
  </si>
  <si>
    <t>OH</t>
  </si>
  <si>
    <t>WI</t>
  </si>
  <si>
    <t>AR</t>
  </si>
  <si>
    <t>LA</t>
  </si>
  <si>
    <t>NM</t>
  </si>
  <si>
    <t>OK</t>
  </si>
  <si>
    <t>TX</t>
  </si>
  <si>
    <t>IA</t>
  </si>
  <si>
    <t>MO</t>
  </si>
  <si>
    <t>NE</t>
  </si>
  <si>
    <t>MT</t>
  </si>
  <si>
    <t>ND</t>
  </si>
  <si>
    <t>WY</t>
  </si>
  <si>
    <t>AZ</t>
  </si>
  <si>
    <t>HI</t>
  </si>
  <si>
    <t>NV</t>
  </si>
  <si>
    <t>AK</t>
  </si>
  <si>
    <t>ID</t>
  </si>
  <si>
    <t>OR</t>
  </si>
  <si>
    <t>WA</t>
  </si>
  <si>
    <t>SD</t>
  </si>
  <si>
    <t>Number of public housing units to be demolished or lost to conversion (total, all phases)</t>
  </si>
  <si>
    <r>
      <t>Equals PH units demolished and not replaced on the original PH site (tot</t>
    </r>
    <r>
      <rPr>
        <sz val="10"/>
        <rFont val="Arial"/>
        <family val="2"/>
      </rPr>
      <t>al, all phases</t>
    </r>
    <r>
      <rPr>
        <sz val="10"/>
        <rFont val="Arial"/>
        <family val="2"/>
      </rPr>
      <t>)</t>
    </r>
  </si>
  <si>
    <r>
      <t xml:space="preserve">Site Acquisition (cost of sites </t>
    </r>
    <r>
      <rPr>
        <b/>
        <sz val="10"/>
        <color indexed="10"/>
        <rFont val="Arial"/>
        <family val="2"/>
      </rPr>
      <t>w/o</t>
    </r>
    <r>
      <rPr>
        <sz val="10"/>
        <color indexed="10"/>
        <rFont val="Arial"/>
        <family val="2"/>
      </rPr>
      <t xml:space="preserve"> structures to be retained as housing)</t>
    </r>
  </si>
  <si>
    <t>Equals Amount of Demo Costs Excluded from TDC Limit as "Additional Project Costs"</t>
  </si>
  <si>
    <t>(Minus) the number of replacement PH units to be built back on the original site (total, all phases)</t>
  </si>
  <si>
    <r>
      <t>Total Uses of Public Housing Capital Assistance</t>
    </r>
    <r>
      <rPr>
        <sz val="10"/>
        <rFont val="Arial"/>
        <family val="2"/>
      </rPr>
      <t xml:space="preserve"> (amount subject to TDC Limit)</t>
    </r>
  </si>
  <si>
    <t>Units for Mobility-Impaired</t>
  </si>
  <si>
    <t>Units, Hearing-or Sight-Impaired</t>
  </si>
  <si>
    <t>Public Housing
(on ACC, including Op-sub-only)</t>
  </si>
  <si>
    <t>Developed with Pub. Housing Capital Assistance</t>
  </si>
  <si>
    <t>Developed without Pub. Housing Capital Assistance</t>
  </si>
  <si>
    <t>Planned Accessibility: Units for Mobility-Impaired and Hearing/Sight-Impaired</t>
  </si>
  <si>
    <t>Minimum Required units project-wide</t>
  </si>
  <si>
    <t>Note: Minimum required units are estimates. Consult with HUD and applicable program regulations for actual requirements regarding accessible units.</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</si>
  <si>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</si>
  <si>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</si>
  <si>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</si>
  <si>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</si>
  <si>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</si>
  <si>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</si>
  <si>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</si>
  <si>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</si>
  <si>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</si>
  <si>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</si>
  <si>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</si>
  <si>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</si>
  <si>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</si>
  <si>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</si>
  <si>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EXHIBIT F TO THE MIXED-FINANCE ACC AMENDMENT</t>
  </si>
  <si>
    <t>Hard Construction Costs</t>
  </si>
  <si>
    <t>Office of Public and Indian Housing</t>
  </si>
  <si>
    <t>U.S. Department of Housing
and Urban Development</t>
  </si>
  <si>
    <t xml:space="preserve">Phase/Project Name: </t>
  </si>
  <si>
    <t xml:space="preserve">PIC Development Number: </t>
  </si>
  <si>
    <t xml:space="preserve">Grant Name, if applicable: </t>
  </si>
  <si>
    <t>[enter the new AMP-format development number]</t>
  </si>
  <si>
    <t xml:space="preserve">Applicant PHA/Grantee: </t>
  </si>
  <si>
    <t>Contingency</t>
  </si>
  <si>
    <t>Administration</t>
  </si>
  <si>
    <t>PERMANENT SOURCES AND USES</t>
  </si>
  <si>
    <t>CONSTRUCTION PERIOD SOURCES AND USES</t>
  </si>
  <si>
    <t>Gross Rental Income</t>
  </si>
  <si>
    <t>Effective Gross Income</t>
  </si>
  <si>
    <t>Property Management Fee</t>
  </si>
  <si>
    <t>Utilities</t>
  </si>
  <si>
    <t>Maintenance</t>
  </si>
  <si>
    <t>Insurance</t>
  </si>
  <si>
    <t>Real Estate Taxes/PILOT</t>
  </si>
  <si>
    <t>Supportive Services</t>
  </si>
  <si>
    <t>Accounting</t>
  </si>
  <si>
    <t>Security</t>
  </si>
  <si>
    <t>Net Operating Income</t>
  </si>
  <si>
    <t>Total Debt Service</t>
  </si>
  <si>
    <t>Cumulative Bank Construction Loan Balance</t>
  </si>
  <si>
    <t>Projected Construction Interest Due Based on Draw Schedule</t>
  </si>
  <si>
    <t xml:space="preserve">   Stabilized Occupancy</t>
  </si>
  <si>
    <t xml:space="preserve">   Initial Occupancy</t>
  </si>
  <si>
    <t xml:space="preserve">   75% Completion</t>
  </si>
  <si>
    <t xml:space="preserve">   50% Completion</t>
  </si>
  <si>
    <t xml:space="preserve">   Closing</t>
  </si>
  <si>
    <t>Pay-In Schedule</t>
  </si>
  <si>
    <t>Even flow of construction costs</t>
  </si>
  <si>
    <t>2)</t>
  </si>
  <si>
    <t xml:space="preserve">Months of construction.  </t>
  </si>
  <si>
    <t>1)</t>
  </si>
  <si>
    <t>Assumptions:</t>
  </si>
  <si>
    <t>construction interest</t>
  </si>
  <si>
    <t>AHA Cumulative Loan Balance</t>
  </si>
  <si>
    <t>Yes</t>
  </si>
  <si>
    <t>AHA Disbursements for Eligible Costs Only</t>
  </si>
  <si>
    <t>AHA Loan Balance Start Month</t>
  </si>
  <si>
    <t>AHA Loan Disbursement</t>
  </si>
  <si>
    <t>AHA Potential Eligible Costs</t>
  </si>
  <si>
    <t>TOTAL ALL SOURCES A + B</t>
  </si>
  <si>
    <t>Total "B" Sources</t>
  </si>
  <si>
    <t>Operating Subsidy Reserve (Transformation Reserve)</t>
  </si>
  <si>
    <t>Infrastructure</t>
  </si>
  <si>
    <t>PHA Administration</t>
  </si>
  <si>
    <t>Relocation</t>
  </si>
  <si>
    <t>Demolition</t>
  </si>
  <si>
    <t>Exhibit F "B" Sources of Funds</t>
  </si>
  <si>
    <t xml:space="preserve">Total Project Sources </t>
  </si>
  <si>
    <t>Repayment of Construction Loan</t>
  </si>
  <si>
    <t>Deferred Developers Fee</t>
  </si>
  <si>
    <t>Reinvested Developer Fee</t>
  </si>
  <si>
    <t>Interest Earnings</t>
  </si>
  <si>
    <t>Permanent Bank Loan</t>
  </si>
  <si>
    <t>DHCR Construction Loan</t>
  </si>
  <si>
    <t>AHA Operating Funds Loan</t>
  </si>
  <si>
    <t>AHA Permanent Loan</t>
  </si>
  <si>
    <t>Release of Tax-Exempt B Escrow</t>
  </si>
  <si>
    <t>Permanent Sources</t>
  </si>
  <si>
    <t>AHA Program Income Loan Balance</t>
  </si>
  <si>
    <t>AHA Construction Loan</t>
  </si>
  <si>
    <t>Developer Fee &amp; Costs Paid After Completion</t>
  </si>
  <si>
    <t>Use Balance Net of FHLB Loan</t>
  </si>
  <si>
    <t>Use Balance Net of AHA Loan</t>
  </si>
  <si>
    <t>AHA Disbursement</t>
  </si>
  <si>
    <t xml:space="preserve">AHA  Loan Balance </t>
  </si>
  <si>
    <t>Bank Construction Loan Disbursement</t>
  </si>
  <si>
    <t>Bank Construction Loan Balance</t>
  </si>
  <si>
    <t xml:space="preserve">Use Balance Net of Investor </t>
  </si>
  <si>
    <t>Interest on Unused Investor Pay-In</t>
  </si>
  <si>
    <t>Investor Balance Available</t>
  </si>
  <si>
    <t>Investor Disbursement/Draws</t>
  </si>
  <si>
    <t>Investor Pay-In Available</t>
  </si>
  <si>
    <t>Bridge Loan</t>
  </si>
  <si>
    <t>Ending Balance</t>
  </si>
  <si>
    <t>Constr.  Sources of Funds</t>
  </si>
  <si>
    <t>TOTAL ALL USES A + B</t>
  </si>
  <si>
    <t>Total "B" Uses</t>
  </si>
  <si>
    <t>Exhibit F "B" Uses</t>
  </si>
  <si>
    <t>Total Project Uses</t>
  </si>
  <si>
    <t>Loan Repayment</t>
  </si>
  <si>
    <t>Total Development Costs</t>
  </si>
  <si>
    <t>CFFP B Loan Repayment</t>
  </si>
  <si>
    <t>CFFP A Loan Repayment</t>
  </si>
  <si>
    <t>Tax-Exempt Loan Collateral Escrow</t>
  </si>
  <si>
    <t>Total Soft Construction Costs</t>
  </si>
  <si>
    <t>AHA Developer Fee</t>
  </si>
  <si>
    <t xml:space="preserve">Developer Fee </t>
  </si>
  <si>
    <t>Developer Overhead</t>
  </si>
  <si>
    <t>Tax Credit Fees (Reservation and Monitoring)</t>
  </si>
  <si>
    <t>Tax Credit Application Fees</t>
  </si>
  <si>
    <t>Replacement Reserve</t>
  </si>
  <si>
    <t>PBRA Transition Reserve</t>
  </si>
  <si>
    <t>Operating Reserve</t>
  </si>
  <si>
    <t>Soft Cost Contingency</t>
  </si>
  <si>
    <t>Rent-up Reserve</t>
  </si>
  <si>
    <t>Marketing</t>
  </si>
  <si>
    <t>Appraisal &amp; Market Study</t>
  </si>
  <si>
    <t>Accountant and Audit</t>
  </si>
  <si>
    <t>PHA In-house Legal</t>
  </si>
  <si>
    <t>Syndication Costs - Tax Opinion</t>
  </si>
  <si>
    <t>Syndication Costs - Organizational</t>
  </si>
  <si>
    <t>PNC Syndication Costs</t>
  </si>
  <si>
    <t>Developer Legal</t>
  </si>
  <si>
    <t>Title &amp; Recording</t>
  </si>
  <si>
    <t>Inspection Fees</t>
  </si>
  <si>
    <t>Permanent Loan Legal</t>
  </si>
  <si>
    <t>Taxes</t>
  </si>
  <si>
    <t xml:space="preserve">Permit </t>
  </si>
  <si>
    <t>Corp. search and esq. Assist</t>
  </si>
  <si>
    <t>Real Estate Taxes (Escrow)</t>
  </si>
  <si>
    <t>Permanent Loan Legal, Due Diligence and Appraisal</t>
  </si>
  <si>
    <t>Permanent Loan Origination</t>
  </si>
  <si>
    <t>Investor Legal</t>
  </si>
  <si>
    <t>Predevelopment Loan Interest</t>
  </si>
  <si>
    <t>Bridge Loan Interest</t>
  </si>
  <si>
    <t>Bridge Loan Origination</t>
  </si>
  <si>
    <t>AHA Loan Origination and Costs</t>
  </si>
  <si>
    <t>AHA Construction Loan Interest</t>
  </si>
  <si>
    <t>Construction Loan Legal, Due Diligence and Appraisal</t>
  </si>
  <si>
    <t>Construction Loan Interest Rate Cap</t>
  </si>
  <si>
    <t>Chase Construction Loan Interest</t>
  </si>
  <si>
    <t>Chase Construction Loan Origination</t>
  </si>
  <si>
    <t>Soils &amp; Materials Testing/Structural Report</t>
  </si>
  <si>
    <t>Environmental</t>
  </si>
  <si>
    <t>Survey &amp; As-Built Survey</t>
  </si>
  <si>
    <t>Architecture - Supervision</t>
  </si>
  <si>
    <t>Architecture Design &amp; Engineering</t>
  </si>
  <si>
    <t>Soft Construction Costs</t>
  </si>
  <si>
    <t>Total Hard Costs</t>
  </si>
  <si>
    <t>Retainage</t>
  </si>
  <si>
    <t>FF&amp;E</t>
  </si>
  <si>
    <t>Contractor Bond Premium</t>
  </si>
  <si>
    <t xml:space="preserve">Contractor Profit </t>
  </si>
  <si>
    <t xml:space="preserve">Contractor Overhead </t>
  </si>
  <si>
    <t>General Requirements</t>
  </si>
  <si>
    <t xml:space="preserve">Site Work </t>
  </si>
  <si>
    <t>Hard Costs</t>
  </si>
  <si>
    <t>Total Acquisition Costs</t>
  </si>
  <si>
    <t>Building</t>
  </si>
  <si>
    <t xml:space="preserve">Land </t>
  </si>
  <si>
    <t>Acquisition Costs</t>
  </si>
  <si>
    <t>Final Equity Installment</t>
  </si>
  <si>
    <t>4th Installment - Stabilization/ 8609s</t>
  </si>
  <si>
    <t>3rd Installment - Conversion</t>
  </si>
  <si>
    <t xml:space="preserve">2nd Installment - Construction Completion </t>
  </si>
  <si>
    <t>Closing</t>
  </si>
  <si>
    <t>Uses of Funds</t>
  </si>
  <si>
    <t>Starting Balance</t>
  </si>
  <si>
    <t>Draw30</t>
  </si>
  <si>
    <t>Draw29</t>
  </si>
  <si>
    <t>Draw28</t>
  </si>
  <si>
    <t>Draw27</t>
  </si>
  <si>
    <t>Draw26</t>
  </si>
  <si>
    <t>Draw25</t>
  </si>
  <si>
    <t>Draw24</t>
  </si>
  <si>
    <t>Draw23</t>
  </si>
  <si>
    <t>Draw22</t>
  </si>
  <si>
    <t>Draw21</t>
  </si>
  <si>
    <t>Draw20</t>
  </si>
  <si>
    <t>Draw18</t>
  </si>
  <si>
    <t>Draw17</t>
  </si>
  <si>
    <t>Draw16</t>
  </si>
  <si>
    <t>Draw15</t>
  </si>
  <si>
    <t>Draw14</t>
  </si>
  <si>
    <t>Draw13</t>
  </si>
  <si>
    <t>Draw12</t>
  </si>
  <si>
    <t>Draw11</t>
  </si>
  <si>
    <t>Draw10</t>
  </si>
  <si>
    <t>Draw9</t>
  </si>
  <si>
    <t>Draw8</t>
  </si>
  <si>
    <t>Draw7</t>
  </si>
  <si>
    <t>Draw6</t>
  </si>
  <si>
    <t>Draw5</t>
  </si>
  <si>
    <t>Draw4</t>
  </si>
  <si>
    <t>Draw3</t>
  </si>
  <si>
    <t>Draw2</t>
  </si>
  <si>
    <t>Draw1</t>
  </si>
  <si>
    <t>Closing Draw</t>
  </si>
  <si>
    <t>Flow of Funds Analysis</t>
  </si>
  <si>
    <t>% of Construction Costs Completed</t>
  </si>
  <si>
    <t>Date Prepared:</t>
  </si>
  <si>
    <t>% Equity 
pay-in</t>
  </si>
  <si>
    <t>Enter information in cells with blue borders, text or numbers on screen.</t>
  </si>
  <si>
    <t>Capital Fund Program website</t>
  </si>
  <si>
    <t>FOR THOSE FAMILIAR WITH THE INSTRUCTIONS:
 START ON THE NEXT TAB AND CONTINUE TO MOVE RIGHT THROUGH THE TABS</t>
  </si>
  <si>
    <t xml:space="preserve">Phase/Project Number &amp; Name: </t>
  </si>
  <si>
    <t>Expense annnual increase (%)</t>
  </si>
  <si>
    <t>BRIDGEPORT</t>
  </si>
  <si>
    <t>HARTFORD</t>
  </si>
  <si>
    <t>NEW HAVEN</t>
  </si>
  <si>
    <t>NEW LONDON</t>
  </si>
  <si>
    <t>BANGOR</t>
  </si>
  <si>
    <t>LEWISTON</t>
  </si>
  <si>
    <t>WATERVILLE</t>
  </si>
  <si>
    <t>CONCORD</t>
  </si>
  <si>
    <t>KEENE</t>
  </si>
  <si>
    <t>MANCHESTER</t>
  </si>
  <si>
    <t>NASHUA</t>
  </si>
  <si>
    <t>PORTSMOUTH</t>
  </si>
  <si>
    <t>PROVIDENCE</t>
  </si>
  <si>
    <t>BRATTLEBORO</t>
  </si>
  <si>
    <t>BURLINGTON</t>
  </si>
  <si>
    <t>MONTPELIER</t>
  </si>
  <si>
    <t>RUTLAND</t>
  </si>
  <si>
    <t>ATLANTIC CITY</t>
  </si>
  <si>
    <t>CAMDEN</t>
  </si>
  <si>
    <t>NEWARK</t>
  </si>
  <si>
    <t>TRENTON</t>
  </si>
  <si>
    <t>VINELAND</t>
  </si>
  <si>
    <t>BINGHAMTON</t>
  </si>
  <si>
    <t>BUFFALO</t>
  </si>
  <si>
    <t>ELMIRA</t>
  </si>
  <si>
    <t>JAMESTOWN</t>
  </si>
  <si>
    <t>PLATTSBURGH</t>
  </si>
  <si>
    <t>POUGHKEEPSIE</t>
  </si>
  <si>
    <t>SYRACUSE</t>
  </si>
  <si>
    <t>FORT WORTH</t>
  </si>
  <si>
    <t>Development Proposal Calculator</t>
  </si>
  <si>
    <t xml:space="preserve">     Tenant Rent</t>
  </si>
  <si>
    <t xml:space="preserve">     Public Housing Operating Subsidy</t>
  </si>
  <si>
    <t>Public Housing Rental Income</t>
  </si>
  <si>
    <t>Total Public Housing Rental Income</t>
  </si>
  <si>
    <t>Less Vacancy Allowance</t>
  </si>
  <si>
    <t>Operating Income</t>
  </si>
  <si>
    <t>Operating Expenses</t>
  </si>
  <si>
    <t>Other Income (laundry, interest, etc.)</t>
  </si>
  <si>
    <t>Gross Income</t>
  </si>
  <si>
    <t>Total Non-Public Housing Rental Income</t>
  </si>
  <si>
    <t>Total Operating Expenses</t>
  </si>
  <si>
    <t>Cash Flow Available for Distribution</t>
  </si>
  <si>
    <t>Year 1</t>
  </si>
  <si>
    <t>Year 2</t>
  </si>
  <si>
    <t>Year 3</t>
  </si>
  <si>
    <t>Year 7</t>
  </si>
  <si>
    <t>Year 8</t>
  </si>
  <si>
    <t>Year 4</t>
  </si>
  <si>
    <t>Year 5</t>
  </si>
  <si>
    <t>Year 6</t>
  </si>
  <si>
    <t>Year 9</t>
  </si>
  <si>
    <t>Year 10</t>
  </si>
  <si>
    <t>Year 11</t>
  </si>
  <si>
    <t>Year 12</t>
  </si>
  <si>
    <t>Year 13</t>
  </si>
  <si>
    <t>Year 14</t>
  </si>
  <si>
    <t>Year 15</t>
  </si>
  <si>
    <t>Debt Coverage Ratio</t>
  </si>
  <si>
    <t xml:space="preserve">Debt Service                                     </t>
  </si>
  <si>
    <t>Sort Order</t>
  </si>
  <si>
    <t>PR</t>
  </si>
  <si>
    <t>DELAWARE</t>
  </si>
  <si>
    <t>DE</t>
  </si>
  <si>
    <t>GA</t>
  </si>
  <si>
    <t>•  TDC limit applies to development of public housing units under an Annual Contributions Contract (ACC) using Public Housing Capital Assistance (PHCA).</t>
  </si>
  <si>
    <t xml:space="preserve">-  HOPE VI and Choice Neighborhoods grant funds;  </t>
  </si>
  <si>
    <t>The "TDC &amp; HCC Limit calculations" worksheet reflects all such applicability as described above.</t>
  </si>
  <si>
    <t>•  Use the budget line items provided.  These track HUD Notice PIH 2003-8,  For example:</t>
  </si>
  <si>
    <t>•  Direct project questions to the Project Manager at the HUD Office of Public Housing Investments.</t>
  </si>
  <si>
    <t>PH Capital Assistance incl. CFP, HOPE VI, Choice Neighborhoods</t>
  </si>
  <si>
    <t>$</t>
  </si>
  <si>
    <t>HOPE VI Funds</t>
  </si>
  <si>
    <t>Choice Neighborhoods Funds</t>
  </si>
  <si>
    <t>Public Housing Capital Funds (CFP)</t>
  </si>
  <si>
    <t>HUD BLI</t>
  </si>
  <si>
    <t>MTW Funds</t>
  </si>
  <si>
    <t>Builder's Overhead</t>
  </si>
  <si>
    <t>Non-Residential Construction:  identify</t>
  </si>
  <si>
    <t>Total Sources (Parts A and B)</t>
  </si>
  <si>
    <t>Residential New Construction</t>
  </si>
  <si>
    <t>Supportive Service Reserve</t>
  </si>
  <si>
    <t>Total Uses (Parts A and B)</t>
  </si>
  <si>
    <t>Public Housing</t>
  </si>
  <si>
    <t>Unrestricted/Market</t>
  </si>
  <si>
    <t>Total Units</t>
  </si>
  <si>
    <t>Other Funds</t>
  </si>
  <si>
    <t>Construction Contingency</t>
  </si>
  <si>
    <t>DEVELOPER FEE CALCULATION</t>
  </si>
  <si>
    <t>Less Developer Fee</t>
  </si>
  <si>
    <t>Less Reserves</t>
  </si>
  <si>
    <t>TOTAL DEVELOPER FEE</t>
  </si>
  <si>
    <t>Total Project Cost (Part A Costs Only)</t>
  </si>
  <si>
    <t>BASIS FOR FEE CALCULATION</t>
  </si>
  <si>
    <t>CONTRACTOR FEE CALCULATION</t>
  </si>
  <si>
    <t>Total Construction Hard Costs (Part A Only)</t>
  </si>
  <si>
    <t>Less Contractor Fees</t>
  </si>
  <si>
    <t xml:space="preserve">          Overhead</t>
  </si>
  <si>
    <t xml:space="preserve">          Profit</t>
  </si>
  <si>
    <t>Less Hard Costs Contingency</t>
  </si>
  <si>
    <t xml:space="preserve">          General Conditions &amp; Bond</t>
  </si>
  <si>
    <t xml:space="preserve">          Fee to Developer</t>
  </si>
  <si>
    <t xml:space="preserve">          Fee to PHA</t>
  </si>
  <si>
    <t>Other</t>
  </si>
  <si>
    <t>Administration/Salaries</t>
  </si>
  <si>
    <t>Office Expenses</t>
  </si>
  <si>
    <r>
      <t xml:space="preserve">     Loan 1: </t>
    </r>
    <r>
      <rPr>
        <i/>
        <sz val="11"/>
        <rFont val="Arial"/>
        <family val="2"/>
      </rPr>
      <t>identify</t>
    </r>
  </si>
  <si>
    <r>
      <t xml:space="preserve">     Loan 2: </t>
    </r>
    <r>
      <rPr>
        <i/>
        <sz val="11"/>
        <rFont val="Arial"/>
        <family val="2"/>
      </rPr>
      <t>identify</t>
    </r>
  </si>
  <si>
    <r>
      <t xml:space="preserve">     Loan 3: </t>
    </r>
    <r>
      <rPr>
        <i/>
        <sz val="11"/>
        <rFont val="Arial"/>
        <family val="2"/>
      </rPr>
      <t>identify</t>
    </r>
  </si>
  <si>
    <r>
      <t xml:space="preserve">Fee: </t>
    </r>
    <r>
      <rPr>
        <i/>
        <sz val="11"/>
        <rFont val="Arial"/>
        <family val="2"/>
      </rPr>
      <t>identify</t>
    </r>
  </si>
  <si>
    <r>
      <t>Fee:</t>
    </r>
    <r>
      <rPr>
        <i/>
        <sz val="11"/>
        <rFont val="Arial"/>
        <family val="2"/>
      </rPr>
      <t xml:space="preserve"> identify</t>
    </r>
  </si>
  <si>
    <r>
      <t xml:space="preserve">Distribution: </t>
    </r>
    <r>
      <rPr>
        <i/>
        <sz val="11"/>
        <rFont val="Arial"/>
        <family val="2"/>
      </rPr>
      <t>identify</t>
    </r>
  </si>
  <si>
    <r>
      <t>Distribution:</t>
    </r>
    <r>
      <rPr>
        <i/>
        <sz val="11"/>
        <rFont val="Arial"/>
        <family val="2"/>
      </rPr>
      <t xml:space="preserve"> identify</t>
    </r>
  </si>
  <si>
    <r>
      <t>Distribution: i</t>
    </r>
    <r>
      <rPr>
        <i/>
        <sz val="11"/>
        <rFont val="Arial"/>
        <family val="2"/>
      </rPr>
      <t>dentify</t>
    </r>
  </si>
  <si>
    <t>CONTRACTOR FEE</t>
  </si>
  <si>
    <t>Public Housing
or Replacement Units</t>
  </si>
  <si>
    <r>
      <t>Non-Public Housing</t>
    </r>
    <r>
      <rPr>
        <sz val="9"/>
        <rFont val="Arial"/>
        <family val="2"/>
      </rPr>
      <t xml:space="preserve"> 
</t>
    </r>
    <r>
      <rPr>
        <b/>
        <sz val="9"/>
        <rFont val="Arial"/>
        <family val="2"/>
      </rPr>
      <t>or Non-Replacement</t>
    </r>
  </si>
  <si>
    <t>Instructions for Completing Project Sources and Uses</t>
  </si>
  <si>
    <t>7)  All fees must be within the HUD Cost Control and Safe Harbor Standards</t>
  </si>
  <si>
    <t>8)  No public housing funds may be used to pay developer fees.</t>
  </si>
  <si>
    <t>10)  No public housing funds may be used to initially fund reserve accounts, except the initial operating reserve for public housing units</t>
  </si>
  <si>
    <t>12)  Federal funds, except for HUD public housing funds, are considered "Other Public Funds"</t>
  </si>
  <si>
    <t>11)  LIHTC equity is considered "Private Funds"</t>
  </si>
  <si>
    <t>RHF or DDTF</t>
  </si>
  <si>
    <t>Other:</t>
  </si>
  <si>
    <t>Site/Infrastructure</t>
  </si>
  <si>
    <t>Lease-up Reserve (Public Housing)</t>
  </si>
  <si>
    <t>Operating Subsidy Reserve (Public Housing)</t>
  </si>
  <si>
    <t>Developer Fee:  Developer</t>
  </si>
  <si>
    <t>Developer Fee:  Housing Authority</t>
  </si>
  <si>
    <t>RHF/DDTF</t>
  </si>
  <si>
    <t>Lease Up Reserve (Public Housing)</t>
  </si>
  <si>
    <t>PRO RATA TEST</t>
  </si>
  <si>
    <t>Number</t>
  </si>
  <si>
    <t>Percent</t>
  </si>
  <si>
    <t>Total Funds</t>
  </si>
  <si>
    <t xml:space="preserve">     Developer</t>
  </si>
  <si>
    <t xml:space="preserve">     PHA</t>
  </si>
  <si>
    <t xml:space="preserve">     TOTAL DEVELOPER FEE</t>
  </si>
  <si>
    <t xml:space="preserve">     Lease-Up Reserve (public housing)</t>
  </si>
  <si>
    <t xml:space="preserve">     Operating Reserve</t>
  </si>
  <si>
    <t xml:space="preserve">     Replacement Reserve</t>
  </si>
  <si>
    <t xml:space="preserve">     Operating Subsidy Reserve (public housing)</t>
  </si>
  <si>
    <t xml:space="preserve">     Social Service Reserve</t>
  </si>
  <si>
    <t xml:space="preserve">     Other:  </t>
  </si>
  <si>
    <t xml:space="preserve">     General Conditions &amp; Bond</t>
  </si>
  <si>
    <t xml:space="preserve">     Overhead</t>
  </si>
  <si>
    <t xml:space="preserve">     Profit</t>
  </si>
  <si>
    <t xml:space="preserve">     TOTAL CONTRACTOR FEE</t>
  </si>
  <si>
    <t xml:space="preserve">     TOTAL RESERVES</t>
  </si>
  <si>
    <t>Public Housing/Replacment</t>
  </si>
  <si>
    <t>Unit Type</t>
  </si>
  <si>
    <t>Public Housing Funds</t>
  </si>
  <si>
    <t>Amount</t>
  </si>
  <si>
    <t>Test</t>
  </si>
  <si>
    <t>% Public Housing/Replacement Units</t>
  </si>
  <si>
    <t>% Public Housing Funds</t>
  </si>
  <si>
    <t>% of public housing funds cannot exceed percent of public housing/replacement units</t>
  </si>
  <si>
    <t>Source of Funds (Part A Funds Only)</t>
  </si>
  <si>
    <t>Property Management Fee (fixed fee or % of effective gross income)</t>
  </si>
  <si>
    <t>% of Effective Gross Income</t>
  </si>
  <si>
    <t>Annual Increase (%)</t>
  </si>
  <si>
    <t>Fixed Fee per year</t>
  </si>
  <si>
    <t>6)  When labeling sources of funds, clearly identify the specific source of funds, e.g. specific lenders, type of public housing funding</t>
  </si>
  <si>
    <t>13)  Program income is considered "Other Public Funds"</t>
  </si>
  <si>
    <t>Less Other Excluded Costs (relocation, CSS)</t>
  </si>
  <si>
    <t># Units</t>
  </si>
  <si>
    <t>Total Annual Income</t>
  </si>
  <si>
    <t>All rents should be net of utility allowance</t>
  </si>
  <si>
    <t>Affordable/Restricted Rent</t>
  </si>
  <si>
    <t>Other Affordable/Restricted</t>
  </si>
  <si>
    <t>Housing Choice Voucher/PBRA</t>
  </si>
  <si>
    <t>Income</t>
  </si>
  <si>
    <t>ASSUMPTIONS:  PRO FORMA WORKSHEET</t>
  </si>
  <si>
    <t>Rental Income Annual Increase (%)</t>
  </si>
  <si>
    <t>Other Income Annual Increase (%)</t>
  </si>
  <si>
    <t>Vacancy Rate (%)</t>
  </si>
  <si>
    <t>Replacement Reserve Annual Amount ($)</t>
  </si>
  <si>
    <t>Replacement Reserve Annual Increase (%)</t>
  </si>
  <si>
    <t>Provide the following assumptions, which should be reflected on the Pro Forma</t>
  </si>
  <si>
    <t># of Bed-rooms</t>
  </si>
  <si>
    <t>Montlhy Tenant Rent (PUM)</t>
  </si>
  <si>
    <t>Monthly Subsidy (PUM)</t>
  </si>
  <si>
    <t>Monthly Income (PUM)</t>
  </si>
  <si>
    <t>Annual Tenant Rent Total</t>
  </si>
  <si>
    <t>Annual Subsidy Total</t>
  </si>
  <si>
    <t>INCOME PROJECTIONS</t>
  </si>
  <si>
    <t xml:space="preserve">Phase/Project/Development Name: </t>
  </si>
  <si>
    <t>Step 1:  Enter the PHA Name, the Development Name, and Phase Number or Description</t>
  </si>
  <si>
    <t>&gt; Enter the PHA Name, Development Name, and Phase Number or Description (on the "Unit Mix" worksheet)</t>
  </si>
  <si>
    <r>
      <t xml:space="preserve">Step 2:  Enter the Number of Units </t>
    </r>
    <r>
      <rPr>
        <sz val="10"/>
        <color indexed="10"/>
        <rFont val="Arial"/>
        <family val="2"/>
      </rPr>
      <t>(by Structure Type and Unit Size, according to Unit Category and Development Method)</t>
    </r>
  </si>
  <si>
    <t xml:space="preserve">Step 3:  Enter Number of Tax Credit, Market-Rate Rental, and Market-Rate For-Sale Units </t>
  </si>
  <si>
    <t xml:space="preserve">Step 4:  Enter number of Special-Needs Units and describe Accessibility Design Features  </t>
  </si>
  <si>
    <t>Step 1.  State Basic Information and Unit Mix</t>
  </si>
  <si>
    <t xml:space="preserve">Step 5. Select Location  </t>
  </si>
  <si>
    <t>Note 1:  When you select a valid City/State combination, this table will show the TDC and HCC limits from the above-referenced HUD Notice.  Use the TDC and HCC limits in effect at the time of project closing.</t>
  </si>
  <si>
    <t>Note 2:  If the desired City/State combination is not included in the list here, contact the local HUD Field Office.  They will assist in determining the most appropriate City/State combination.</t>
  </si>
  <si>
    <t>Note 3:  Total Development Cost limits and Housing Construction Cost limits from this table will be transferred automatically to the "TDC &amp; HCC Limit calculations" worksheet.</t>
  </si>
  <si>
    <t>&gt; Follow the Note boxes on that worksheet</t>
  </si>
  <si>
    <t xml:space="preserve">Step 6.  TDC &amp; HCC Calculations  </t>
  </si>
  <si>
    <t xml:space="preserve">Step 8.  Enter All Sources of Public Housing Capital Assistance </t>
  </si>
  <si>
    <t>Step 9.  Enter All Uses of Public Housing Capital Assistance</t>
  </si>
  <si>
    <t>Step 10.  Confirm that Sources are Equal to Uses</t>
  </si>
  <si>
    <t>Step 12. Review TDC and HCC Limit Calculation Results</t>
  </si>
  <si>
    <t>Step 7.  Enter Demo &amp; Replacement Units (total, all phases)</t>
  </si>
  <si>
    <t>Step 8.  Enter all Sources of Public Housing Capital Assistance</t>
  </si>
  <si>
    <t>Step 10. Confirm:</t>
  </si>
  <si>
    <t xml:space="preserve">&gt; Confirm that sources of GFPH are equal to uses of GFPH  </t>
  </si>
  <si>
    <r>
      <t>Step 11.  Enter Extraordinary Site Cost</t>
    </r>
    <r>
      <rPr>
        <sz val="10"/>
        <color indexed="10"/>
        <rFont val="Arial"/>
        <family val="2"/>
      </rPr>
      <t xml:space="preserve"> (must be approved by HUD)</t>
    </r>
  </si>
  <si>
    <t>Step 12.  Review Results</t>
  </si>
  <si>
    <t xml:space="preserve">Note:  To navigate among the worksheets, click the individual worksheet tabs at the bottom of this window.  If no worksheet tabs are visible, select "Options..." from the "Tools" menu.  In the dialogue box, select the "View" tab. Under "Window options" put a check mark in the "Sheet tabs" box. </t>
  </si>
  <si>
    <t>Step 5.  Using the Drop-down Lists Provided Below, Select the City (or Region) and State where the PROJECT will be located</t>
  </si>
  <si>
    <t>Note that this worksheet cannot be protected.  Please take care to enter information into the blue bordered cells only.</t>
  </si>
  <si>
    <r>
      <t xml:space="preserve">Times % of Demo Costs Excluded as "Additional Project Costs" (% from </t>
    </r>
    <r>
      <rPr>
        <b/>
        <sz val="10"/>
        <rFont val="Arial"/>
        <family val="2"/>
      </rPr>
      <t>Step 7</t>
    </r>
    <r>
      <rPr>
        <sz val="10"/>
        <rFont val="Arial"/>
        <family val="2"/>
      </rPr>
      <t>)</t>
    </r>
  </si>
  <si>
    <t xml:space="preserve">Housing Construction Cost Limit (if any, from Step 5) </t>
  </si>
  <si>
    <t>Total Development Cost Limit (from Step 5)</t>
  </si>
  <si>
    <t>1)  Information/amounts on the project budgets must be consistent with information in the Mixed-Finance Development Proposal, form HUD-50157</t>
  </si>
  <si>
    <t>2)  The Construction Budget should only include sources &amp; uses of funds through the end of the construction period.</t>
  </si>
  <si>
    <r>
      <t xml:space="preserve">Permanent Mortgage #1:  </t>
    </r>
    <r>
      <rPr>
        <i/>
        <sz val="10"/>
        <color rgb="FF0000FF"/>
        <rFont val="Arial"/>
        <family val="2"/>
      </rPr>
      <t>identify lender</t>
    </r>
  </si>
  <si>
    <r>
      <t xml:space="preserve">Permanent Mortgage #2: </t>
    </r>
    <r>
      <rPr>
        <i/>
        <sz val="10"/>
        <color rgb="FF0000FF"/>
        <rFont val="Arial"/>
        <family val="2"/>
      </rPr>
      <t xml:space="preserve"> identify lender</t>
    </r>
  </si>
  <si>
    <t>per unit/per year</t>
  </si>
  <si>
    <t>Public Housing Totals</t>
  </si>
  <si>
    <t>PBV+PBRA Totals</t>
  </si>
  <si>
    <r>
      <rPr>
        <b/>
        <u/>
        <sz val="28"/>
        <color rgb="FFFF0000"/>
        <rFont val="Arial"/>
        <family val="2"/>
      </rPr>
      <t>SAMPLE</t>
    </r>
    <r>
      <rPr>
        <b/>
        <sz val="14"/>
        <rFont val="Arial"/>
        <family val="2"/>
      </rPr>
      <t xml:space="preserve"> Draw Schedule</t>
    </r>
    <r>
      <rPr>
        <sz val="10"/>
        <rFont val="Arial"/>
        <family val="2"/>
      </rPr>
      <t xml:space="preserve">
</t>
    </r>
    <r>
      <rPr>
        <sz val="10"/>
        <color rgb="FFFF0000"/>
        <rFont val="Arial"/>
        <family val="2"/>
      </rPr>
      <t>This is not a mandatory HUD format.</t>
    </r>
    <r>
      <rPr>
        <sz val="10"/>
        <rFont val="Arial"/>
        <family val="2"/>
      </rPr>
      <t xml:space="preserve">  The Grantee may use any format that is acceptable to the HUD Grant Manager.  This Tab is not Protected and may be replaced.  When replacing the Tab, be sure that the Grantee Name, Phase/Project Name and PIC Development Number are included.
</t>
    </r>
  </si>
  <si>
    <t>Project Based Voucher (PBV) and
Project Based Rental Assistance (PBRA)</t>
  </si>
  <si>
    <t xml:space="preserve">     Voucher/PBRA Amount</t>
  </si>
  <si>
    <t>Total Housing Choice Voucher/PBRA</t>
  </si>
  <si>
    <t>Unrestricted (Market Rate) Unit Rent</t>
  </si>
  <si>
    <t xml:space="preserve">Total Other Affordable/Restricted
</t>
  </si>
  <si>
    <t>Total Unrestricted/Market</t>
  </si>
  <si>
    <t>Other Income</t>
  </si>
  <si>
    <t>3)  The Permanent Budget should include sources of funds that will remain with the project after closing and construction are completed.</t>
  </si>
  <si>
    <t>4)  Part A  costs in the Budgets are those costs included in the developer's project budget.</t>
  </si>
  <si>
    <t>5)  Part B costs in the Budgets are those costs paid for by the PHA directly, which will not be reimbursed at closing.</t>
  </si>
  <si>
    <t>9)  If a PHA is receiving a portion of the developer fee, this amount should be reflected on a separate line from the amount received by the developer.</t>
  </si>
  <si>
    <t>Choice Neighborhoods (CN) Funds</t>
  </si>
  <si>
    <t>HOPE VI Community &amp; Supportive Services</t>
  </si>
  <si>
    <t>CN Supportive Services</t>
  </si>
  <si>
    <t>Choice Neighborhoods Supportive Services</t>
  </si>
  <si>
    <t>Dwelling Equioment-Non-Expendable</t>
  </si>
  <si>
    <t>Relocation Costs</t>
  </si>
  <si>
    <t>Relocation - Non Residents</t>
  </si>
  <si>
    <t>Nondwelling Equipment: identify</t>
  </si>
  <si>
    <t>Subtotal:  Development Soft Cost</t>
  </si>
  <si>
    <t>Relocation -  Non-Residents</t>
  </si>
  <si>
    <t>Construction Loan:  bonds</t>
  </si>
  <si>
    <t>Other: Federal Historic Tax Credits</t>
  </si>
  <si>
    <t>Other: State Historic Tax Credits</t>
  </si>
  <si>
    <t>Other: CDBG</t>
  </si>
  <si>
    <t>Other: PHA Seller Note</t>
  </si>
  <si>
    <t>Other: HOME Funds</t>
  </si>
  <si>
    <t>Other:  Bond Collateral</t>
  </si>
  <si>
    <t>Other:  FF&amp;E</t>
  </si>
  <si>
    <t>Other:  Professional Services</t>
  </si>
  <si>
    <t>Other:  Interior Design Fee</t>
  </si>
  <si>
    <t>Other:  Plans, Reproductions, Media</t>
  </si>
  <si>
    <t>Other: Seller Note</t>
  </si>
  <si>
    <t>Other: HOME</t>
  </si>
  <si>
    <t>Other Units</t>
  </si>
  <si>
    <t>Affordable:</t>
  </si>
  <si>
    <t>Market Rate:</t>
  </si>
  <si>
    <t>Other: Describe</t>
  </si>
  <si>
    <t>MERIDEN</t>
  </si>
  <si>
    <t>NEW BRITAIN</t>
  </si>
  <si>
    <t>STAMFORD</t>
  </si>
  <si>
    <t>WATERBURY</t>
  </si>
  <si>
    <t>LAWRENCE</t>
  </si>
  <si>
    <t>LOWELL</t>
  </si>
  <si>
    <t>NEW BEDFORD</t>
  </si>
  <si>
    <t>PITTSFIELD</t>
  </si>
  <si>
    <t>LITTLETON</t>
  </si>
  <si>
    <t>NEWPORT</t>
  </si>
  <si>
    <t>TWIN FALLS</t>
  </si>
  <si>
    <t>KLAMATH FALLS</t>
  </si>
  <si>
    <t>MEDFORD</t>
  </si>
  <si>
    <t>PENDLETON</t>
  </si>
  <si>
    <t>SALEM</t>
  </si>
  <si>
    <t>EVERETT</t>
  </si>
  <si>
    <t>TACOMA</t>
  </si>
  <si>
    <t>VANCOUVER</t>
  </si>
  <si>
    <t>WENATCHEE</t>
  </si>
  <si>
    <t>GQ</t>
  </si>
  <si>
    <t>ELIZABETH</t>
  </si>
  <si>
    <t>HACKENSACK</t>
  </si>
  <si>
    <t>JERSEY CITY</t>
  </si>
  <si>
    <t>NEW BRUNSWICK</t>
  </si>
  <si>
    <t>PATERSON</t>
  </si>
  <si>
    <t>BRONX</t>
  </si>
  <si>
    <t>BROOKLYN</t>
  </si>
  <si>
    <t>KINGSTON</t>
  </si>
  <si>
    <t>NIAGARA FALLS</t>
  </si>
  <si>
    <t>QUEENS</t>
  </si>
  <si>
    <t>SCHENECTADY</t>
  </si>
  <si>
    <t>STATEN ISLAND</t>
  </si>
  <si>
    <t>UTICA</t>
  </si>
  <si>
    <t>WATERTOWN</t>
  </si>
  <si>
    <t>YONKERS</t>
  </si>
  <si>
    <t>ST. JOHN</t>
  </si>
  <si>
    <t>CUMBERLAND</t>
  </si>
  <si>
    <t>SILVER SPRING</t>
  </si>
  <si>
    <t>PA</t>
  </si>
  <si>
    <t>NORRISTOWN</t>
  </si>
  <si>
    <t>STATE COLLEGE</t>
  </si>
  <si>
    <t>WILKES-BARRE</t>
  </si>
  <si>
    <t>WILLIAMSPORT</t>
  </si>
  <si>
    <t>ARLINGTON</t>
  </si>
  <si>
    <t>FREDERICKSBURG</t>
  </si>
  <si>
    <t>LYNCHBURG</t>
  </si>
  <si>
    <t>PETERSBURG</t>
  </si>
  <si>
    <t>ROANOKE</t>
  </si>
  <si>
    <t>WINCHESTER</t>
  </si>
  <si>
    <t>BECKLEY</t>
  </si>
  <si>
    <t>CLARKSBURG</t>
  </si>
  <si>
    <t>MORGANTOWN</t>
  </si>
  <si>
    <t>ANNISTON</t>
  </si>
  <si>
    <t>GADSDEN</t>
  </si>
  <si>
    <t>PHENIX CITY</t>
  </si>
  <si>
    <t>DAYTONA BEACH</t>
  </si>
  <si>
    <t>FORT MYERS</t>
  </si>
  <si>
    <t>GAINESVILLE</t>
  </si>
  <si>
    <t>LAKELAND</t>
  </si>
  <si>
    <t>PANAMA CITY</t>
  </si>
  <si>
    <t>SARASOTA</t>
  </si>
  <si>
    <t>TALLAHASSEE</t>
  </si>
  <si>
    <t>ATHENS</t>
  </si>
  <si>
    <t>BOWLING GREEN</t>
  </si>
  <si>
    <t>FRANKFORT</t>
  </si>
  <si>
    <t>LEXINGTON</t>
  </si>
  <si>
    <t>BILOXI</t>
  </si>
  <si>
    <t>LAUREL</t>
  </si>
  <si>
    <t>MERIDIAN</t>
  </si>
  <si>
    <t>TUPELO</t>
  </si>
  <si>
    <t>GASTONIA</t>
  </si>
  <si>
    <t>HICKORY</t>
  </si>
  <si>
    <t>ROCKY MOUNT</t>
  </si>
  <si>
    <t>SC</t>
  </si>
  <si>
    <t>CARBONDALE</t>
  </si>
  <si>
    <t>CENTRALIA</t>
  </si>
  <si>
    <t>CHAMPAIGN</t>
  </si>
  <si>
    <t>DECATUR</t>
  </si>
  <si>
    <t>GALESBURG</t>
  </si>
  <si>
    <t>JOLIET</t>
  </si>
  <si>
    <t>KANKAKEE</t>
  </si>
  <si>
    <t>PEORIA</t>
  </si>
  <si>
    <t>QUINCY</t>
  </si>
  <si>
    <t>ROCK ISLAND</t>
  </si>
  <si>
    <t>ROCKFORD</t>
  </si>
  <si>
    <t>KOKOMO</t>
  </si>
  <si>
    <t>MUNCIE</t>
  </si>
  <si>
    <t>BAY CITY</t>
  </si>
  <si>
    <t>KALAMAZOO</t>
  </si>
  <si>
    <t>MUSKEGON</t>
  </si>
  <si>
    <t>BRAINERD</t>
  </si>
  <si>
    <t>SAINT PAUL</t>
  </si>
  <si>
    <t>CANTON</t>
  </si>
  <si>
    <t>HAMILTON</t>
  </si>
  <si>
    <t>LIMA</t>
  </si>
  <si>
    <t>MARION</t>
  </si>
  <si>
    <t>BELOIT</t>
  </si>
  <si>
    <t>KENOSHA</t>
  </si>
  <si>
    <t>LA CROSSE</t>
  </si>
  <si>
    <t>OSHKOSH</t>
  </si>
  <si>
    <t>RACINE</t>
  </si>
  <si>
    <t>HOT SPRINGS</t>
  </si>
  <si>
    <t>WEST MEMPHIS</t>
  </si>
  <si>
    <t>FARMINGTON</t>
  </si>
  <si>
    <t>GALLUP</t>
  </si>
  <si>
    <t>LAS CRUCES</t>
  </si>
  <si>
    <t>ROSWELL</t>
  </si>
  <si>
    <t>DALLAS</t>
  </si>
  <si>
    <t>GALVESTON</t>
  </si>
  <si>
    <t>FORT DODGE</t>
  </si>
  <si>
    <t>KS</t>
  </si>
  <si>
    <t>DODGE CITY</t>
  </si>
  <si>
    <t>FORT SCOTT</t>
  </si>
  <si>
    <t>HAYS</t>
  </si>
  <si>
    <t>LIBERAL</t>
  </si>
  <si>
    <t>JEFFERSON CITY</t>
  </si>
  <si>
    <t>CO</t>
  </si>
  <si>
    <t>BOULDER</t>
  </si>
  <si>
    <t>COLORADO SPRINGS</t>
  </si>
  <si>
    <t>DURANGO</t>
  </si>
  <si>
    <t>FORT COLLINS</t>
  </si>
  <si>
    <t>GREELEY</t>
  </si>
  <si>
    <t>MONTROSE</t>
  </si>
  <si>
    <t>PUEBLO</t>
  </si>
  <si>
    <t>BUTTE</t>
  </si>
  <si>
    <t>GRAND FORKS</t>
  </si>
  <si>
    <t>MINOT</t>
  </si>
  <si>
    <t>WILLISTON</t>
  </si>
  <si>
    <t>MITCHELL</t>
  </si>
  <si>
    <t>UT</t>
  </si>
  <si>
    <t>OGDEN</t>
  </si>
  <si>
    <t>PROVO</t>
  </si>
  <si>
    <t>ROCK SPRINGS</t>
  </si>
  <si>
    <t>SHERIDAN</t>
  </si>
  <si>
    <t>PRESCOTT</t>
  </si>
  <si>
    <t>CA</t>
  </si>
  <si>
    <t>MARYSVILLE</t>
  </si>
  <si>
    <t>PALM SPRINGS</t>
  </si>
  <si>
    <t>RIVERSIDE</t>
  </si>
  <si>
    <t>SALINAS</t>
  </si>
  <si>
    <t>SAN LUIS OBISPO</t>
  </si>
  <si>
    <t>SAN MATEO</t>
  </si>
  <si>
    <t>STOCKTON</t>
  </si>
  <si>
    <t>SUSANVILLE</t>
  </si>
  <si>
    <t>CARSON CITY</t>
  </si>
  <si>
    <t>ELKO</t>
  </si>
  <si>
    <t>Housing Authority of Sample City</t>
  </si>
  <si>
    <t>Sample Grant Name</t>
  </si>
  <si>
    <t>Sample Mixed-Finance Development or Sample Phase</t>
  </si>
  <si>
    <t xml:space="preserve">This workbook uses the TDCs and HCCs in accordance with HUD Notice PIH-2011-38 (HA), as updated to include HUD's most recent TDC and HCC limits, which can be found on the Capital Fund Program website. </t>
  </si>
  <si>
    <t>This workbook utilizes the PIH TDC Notice numbered:</t>
  </si>
  <si>
    <t>PIH 2011-38 (HA)</t>
  </si>
  <si>
    <t xml:space="preserve">The Notice expires when amended or supersceded, and it hasn't been yet. </t>
  </si>
  <si>
    <t>form HUD-50156 (04/2022)</t>
  </si>
  <si>
    <t>LIHTC EQUITY CALCULATION</t>
  </si>
  <si>
    <t>Placed-in-Service Date</t>
  </si>
  <si>
    <t>Annual Tax Credit Allocation Amount</t>
  </si>
  <si>
    <t>Gross Equity Syndication Proceeds</t>
  </si>
  <si>
    <t>Equity Proceeds Not Available for Project Uses</t>
  </si>
  <si>
    <t>Net Equity Proceeds as of Placed-in-Service Date</t>
  </si>
  <si>
    <t>Net Equity per Dollar</t>
  </si>
  <si>
    <t>PER UNIT PUBLIC HOUSING CASH FLOW CALCULATION</t>
  </si>
  <si>
    <t>Per Unit Per Month Public Housing Rental Income</t>
  </si>
  <si>
    <t>Per Unit Per Month Operating Expenses</t>
  </si>
  <si>
    <t>Cash Flow per Public Housing Unit</t>
  </si>
  <si>
    <t>Calculating Cash Flow as a % of Operating Expenses</t>
  </si>
  <si>
    <t>Cash Flow Available for Distribution (Per Waterfall)</t>
  </si>
  <si>
    <t xml:space="preserve">   - less Deferred Developer Fee(s)</t>
  </si>
  <si>
    <t xml:space="preserve">   - less Operating Reserve Replenishment</t>
  </si>
  <si>
    <t>Net Cash Flow</t>
  </si>
  <si>
    <t>Net Cash Flow as a % of Operating Expenses</t>
  </si>
  <si>
    <t>part A check</t>
  </si>
  <si>
    <t>part B check</t>
  </si>
  <si>
    <t>form HUD-50156 (07/2026)</t>
  </si>
  <si>
    <r>
      <t>Disclaimer:</t>
    </r>
    <r>
      <rPr>
        <sz val="10"/>
        <rFont val="Arial"/>
        <family val="2"/>
      </rPr>
      <t xml:space="preserve">  This workbook does not replace applicable statutes, regulations, notices or other HUD guidance.  </t>
    </r>
  </si>
  <si>
    <t>•  Extraordinary Site Costs must be verified by an independent registered engineer and approved by HUD.</t>
  </si>
  <si>
    <r>
      <t xml:space="preserve">Step 11.  Enter any Extraordinary Site Cost </t>
    </r>
    <r>
      <rPr>
        <sz val="10"/>
        <rFont val="Arial"/>
        <family val="2"/>
      </rPr>
      <t>(a component of Additional Project Costs -- not subject to TDC limit)</t>
    </r>
    <r>
      <rPr>
        <b/>
        <sz val="10"/>
        <rFont val="Arial"/>
        <family val="2"/>
      </rPr>
      <t xml:space="preserve"> </t>
    </r>
  </si>
  <si>
    <t xml:space="preserve">&gt; Confirm that all Grant Funds and Public Housing Capital Assistance (GFPH) sources are included.  </t>
  </si>
  <si>
    <r>
      <t xml:space="preserve">-  BLI 1440:  </t>
    </r>
    <r>
      <rPr>
        <u/>
        <sz val="10"/>
        <rFont val="Arial"/>
        <family val="2"/>
      </rPr>
      <t>Site Acquisition</t>
    </r>
    <r>
      <rPr>
        <sz val="10"/>
        <rFont val="Arial"/>
        <family val="2"/>
      </rPr>
      <t xml:space="preserve"> costs are all expenses of acquiring sites (</t>
    </r>
    <r>
      <rPr>
        <u/>
        <sz val="10"/>
        <rFont val="Arial"/>
        <family val="2"/>
      </rPr>
      <t>only sites that do not include structures to be retained for housing</t>
    </r>
    <r>
      <rPr>
        <sz val="10"/>
        <rFont val="Arial"/>
        <family val="2"/>
      </rPr>
      <t>).</t>
    </r>
  </si>
  <si>
    <r>
      <t>Step 7.  Enter Demolition &amp; Replacement Units (total, all project phases)</t>
    </r>
    <r>
      <rPr>
        <sz val="10"/>
        <rFont val="Arial"/>
        <family val="2"/>
      </rPr>
      <t xml:space="preserve"> (on "TDC &amp; HCC Limit calculations" worksheet)</t>
    </r>
  </si>
  <si>
    <r>
      <t xml:space="preserve">Step 4. Enter Number of Special-Needs Units, and Describe Accessibility Design Features </t>
    </r>
    <r>
      <rPr>
        <sz val="10"/>
        <rFont val="Arial"/>
        <family val="2"/>
      </rPr>
      <t xml:space="preserve">(for reference only; not used in TDC calculation) </t>
    </r>
  </si>
  <si>
    <r>
      <t xml:space="preserve">Step 3. Enter Number of Tax Credit, Market-Rate Rental, and Market-Rate For-Sale Units </t>
    </r>
    <r>
      <rPr>
        <sz val="10"/>
        <rFont val="Arial"/>
        <family val="2"/>
      </rPr>
      <t>(for reference only; not used in TDC calculation)</t>
    </r>
  </si>
  <si>
    <t xml:space="preserve">&gt; Select the appropriate column(s) for the proposed units based on tenure type (Rental or Homeownership, PH or Non-PH), and development method.  </t>
  </si>
  <si>
    <r>
      <t xml:space="preserve">Step 2.  Enter the Number of Units of Each Type and Size </t>
    </r>
    <r>
      <rPr>
        <sz val="10"/>
        <rFont val="Arial"/>
        <family val="2"/>
      </rPr>
      <t>(on the "Unit Mix" worksheet)</t>
    </r>
  </si>
  <si>
    <r>
      <t xml:space="preserve">Print these Instructions for easy reference, then begin at </t>
    </r>
    <r>
      <rPr>
        <b/>
        <sz val="10"/>
        <rFont val="Arial"/>
        <family val="2"/>
      </rPr>
      <t>Step 1</t>
    </r>
    <r>
      <rPr>
        <sz val="10"/>
        <rFont val="Arial"/>
        <family val="2"/>
      </rPr>
      <t>.</t>
    </r>
  </si>
  <si>
    <t xml:space="preserve">Except for the Pro Forma and Draw Schedule,  other cells are locked, and all calculations are automated. </t>
  </si>
  <si>
    <t>Public reporting burden for this collection of information is estimated to average 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to reduce this burden, to the Reports Management Officer, Paperwork Reduction Project, Office of Information Technology, U.S. Department of Housing and Urban Development, Washington, DC 20410-3600.  This agency may not collect this information, and you are not required to complete this form, unless it displays a currently valid OMB control number.
This collection of information is required for developing a Mixed-Finance rental project pursuant to HUD regulations 24 CFR 905. The information will be used to provide HUD with sufficient information to enable a determination that the proposed housing project is demographically and financially feasible and that HUD statutory and regulatory requirements have been met. No assurances of confidentiality are provided for this information collection</t>
  </si>
  <si>
    <t>OMB Approval No  2577-0275                                exp date: 07/31/2026</t>
  </si>
  <si>
    <t>1</t>
  </si>
  <si>
    <t>2</t>
  </si>
  <si>
    <t>3</t>
  </si>
  <si>
    <t>4</t>
  </si>
  <si>
    <t>10</t>
  </si>
  <si>
    <t>5</t>
  </si>
  <si>
    <t>6</t>
  </si>
  <si>
    <t>7</t>
  </si>
  <si>
    <t>8</t>
  </si>
  <si>
    <t>9</t>
  </si>
  <si>
    <t xml:space="preserve">This workbook has been updated to include 2025 TDC limits </t>
  </si>
  <si>
    <t>Year 16</t>
  </si>
  <si>
    <t>Year 17</t>
  </si>
  <si>
    <t>Year 18</t>
  </si>
  <si>
    <t>Year 19</t>
  </si>
  <si>
    <t>Year 20</t>
  </si>
  <si>
    <t>20 Year Operating Pro Forma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</si>
</sst>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quot;$&quot;#,##0.00"/>
    <numFmt numFmtId="168" formatCode="&quot;$&quot;#,##0"/>
    <numFmt numFmtId="169" formatCode="&quot;$&quot;#,##0\ ;\(&quot;$&quot;#,##0\)"/>
    <numFmt numFmtId="170" formatCode="0;0;;@"/>
    <numFmt numFmtId="171" formatCode="0.0%"/>
    <numFmt numFmtId="172" formatCode="_(* #,##0_);_(* \(#,##0\);_(* &quot;-&quot;??_);_(@_)"/>
    <numFmt numFmtId="173" formatCode="0.0000%"/>
    <numFmt numFmtId="174" formatCode="[$-409]d\-mmm\-yy;@"/>
    <numFmt numFmtId="175" formatCode="0.00_)"/>
    <numFmt numFmtId="176" formatCode="[$-F800]dddd\,\ mmmm\ dd\,\ yyyy"/>
    <numFmt numFmtId="177" formatCode="&quot;$&quot;#,##0.00;\(&quot;$&quot;#,##0.00\)"/>
  </numFmts>
  <fonts count="95">
    <font>
      <sz val="10"/>
      <name val="Arial"/>
    </font>
    <font>
      <b/>
      <sz val="10"/>
      <name val="Arial"/>
      <family val="2"/>
    </font>
    <font>
      <sz val="10"/>
      <name val="Arial"/>
      <family val="2"/>
    </font>
    <font>
      <sz val="10"/>
      <name val="Arial"/>
      <family val="2"/>
    </font>
    <font>
      <b/>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b/>
      <sz val="10"/>
      <color indexed="12"/>
      <name val="Arial"/>
      <family val="2"/>
    </font>
    <font>
      <sz val="10"/>
      <color indexed="12"/>
      <name val="Arial"/>
      <family val="2"/>
    </font>
    <font>
      <u val="singleAccounting"/>
      <sz val="10"/>
      <color indexed="12"/>
      <name val="Arial"/>
      <family val="2"/>
    </font>
    <font>
      <b/>
      <sz val="10"/>
      <color indexed="8"/>
      <name val="Arial"/>
      <family val="2"/>
    </font>
    <font>
      <sz val="10"/>
      <color indexed="10"/>
      <name val="Arial"/>
      <family val="2"/>
    </font>
    <font>
      <u val="singleAccounting"/>
      <sz val="10"/>
      <color indexed="8"/>
      <name val="Arial"/>
      <family val="2"/>
    </font>
    <font>
      <sz val="10"/>
      <color indexed="8"/>
      <name val="Arial"/>
      <family val="2"/>
    </font>
    <font>
      <b/>
      <sz val="10"/>
      <color indexed="10"/>
      <name val="Arial"/>
      <family val="2"/>
    </font>
    <font>
      <b/>
      <sz val="12"/>
      <color indexed="12"/>
      <name val="Arial"/>
      <family val="2"/>
    </font>
    <font>
      <b/>
      <sz val="14"/>
      <color indexed="8"/>
      <name val="Arial"/>
      <family val="2"/>
    </font>
    <font>
      <b/>
      <sz val="12"/>
      <color indexed="8"/>
      <name val="Arial"/>
      <family val="2"/>
    </font>
    <font>
      <b/>
      <u val="doubleAccounting"/>
      <sz val="10"/>
      <color indexed="10"/>
      <name val="Arial"/>
      <family val="2"/>
    </font>
    <font>
      <b/>
      <sz val="14"/>
      <name val="Arial"/>
      <family val="2"/>
    </font>
    <font>
      <u/>
      <sz val="10"/>
      <name val="Arial"/>
      <family val="2"/>
    </font>
    <font>
      <b/>
      <sz val="12"/>
      <color indexed="10"/>
      <name val="Arial"/>
      <family val="2"/>
    </font>
    <font>
      <i/>
      <sz val="10"/>
      <name val="Arial"/>
      <family val="2"/>
    </font>
    <font>
      <b/>
      <sz val="9"/>
      <name val="Arial"/>
      <family val="2"/>
    </font>
    <font>
      <sz val="9"/>
      <name val="Arial"/>
      <family val="2"/>
    </font>
    <font>
      <sz val="9"/>
      <color indexed="12"/>
      <name val="Arial"/>
      <family val="2"/>
    </font>
    <font>
      <b/>
      <sz val="9"/>
      <color indexed="8"/>
      <name val="Arial"/>
      <family val="2"/>
    </font>
    <font>
      <sz val="8"/>
      <name val="Arial"/>
      <family val="2"/>
    </font>
    <font>
      <sz val="10"/>
      <color indexed="8"/>
      <name val="Arial"/>
      <family val="2"/>
    </font>
    <font>
      <b/>
      <sz val="11"/>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b/>
      <u/>
      <sz val="12"/>
      <name val="Arial"/>
      <family val="2"/>
    </font>
    <font>
      <sz val="10"/>
      <color rgb="FFFF0000"/>
      <name val="Arial"/>
      <family val="2"/>
    </font>
    <font>
      <sz val="10"/>
      <name val="Futura Lt BT"/>
      <family val="2"/>
    </font>
    <font>
      <sz val="10"/>
      <color indexed="9"/>
      <name val="Arial"/>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sz val="18"/>
      <name val="Arial"/>
      <family val="2"/>
    </font>
    <font>
      <b/>
      <sz val="48"/>
      <color rgb="FFFF0000"/>
      <name val="Arial"/>
      <family val="2"/>
    </font>
    <font>
      <u/>
      <sz val="10"/>
      <color theme="10"/>
      <name val="Arial"/>
      <family val="2"/>
    </font>
    <font>
      <u/>
      <sz val="14"/>
      <color theme="10"/>
      <name val="Arial"/>
      <family val="2"/>
    </font>
    <font>
      <b/>
      <sz val="10"/>
      <color rgb="FF0000FF"/>
      <name val="Arial"/>
      <family val="2"/>
    </font>
    <font>
      <b/>
      <sz val="12"/>
      <color theme="1"/>
      <name val="Arial"/>
      <family val="2"/>
    </font>
    <font>
      <i/>
      <sz val="10"/>
      <color theme="1"/>
      <name val="Arial"/>
      <family val="2"/>
    </font>
    <font>
      <sz val="10"/>
      <color theme="1"/>
      <name val="Arial"/>
      <family val="2"/>
    </font>
    <font>
      <b/>
      <sz val="10"/>
      <color theme="1"/>
      <name val="Arial"/>
      <family val="2"/>
    </font>
    <font>
      <sz val="12"/>
      <color indexed="8"/>
      <name val="Arial"/>
      <family val="2"/>
    </font>
    <font>
      <b/>
      <u val="doubleAccounting"/>
      <sz val="12"/>
      <color theme="1"/>
      <name val="Arial"/>
      <family val="2"/>
    </font>
    <font>
      <b/>
      <i/>
      <sz val="12"/>
      <color theme="1"/>
      <name val="Arial"/>
      <family val="2"/>
    </font>
    <font>
      <i/>
      <sz val="11"/>
      <name val="Arial"/>
      <family val="2"/>
    </font>
    <font>
      <b/>
      <i/>
      <sz val="12"/>
      <name val="Arial"/>
      <family val="2"/>
    </font>
    <font>
      <b/>
      <u val="doubleAccounting"/>
      <sz val="12"/>
      <name val="Arial"/>
      <family val="2"/>
    </font>
    <font>
      <b/>
      <sz val="11"/>
      <color rgb="FFFF0000"/>
      <name val="Arial"/>
      <family val="2"/>
    </font>
    <font>
      <b/>
      <sz val="11"/>
      <color rgb="FF7030A0"/>
      <name val="Arial"/>
      <family val="2"/>
    </font>
    <font>
      <b/>
      <i/>
      <sz val="11"/>
      <name val="Arial"/>
      <family val="2"/>
    </font>
    <font>
      <u/>
      <sz val="12"/>
      <name val="Arial"/>
      <family val="2"/>
    </font>
    <font>
      <b/>
      <sz val="11"/>
      <color rgb="FF0070C0"/>
      <name val="Arial"/>
      <family val="2"/>
    </font>
    <font>
      <i/>
      <sz val="12"/>
      <name val="Arial"/>
      <family val="2"/>
    </font>
    <font>
      <b/>
      <u/>
      <sz val="12"/>
      <color rgb="FFFF0000"/>
      <name val="Arial"/>
      <family val="2"/>
    </font>
    <font>
      <sz val="12"/>
      <color rgb="FFFF0000"/>
      <name val="Arial"/>
      <family val="2"/>
    </font>
    <font>
      <b/>
      <sz val="12"/>
      <color rgb="FFFF0000"/>
      <name val="Arial"/>
      <family val="2"/>
    </font>
    <font>
      <sz val="10"/>
      <color rgb="FF0000FF"/>
      <name val="Arial"/>
      <family val="2"/>
    </font>
    <font>
      <b/>
      <sz val="12"/>
      <color rgb="FF0070C0"/>
      <name val="Arial"/>
      <family val="2"/>
    </font>
    <font>
      <i/>
      <sz val="10"/>
      <color rgb="FF0000FF"/>
      <name val="Arial"/>
      <family val="2"/>
    </font>
    <font>
      <b/>
      <u/>
      <sz val="28"/>
      <color rgb="FFFF0000"/>
      <name val="Arial"/>
      <family val="2"/>
    </font>
    <font>
      <u val="singleAccounting"/>
      <sz val="12"/>
      <name val="Arial"/>
      <family val="2"/>
    </font>
    <font>
      <b/>
      <i/>
      <sz val="10"/>
      <name val="Arial"/>
      <family val="2"/>
    </font>
    <font>
      <b/>
      <sz val="11"/>
      <color theme="3"/>
      <name val="Arial"/>
      <family val="2"/>
    </font>
    <font>
      <b/>
      <sz val="11"/>
      <color rgb="FF00B050"/>
      <name val="Arial"/>
      <family val="2"/>
    </font>
    <font>
      <b/>
      <sz val="11"/>
      <color theme="5" tint="-0.249977111117893"/>
      <name val="Arial"/>
      <family val="2"/>
    </font>
    <font>
      <b/>
      <sz val="15"/>
      <name val="Arial"/>
      <family val="2"/>
    </font>
    <font>
      <sz val="10"/>
      <color indexed="8"/>
      <name val="Arial"/>
      <family val="2"/>
    </font>
    <font>
      <sz val="11"/>
      <color indexed="8"/>
      <name val="Calibri"/>
      <family val="2"/>
    </font>
  </fonts>
  <fills count="13">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
      <patternFill patternType="solid">
        <fgColor theme="0" tint="-0.249977111117893"/>
        <bgColor indexed="64"/>
      </patternFill>
    </fill>
    <fill>
      <patternFill patternType="solid">
        <fgColor indexed="22"/>
        <bgColor indexed="0"/>
      </patternFill>
    </fill>
  </fills>
  <borders count="221">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style="thin">
        <color indexed="64"/>
      </right>
      <top style="thin">
        <color indexed="64"/>
      </top>
      <bottom style="thin">
        <color indexed="64"/>
      </bottom>
      <diagonal/>
    </border>
    <border>
      <left style="medium">
        <color indexed="12"/>
      </left>
      <right style="medium">
        <color indexed="12"/>
      </right>
      <top style="thin">
        <color indexed="12"/>
      </top>
      <bottom style="thin">
        <color indexed="12"/>
      </bottom>
      <diagonal/>
    </border>
    <border>
      <left style="medium">
        <color indexed="12"/>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ck">
        <color rgb="FF0000FF"/>
      </left>
      <right style="thick">
        <color rgb="FFFF0000"/>
      </right>
      <top style="thick">
        <color rgb="FFFF0000"/>
      </top>
      <bottom style="thick">
        <color rgb="FFFF0000"/>
      </bottom>
      <diagonal/>
    </border>
    <border>
      <left style="medium">
        <color indexed="64"/>
      </left>
      <right style="thin">
        <color indexed="64"/>
      </right>
      <top style="medium">
        <color indexed="64"/>
      </top>
      <bottom/>
      <diagonal/>
    </border>
    <border>
      <left style="thin">
        <color rgb="FF0000FF"/>
      </left>
      <right style="thin">
        <color rgb="FF0000FF"/>
      </right>
      <top/>
      <bottom style="thin">
        <color indexed="64"/>
      </bottom>
      <diagonal/>
    </border>
    <border>
      <left style="thick">
        <color indexed="12"/>
      </left>
      <right/>
      <top style="thick">
        <color indexed="12"/>
      </top>
      <bottom style="thick">
        <color indexed="12"/>
      </bottom>
      <diagonal/>
    </border>
    <border>
      <left/>
      <right/>
      <top style="medium">
        <color indexed="8"/>
      </top>
      <bottom/>
      <diagonal/>
    </border>
    <border>
      <left style="thin">
        <color indexed="64"/>
      </left>
      <right style="thin">
        <color indexed="64"/>
      </right>
      <top/>
      <bottom style="thin">
        <color indexed="64"/>
      </bottom>
      <diagonal/>
    </border>
    <border>
      <left/>
      <right/>
      <top/>
      <bottom style="thin">
        <color indexed="12"/>
      </bottom>
      <diagonal/>
    </border>
    <border>
      <left/>
      <right style="thin">
        <color indexed="8"/>
      </right>
      <top style="thin">
        <color indexed="8"/>
      </top>
      <bottom style="thin">
        <color indexed="8"/>
      </bottom>
      <diagonal/>
    </border>
    <border>
      <left/>
      <right/>
      <top style="thin">
        <color indexed="12"/>
      </top>
      <bottom style="thin">
        <color indexed="12"/>
      </bottom>
      <diagonal/>
    </border>
    <border>
      <left/>
      <right/>
      <top style="thin">
        <color indexed="12"/>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rgb="FF0000FF"/>
      </left>
      <right style="thin">
        <color rgb="FF0000FF"/>
      </right>
      <top/>
      <bottom/>
      <diagonal/>
    </border>
    <border>
      <left/>
      <right/>
      <top style="thick">
        <color rgb="FF0000FF"/>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right style="thick">
        <color rgb="FF0000FF"/>
      </right>
      <top style="thin">
        <color indexed="64"/>
      </top>
      <bottom style="thin">
        <color indexed="64"/>
      </bottom>
      <diagonal/>
    </border>
    <border>
      <left/>
      <right style="thick">
        <color indexed="12"/>
      </right>
      <top/>
      <bottom style="thin">
        <color indexed="64"/>
      </bottom>
      <diagonal/>
    </border>
    <border>
      <left style="thin">
        <color indexed="64"/>
      </left>
      <right style="thin">
        <color indexed="64"/>
      </right>
      <top style="thick">
        <color indexed="12"/>
      </top>
      <bottom style="thin">
        <color indexed="64"/>
      </bottom>
      <diagonal/>
    </border>
    <border>
      <left style="thin">
        <color indexed="64"/>
      </left>
      <right style="thin">
        <color indexed="64"/>
      </right>
      <top style="thin">
        <color indexed="64"/>
      </top>
      <bottom style="thick">
        <color indexed="12"/>
      </bottom>
      <diagonal/>
    </border>
    <border>
      <left style="thin">
        <color indexed="64"/>
      </left>
      <right style="thin">
        <color indexed="64"/>
      </right>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rgb="FFABABAB"/>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style="thin">
        <color rgb="FFABABAB"/>
      </right>
      <top style="thin">
        <color rgb="FFABABAB"/>
      </top>
      <bottom style="medium">
        <color indexed="64"/>
      </bottom>
      <diagonal/>
    </border>
    <border>
      <left style="thin">
        <color rgb="FFABABAB"/>
      </left>
      <right/>
      <top/>
      <bottom style="medium">
        <color indexed="64"/>
      </bottom>
      <diagonal/>
    </border>
    <border>
      <left style="thin">
        <color rgb="FFABABAB"/>
      </left>
      <right style="thin">
        <color rgb="FFABABAB"/>
      </right>
      <top/>
      <bottom style="medium">
        <color indexed="64"/>
      </bottom>
      <diagonal/>
    </border>
    <border>
      <left style="medium">
        <color indexed="64"/>
      </left>
      <right style="thin">
        <color rgb="FFABABAB"/>
      </right>
      <top style="thin">
        <color rgb="FFABABAB"/>
      </top>
      <bottom style="medium">
        <color indexed="64"/>
      </bottom>
      <diagonal/>
    </border>
    <border>
      <left style="medium">
        <color indexed="64"/>
      </left>
      <right/>
      <top style="thin">
        <color rgb="FFABABAB"/>
      </top>
      <bottom/>
      <diagonal/>
    </border>
    <border>
      <left style="thick">
        <color rgb="FF0000FF"/>
      </left>
      <right style="thin">
        <color rgb="FFABABAB"/>
      </right>
      <top style="thick">
        <color rgb="FF0000FF"/>
      </top>
      <bottom style="medium">
        <color indexed="64"/>
      </bottom>
      <diagonal/>
    </border>
    <border>
      <left style="medium">
        <color indexed="64"/>
      </left>
      <right/>
      <top style="thin">
        <color rgb="FFABABAB"/>
      </top>
      <bottom style="medium">
        <color indexed="64"/>
      </bottom>
      <diagonal/>
    </border>
    <border>
      <left style="thin">
        <color rgb="FFABABAB"/>
      </left>
      <right/>
      <top style="thin">
        <color rgb="FFABABAB"/>
      </top>
      <bottom style="medium">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medium">
        <color indexed="64"/>
      </right>
      <top style="thin">
        <color indexed="64"/>
      </top>
      <bottom style="double">
        <color indexed="64"/>
      </bottom>
      <diagonal/>
    </border>
    <border>
      <left style="thin">
        <color rgb="FF0000FF"/>
      </left>
      <right style="medium">
        <color indexed="64"/>
      </right>
      <top/>
      <bottom/>
      <diagonal/>
    </border>
    <border>
      <left style="thin">
        <color rgb="FF0000FF"/>
      </left>
      <right style="medium">
        <color indexed="64"/>
      </right>
      <top/>
      <bottom style="thin">
        <color indexed="64"/>
      </bottom>
      <diagonal/>
    </border>
    <border>
      <left style="thin">
        <color indexed="64"/>
      </left>
      <right style="medium">
        <color indexed="64"/>
      </right>
      <top style="thin">
        <color indexed="64"/>
      </top>
      <bottom/>
      <diagonal/>
    </border>
    <border>
      <left style="thick">
        <color rgb="FF0000FF"/>
      </left>
      <right style="medium">
        <color indexed="64"/>
      </right>
      <top style="thick">
        <color rgb="FF0000FF"/>
      </top>
      <bottom style="thick">
        <color rgb="FF0000FF"/>
      </bottom>
      <diagonal/>
    </border>
  </borders>
  <cellStyleXfs count="57">
    <xf numFmtId="0" fontId="0" fillId="0" borderId="0"/>
    <xf numFmtId="43" fontId="2" fillId="0" borderId="0" applyFont="0" applyFill="0" applyBorder="0" applyAlignment="0" applyProtection="0"/>
    <xf numFmtId="44" fontId="2" fillId="0" borderId="0" applyFont="0" applyFill="0" applyBorder="0" applyAlignment="0" applyProtection="0"/>
    <xf numFmtId="0" fontId="30"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34" fillId="0" borderId="0" applyFill="0" applyBorder="0" applyAlignment="0" applyProtection="0"/>
    <xf numFmtId="2" fontId="34" fillId="0" borderId="0" applyFill="0" applyBorder="0" applyAlignment="0" applyProtection="0"/>
    <xf numFmtId="0" fontId="35" fillId="0" borderId="0" applyNumberFormat="0" applyFill="0" applyBorder="0" applyAlignment="0" applyProtection="0"/>
    <xf numFmtId="0" fontId="8" fillId="0" borderId="0" applyNumberFormat="0" applyFill="0" applyBorder="0" applyAlignment="0" applyProtection="0"/>
    <xf numFmtId="169" fontId="36" fillId="4" borderId="150">
      <alignment horizontal="right"/>
    </xf>
    <xf numFmtId="170" fontId="37" fillId="5" borderId="0" applyFont="0" applyFill="0" applyBorder="0" applyProtection="0"/>
    <xf numFmtId="0" fontId="34" fillId="6" borderId="150" applyNumberFormat="0" applyFont="0" applyAlignment="0" applyProtection="0"/>
    <xf numFmtId="38" fontId="40" fillId="0" borderId="0" applyFill="0" applyBorder="0" applyAlignment="0"/>
    <xf numFmtId="37" fontId="40" fillId="0" borderId="0"/>
    <xf numFmtId="37" fontId="24" fillId="0" borderId="143" applyNumberFormat="0" applyFill="0" applyAlignment="0" applyProtection="0"/>
    <xf numFmtId="38" fontId="42" fillId="0" borderId="161" applyNumberFormat="0"/>
    <xf numFmtId="0" fontId="43" fillId="0" borderId="0"/>
    <xf numFmtId="0" fontId="42" fillId="0" borderId="143" applyNumberFormat="0"/>
    <xf numFmtId="0" fontId="44" fillId="0" borderId="0"/>
    <xf numFmtId="0" fontId="2" fillId="0" borderId="0"/>
    <xf numFmtId="17" fontId="44" fillId="0" borderId="147"/>
    <xf numFmtId="0" fontId="45" fillId="0" borderId="0"/>
    <xf numFmtId="0" fontId="1" fillId="5" borderId="88"/>
    <xf numFmtId="0" fontId="26" fillId="0" borderId="0" applyFill="0" applyBorder="0">
      <alignment horizontal="left"/>
    </xf>
    <xf numFmtId="49" fontId="26" fillId="0" borderId="0" applyBorder="0">
      <alignment horizontal="center"/>
    </xf>
    <xf numFmtId="39" fontId="26" fillId="0" borderId="0"/>
    <xf numFmtId="37" fontId="26" fillId="0" borderId="0">
      <alignment horizontal="right"/>
    </xf>
    <xf numFmtId="0" fontId="52" fillId="0" borderId="165" applyProtection="0">
      <alignment horizontal="left"/>
    </xf>
    <xf numFmtId="0" fontId="29" fillId="8" borderId="0" applyNumberFormat="0" applyAlignment="0" applyProtection="0"/>
    <xf numFmtId="0" fontId="21" fillId="0" borderId="9" applyNumberFormat="0" applyFill="0" applyAlignment="0"/>
    <xf numFmtId="0" fontId="8" fillId="0" borderId="0">
      <alignment horizontal="centerContinuous"/>
    </xf>
    <xf numFmtId="0" fontId="29" fillId="9" borderId="87" applyNumberFormat="0" applyAlignment="0" applyProtection="0"/>
    <xf numFmtId="3" fontId="10" fillId="5" borderId="153" applyNumberFormat="0" applyFill="0" applyBorder="0" applyAlignment="0">
      <alignment horizontal="center"/>
      <protection locked="0"/>
    </xf>
    <xf numFmtId="0" fontId="53" fillId="0" borderId="87">
      <alignment horizontal="center"/>
    </xf>
    <xf numFmtId="175" fontId="54" fillId="0" borderId="0"/>
    <xf numFmtId="0" fontId="55" fillId="5" borderId="0">
      <alignment horizontal="centerContinuous"/>
    </xf>
    <xf numFmtId="10" fontId="36" fillId="0" borderId="0" applyFont="0" applyFill="0" applyAlignment="0" applyProtection="0"/>
    <xf numFmtId="44" fontId="56" fillId="0" borderId="146">
      <alignment horizontal="centerContinuous"/>
    </xf>
    <xf numFmtId="0" fontId="36" fillId="0" borderId="0" applyNumberFormat="0" applyFont="0" applyFill="0" applyAlignment="0" applyProtection="0"/>
    <xf numFmtId="4" fontId="36" fillId="0" borderId="0" applyFont="0" applyFill="0" applyAlignment="0" applyProtection="0"/>
    <xf numFmtId="0" fontId="57" fillId="0" borderId="166">
      <alignment horizontal="center"/>
    </xf>
    <xf numFmtId="0" fontId="46" fillId="5" borderId="53">
      <alignment horizontal="centerContinuous"/>
    </xf>
    <xf numFmtId="9" fontId="57" fillId="0" borderId="0" applyNumberFormat="0" applyFill="0" applyAlignment="0" applyProtection="0"/>
    <xf numFmtId="0" fontId="36" fillId="0" borderId="0" applyNumberFormat="0" applyFill="0" applyBorder="0" applyAlignment="0" applyProtection="0"/>
    <xf numFmtId="0" fontId="44" fillId="0" borderId="147">
      <alignment horizontal="center" wrapText="1"/>
    </xf>
    <xf numFmtId="0" fontId="58" fillId="10" borderId="87" applyNumberFormat="0">
      <alignment horizontal="center"/>
    </xf>
    <xf numFmtId="0" fontId="61" fillId="0" borderId="0" applyNumberFormat="0" applyFill="0" applyBorder="0" applyAlignment="0" applyProtection="0"/>
    <xf numFmtId="0" fontId="2" fillId="0" borderId="0"/>
    <xf numFmtId="44" fontId="56" fillId="0" borderId="177">
      <alignment horizontal="centerContinuous"/>
    </xf>
    <xf numFmtId="0" fontId="44" fillId="0" borderId="178">
      <alignment horizontal="center" wrapText="1"/>
    </xf>
    <xf numFmtId="0" fontId="15" fillId="0" borderId="0"/>
    <xf numFmtId="0" fontId="93" fillId="0" borderId="0"/>
  </cellStyleXfs>
  <cellXfs count="1051">
    <xf numFmtId="0" fontId="0" fillId="0" borderId="0" xfId="0"/>
    <xf numFmtId="0" fontId="3" fillId="0" borderId="0" xfId="0"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0" fontId="3" fillId="0" borderId="0" xfId="0" applyFont="1" applyAlignment="1">
      <alignment horizontal="center" wrapText="1"/>
    </xf>
    <xf numFmtId="0" fontId="3" fillId="0" borderId="1" xfId="0" applyFont="1" applyBorder="1" applyAlignment="1">
      <alignment horizontal="center"/>
    </xf>
    <xf numFmtId="0" fontId="3" fillId="0" borderId="2" xfId="0" applyFont="1" applyBorder="1" applyAlignment="1">
      <alignment horizontal="center"/>
    </xf>
    <xf numFmtId="41" fontId="6" fillId="0" borderId="0" xfId="0" applyNumberFormat="1" applyFont="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Border="1"/>
    <xf numFmtId="0" fontId="0" fillId="0" borderId="7" xfId="0" applyBorder="1"/>
    <xf numFmtId="0" fontId="0" fillId="0" borderId="8" xfId="0" applyBorder="1"/>
    <xf numFmtId="0" fontId="0" fillId="0" borderId="10" xfId="0" applyBorder="1"/>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xf numFmtId="0" fontId="3" fillId="0" borderId="9" xfId="0" applyFont="1" applyBorder="1"/>
    <xf numFmtId="0" fontId="3" fillId="0" borderId="10" xfId="0" applyFont="1" applyBorder="1"/>
    <xf numFmtId="0" fontId="3" fillId="0" borderId="0" xfId="0" applyFont="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0" fillId="0" borderId="0" xfId="0" applyAlignment="1">
      <alignment wrapText="1"/>
    </xf>
    <xf numFmtId="0" fontId="0" fillId="0" borderId="6" xfId="0" applyBorder="1" applyAlignment="1">
      <alignment wrapText="1"/>
    </xf>
    <xf numFmtId="0" fontId="0" fillId="0" borderId="7" xfId="0" applyBorder="1" applyAlignment="1">
      <alignment wrapText="1"/>
    </xf>
    <xf numFmtId="37" fontId="12" fillId="0" borderId="0" xfId="0" applyNumberFormat="1" applyFont="1" applyAlignment="1">
      <alignment horizontal="center"/>
    </xf>
    <xf numFmtId="0" fontId="1" fillId="0" borderId="0" xfId="0" quotePrefix="1" applyFont="1" applyAlignment="1">
      <alignment horizontal="right"/>
    </xf>
    <xf numFmtId="37" fontId="0" fillId="0" borderId="0" xfId="0" applyNumberFormat="1"/>
    <xf numFmtId="164" fontId="0" fillId="0" borderId="0" xfId="2" applyNumberFormat="1" applyFont="1" applyFill="1" applyBorder="1" applyProtection="1"/>
    <xf numFmtId="0" fontId="0" fillId="0" borderId="0" xfId="0" quotePrefix="1" applyAlignment="1">
      <alignment horizontal="left"/>
    </xf>
    <xf numFmtId="37" fontId="1" fillId="0" borderId="0" xfId="0" applyNumberFormat="1" applyFont="1"/>
    <xf numFmtId="164" fontId="1" fillId="0" borderId="0" xfId="2" applyNumberFormat="1" applyFont="1" applyFill="1" applyBorder="1" applyProtection="1"/>
    <xf numFmtId="164" fontId="1" fillId="0" borderId="0" xfId="2" applyNumberFormat="1" applyFont="1" applyFill="1" applyBorder="1" applyAlignment="1" applyProtection="1">
      <alignment horizontal="left"/>
    </xf>
    <xf numFmtId="0" fontId="0" fillId="0" borderId="9" xfId="0" quotePrefix="1" applyBorder="1" applyAlignment="1">
      <alignment horizontal="left"/>
    </xf>
    <xf numFmtId="164" fontId="0" fillId="0" borderId="9" xfId="2" applyNumberFormat="1" applyFont="1" applyFill="1" applyBorder="1" applyProtection="1"/>
    <xf numFmtId="164" fontId="1" fillId="0" borderId="9" xfId="2" applyNumberFormat="1" applyFont="1" applyFill="1" applyBorder="1" applyProtection="1"/>
    <xf numFmtId="164" fontId="0" fillId="0" borderId="0" xfId="2" applyNumberFormat="1" applyFont="1" applyFill="1" applyBorder="1" applyAlignment="1" applyProtection="1">
      <alignment horizontal="centerContinuous"/>
    </xf>
    <xf numFmtId="42" fontId="11" fillId="0" borderId="11" xfId="2" applyNumberFormat="1" applyFont="1" applyFill="1" applyBorder="1" applyProtection="1">
      <protection locked="0"/>
    </xf>
    <xf numFmtId="0" fontId="0" fillId="0" borderId="0" xfId="0" applyAlignment="1">
      <alignment horizontal="center" wrapText="1"/>
    </xf>
    <xf numFmtId="3" fontId="0" fillId="0" borderId="6" xfId="0" applyNumberFormat="1" applyBorder="1"/>
    <xf numFmtId="164" fontId="1" fillId="0" borderId="7" xfId="2" applyNumberFormat="1" applyFont="1" applyFill="1" applyBorder="1" applyProtection="1"/>
    <xf numFmtId="0" fontId="16" fillId="0" borderId="6" xfId="0" applyFont="1" applyBorder="1" applyAlignment="1">
      <alignment horizontal="right"/>
    </xf>
    <xf numFmtId="0" fontId="16" fillId="0" borderId="7" xfId="0" quotePrefix="1" applyFont="1" applyBorder="1" applyAlignment="1">
      <alignment horizontal="left"/>
    </xf>
    <xf numFmtId="0" fontId="0" fillId="0" borderId="6" xfId="0" applyBorder="1" applyAlignment="1">
      <alignment horizontal="right"/>
    </xf>
    <xf numFmtId="5" fontId="0" fillId="0" borderId="7" xfId="0" applyNumberFormat="1" applyBorder="1" applyAlignment="1">
      <alignment horizontal="left"/>
    </xf>
    <xf numFmtId="0" fontId="0" fillId="0" borderId="0" xfId="0" applyAlignment="1">
      <alignment horizontal="centerContinuous"/>
    </xf>
    <xf numFmtId="164" fontId="0" fillId="0" borderId="0" xfId="0" applyNumberFormat="1"/>
    <xf numFmtId="0" fontId="0" fillId="0" borderId="9" xfId="0" applyBorder="1"/>
    <xf numFmtId="37" fontId="12" fillId="0" borderId="12" xfId="0" applyNumberFormat="1" applyFont="1" applyBorder="1" applyAlignment="1">
      <alignment horizontal="center"/>
    </xf>
    <xf numFmtId="0" fontId="3" fillId="0" borderId="7" xfId="0" applyFont="1" applyBorder="1" applyAlignment="1">
      <alignment horizontal="left" vertical="center"/>
    </xf>
    <xf numFmtId="0" fontId="3" fillId="0" borderId="0" xfId="0" applyFont="1" applyAlignment="1">
      <alignment horizontal="left" vertical="center"/>
    </xf>
    <xf numFmtId="164" fontId="1" fillId="0" borderId="13" xfId="2" applyNumberFormat="1" applyFont="1" applyFill="1" applyBorder="1" applyProtection="1"/>
    <xf numFmtId="0" fontId="0" fillId="0" borderId="0" xfId="0" applyAlignment="1">
      <alignment vertical="center"/>
    </xf>
    <xf numFmtId="0" fontId="0" fillId="0" borderId="0" xfId="0" applyAlignment="1">
      <alignment horizontal="left"/>
    </xf>
    <xf numFmtId="0" fontId="0" fillId="0" borderId="14" xfId="0" applyBorder="1" applyAlignment="1">
      <alignment horizontal="left" indent="1"/>
    </xf>
    <xf numFmtId="0" fontId="3" fillId="0" borderId="15" xfId="0" applyFont="1" applyBorder="1" applyAlignment="1">
      <alignment horizontal="center"/>
    </xf>
    <xf numFmtId="0" fontId="3" fillId="0" borderId="16" xfId="0" applyFont="1" applyBorder="1" applyAlignment="1">
      <alignment horizontal="center"/>
    </xf>
    <xf numFmtId="0" fontId="15" fillId="0" borderId="17" xfId="0" applyFont="1" applyBorder="1" applyAlignment="1">
      <alignment horizontal="center"/>
    </xf>
    <xf numFmtId="0" fontId="3" fillId="0" borderId="18" xfId="0" applyFont="1" applyBorder="1" applyAlignment="1">
      <alignment horizontal="center" textRotation="90" wrapText="1"/>
    </xf>
    <xf numFmtId="0" fontId="4" fillId="0" borderId="19" xfId="0" applyFont="1" applyBorder="1" applyAlignment="1">
      <alignment horizontal="center" textRotation="90" wrapText="1"/>
    </xf>
    <xf numFmtId="0" fontId="4" fillId="0" borderId="20" xfId="0" applyFont="1" applyBorder="1" applyAlignment="1">
      <alignment horizontal="center" textRotation="90" wrapText="1"/>
    </xf>
    <xf numFmtId="0" fontId="4" fillId="0" borderId="18" xfId="0" applyFont="1" applyBorder="1" applyAlignment="1">
      <alignment horizontal="center" textRotation="90" wrapText="1"/>
    </xf>
    <xf numFmtId="0" fontId="4" fillId="0" borderId="21" xfId="0" applyFont="1" applyBorder="1" applyAlignment="1">
      <alignment horizontal="center" textRotation="90" wrapText="1"/>
    </xf>
    <xf numFmtId="0" fontId="3" fillId="0" borderId="0" xfId="0" applyFont="1" applyAlignment="1">
      <alignment horizontal="right"/>
    </xf>
    <xf numFmtId="41" fontId="10" fillId="0" borderId="22" xfId="0" applyNumberFormat="1" applyFont="1" applyBorder="1" applyProtection="1">
      <protection locked="0"/>
    </xf>
    <xf numFmtId="41" fontId="10" fillId="0" borderId="23" xfId="0" applyNumberFormat="1" applyFont="1" applyBorder="1" applyProtection="1">
      <protection locked="0"/>
    </xf>
    <xf numFmtId="41" fontId="10" fillId="0" borderId="24" xfId="0" applyNumberFormat="1" applyFont="1" applyBorder="1" applyProtection="1">
      <protection locked="0"/>
    </xf>
    <xf numFmtId="41" fontId="10" fillId="0" borderId="25" xfId="0" applyNumberFormat="1" applyFont="1" applyBorder="1" applyProtection="1">
      <protection locked="0"/>
    </xf>
    <xf numFmtId="41" fontId="10" fillId="0" borderId="26" xfId="0" applyNumberFormat="1" applyFont="1" applyBorder="1" applyProtection="1">
      <protection locked="0"/>
    </xf>
    <xf numFmtId="41" fontId="10" fillId="0" borderId="27" xfId="0" applyNumberFormat="1" applyFont="1" applyBorder="1" applyProtection="1">
      <protection locked="0"/>
    </xf>
    <xf numFmtId="41" fontId="10" fillId="0" borderId="28" xfId="0" applyNumberFormat="1" applyFont="1" applyBorder="1" applyProtection="1">
      <protection locked="0"/>
    </xf>
    <xf numFmtId="41" fontId="10" fillId="0" borderId="29" xfId="0" applyNumberFormat="1" applyFont="1" applyBorder="1" applyProtection="1">
      <protection locked="0"/>
    </xf>
    <xf numFmtId="41" fontId="10" fillId="0" borderId="30" xfId="0" applyNumberFormat="1" applyFont="1" applyBorder="1" applyProtection="1">
      <protection locked="0"/>
    </xf>
    <xf numFmtId="41" fontId="10" fillId="0" borderId="31" xfId="0" applyNumberFormat="1" applyFont="1" applyBorder="1" applyProtection="1">
      <protection locked="0"/>
    </xf>
    <xf numFmtId="41" fontId="10" fillId="0" borderId="32" xfId="0" applyNumberFormat="1" applyFont="1" applyBorder="1" applyProtection="1">
      <protection locked="0"/>
    </xf>
    <xf numFmtId="41" fontId="10" fillId="0" borderId="33" xfId="0" applyNumberFormat="1" applyFont="1" applyBorder="1" applyProtection="1">
      <protection locked="0"/>
    </xf>
    <xf numFmtId="166" fontId="0" fillId="0" borderId="9" xfId="0" applyNumberFormat="1" applyBorder="1"/>
    <xf numFmtId="37" fontId="12" fillId="0" borderId="8" xfId="0" applyNumberFormat="1" applyFont="1" applyBorder="1" applyAlignment="1">
      <alignment horizontal="center"/>
    </xf>
    <xf numFmtId="41" fontId="15" fillId="0" borderId="34" xfId="0" applyNumberFormat="1" applyFont="1" applyBorder="1"/>
    <xf numFmtId="41" fontId="15" fillId="0" borderId="35" xfId="0" applyNumberFormat="1" applyFont="1" applyBorder="1"/>
    <xf numFmtId="41" fontId="14" fillId="0" borderId="36" xfId="0" applyNumberFormat="1" applyFont="1" applyBorder="1"/>
    <xf numFmtId="41" fontId="15" fillId="0" borderId="37" xfId="0" applyNumberFormat="1" applyFont="1" applyBorder="1"/>
    <xf numFmtId="41" fontId="15" fillId="0" borderId="38" xfId="0" applyNumberFormat="1" applyFont="1" applyBorder="1"/>
    <xf numFmtId="41" fontId="15" fillId="0" borderId="39" xfId="0" applyNumberFormat="1" applyFont="1" applyBorder="1"/>
    <xf numFmtId="41" fontId="15" fillId="0" borderId="40" xfId="0" applyNumberFormat="1" applyFont="1" applyBorder="1"/>
    <xf numFmtId="41" fontId="15" fillId="0" borderId="41" xfId="0" applyNumberFormat="1" applyFont="1" applyBorder="1"/>
    <xf numFmtId="41" fontId="15" fillId="0" borderId="42" xfId="0" applyNumberFormat="1" applyFont="1" applyBorder="1"/>
    <xf numFmtId="41" fontId="14" fillId="0" borderId="43" xfId="0" applyNumberFormat="1" applyFont="1" applyBorder="1"/>
    <xf numFmtId="0" fontId="18" fillId="0" borderId="44" xfId="0" applyFont="1" applyBorder="1" applyAlignment="1">
      <alignment horizontal="center" wrapText="1"/>
    </xf>
    <xf numFmtId="41" fontId="0" fillId="0" borderId="45" xfId="0" applyNumberFormat="1" applyBorder="1"/>
    <xf numFmtId="41" fontId="0" fillId="0" borderId="46" xfId="0" applyNumberFormat="1" applyBorder="1"/>
    <xf numFmtId="41" fontId="0" fillId="0" borderId="47" xfId="0" applyNumberFormat="1" applyBorder="1"/>
    <xf numFmtId="41" fontId="0" fillId="0" borderId="48" xfId="0" applyNumberFormat="1" applyBorder="1"/>
    <xf numFmtId="41" fontId="5" fillId="0" borderId="49" xfId="0" applyNumberFormat="1" applyFont="1" applyBorder="1"/>
    <xf numFmtId="0" fontId="4" fillId="0" borderId="50" xfId="0" applyFont="1" applyBorder="1" applyAlignment="1">
      <alignment horizontal="center" textRotation="90" wrapText="1"/>
    </xf>
    <xf numFmtId="0" fontId="3" fillId="0" borderId="51" xfId="0" applyFont="1" applyBorder="1" applyAlignment="1">
      <alignment horizontal="center"/>
    </xf>
    <xf numFmtId="0" fontId="3" fillId="0" borderId="9" xfId="0" applyFont="1" applyBorder="1" applyAlignment="1">
      <alignment horizontal="right"/>
    </xf>
    <xf numFmtId="0" fontId="0" fillId="0" borderId="52" xfId="0" applyBorder="1" applyAlignment="1">
      <alignment horizontal="left" indent="2"/>
    </xf>
    <xf numFmtId="164" fontId="3" fillId="0" borderId="0" xfId="2" applyNumberFormat="1" applyFont="1" applyFill="1" applyBorder="1" applyProtection="1"/>
    <xf numFmtId="164" fontId="6" fillId="0" borderId="0" xfId="0" applyNumberFormat="1" applyFont="1"/>
    <xf numFmtId="164" fontId="0" fillId="0" borderId="0" xfId="0" quotePrefix="1" applyNumberFormat="1" applyAlignment="1">
      <alignment horizontal="left"/>
    </xf>
    <xf numFmtId="0" fontId="4" fillId="0" borderId="55" xfId="0" applyFont="1" applyBorder="1" applyAlignment="1">
      <alignment horizontal="center" textRotation="90" wrapText="1"/>
    </xf>
    <xf numFmtId="41" fontId="10" fillId="0" borderId="56" xfId="0" applyNumberFormat="1" applyFont="1" applyBorder="1" applyProtection="1">
      <protection locked="0"/>
    </xf>
    <xf numFmtId="41" fontId="10" fillId="0" borderId="57" xfId="0" applyNumberFormat="1" applyFont="1" applyBorder="1" applyProtection="1">
      <protection locked="0"/>
    </xf>
    <xf numFmtId="41" fontId="10" fillId="0" borderId="58" xfId="0" applyNumberFormat="1" applyFont="1" applyBorder="1" applyProtection="1">
      <protection locked="0"/>
    </xf>
    <xf numFmtId="41" fontId="10" fillId="0" borderId="59" xfId="0" applyNumberFormat="1" applyFont="1" applyBorder="1" applyProtection="1">
      <protection locked="0"/>
    </xf>
    <xf numFmtId="41" fontId="10" fillId="0" borderId="60" xfId="0" applyNumberFormat="1" applyFont="1" applyBorder="1" applyProtection="1">
      <protection locked="0"/>
    </xf>
    <xf numFmtId="41" fontId="10" fillId="0" borderId="61" xfId="0" applyNumberFormat="1" applyFont="1" applyBorder="1" applyProtection="1">
      <protection locked="0"/>
    </xf>
    <xf numFmtId="41" fontId="10" fillId="0" borderId="62" xfId="0" applyNumberFormat="1" applyFont="1" applyBorder="1" applyProtection="1">
      <protection locked="0"/>
    </xf>
    <xf numFmtId="0" fontId="4" fillId="0" borderId="67" xfId="0" applyFont="1" applyBorder="1" applyAlignment="1">
      <alignment horizontal="center" textRotation="90" wrapText="1"/>
    </xf>
    <xf numFmtId="41" fontId="10" fillId="0" borderId="68" xfId="0" applyNumberFormat="1" applyFont="1" applyBorder="1" applyProtection="1">
      <protection locked="0"/>
    </xf>
    <xf numFmtId="41" fontId="10" fillId="0" borderId="69" xfId="0" applyNumberFormat="1" applyFont="1" applyBorder="1" applyProtection="1">
      <protection locked="0"/>
    </xf>
    <xf numFmtId="41" fontId="10" fillId="0" borderId="70" xfId="0" applyNumberFormat="1" applyFont="1" applyBorder="1" applyProtection="1">
      <protection locked="0"/>
    </xf>
    <xf numFmtId="0" fontId="3" fillId="0" borderId="67" xfId="0" applyFont="1" applyBorder="1" applyAlignment="1">
      <alignment horizontal="center" textRotation="90" wrapText="1"/>
    </xf>
    <xf numFmtId="0" fontId="3" fillId="0" borderId="20" xfId="0" applyFont="1" applyBorder="1" applyAlignment="1">
      <alignment horizontal="center" textRotation="90" wrapText="1"/>
    </xf>
    <xf numFmtId="0" fontId="3" fillId="0" borderId="50" xfId="0" applyFont="1" applyBorder="1" applyAlignment="1">
      <alignment horizontal="center" textRotation="90" wrapText="1"/>
    </xf>
    <xf numFmtId="0" fontId="3" fillId="0" borderId="19" xfId="0" applyFont="1" applyBorder="1" applyAlignment="1">
      <alignment horizontal="center" textRotation="90" wrapText="1"/>
    </xf>
    <xf numFmtId="0" fontId="9" fillId="0" borderId="0" xfId="0" applyFont="1" applyAlignment="1" applyProtection="1">
      <alignment horizontal="left" indent="1"/>
      <protection locked="0"/>
    </xf>
    <xf numFmtId="0" fontId="23" fillId="0" borderId="0" xfId="0" applyFont="1" applyAlignment="1">
      <alignment horizontal="right"/>
    </xf>
    <xf numFmtId="0" fontId="17" fillId="0" borderId="0" xfId="0" applyFont="1" applyAlignment="1">
      <alignment horizontal="left"/>
    </xf>
    <xf numFmtId="0" fontId="17" fillId="0" borderId="0" xfId="0" applyFont="1" applyAlignment="1">
      <alignment horizontal="center"/>
    </xf>
    <xf numFmtId="0" fontId="0" fillId="0" borderId="0" xfId="0" applyAlignment="1">
      <alignment horizontal="center" vertical="center"/>
    </xf>
    <xf numFmtId="41" fontId="3" fillId="0" borderId="0" xfId="0" applyNumberFormat="1" applyFont="1" applyAlignment="1">
      <alignment horizontal="right"/>
    </xf>
    <xf numFmtId="0" fontId="0" fillId="0" borderId="0" xfId="0" applyAlignment="1">
      <alignment horizontal="center"/>
    </xf>
    <xf numFmtId="0" fontId="1" fillId="0" borderId="0" xfId="0" quotePrefix="1" applyFont="1" applyAlignment="1">
      <alignment horizontal="left" vertical="center"/>
    </xf>
    <xf numFmtId="0" fontId="13" fillId="0" borderId="14" xfId="0" applyFont="1" applyBorder="1" applyAlignment="1">
      <alignment horizontal="center" vertical="center"/>
    </xf>
    <xf numFmtId="0" fontId="1" fillId="0" borderId="0" xfId="0" applyFont="1" applyAlignment="1">
      <alignment horizontal="left" vertical="center"/>
    </xf>
    <xf numFmtId="164" fontId="0" fillId="0" borderId="0" xfId="2" applyNumberFormat="1" applyFont="1" applyFill="1" applyBorder="1" applyAlignment="1" applyProtection="1">
      <alignment vertical="center"/>
    </xf>
    <xf numFmtId="0" fontId="0" fillId="0" borderId="73" xfId="0" applyBorder="1" applyAlignment="1">
      <alignment vertical="center"/>
    </xf>
    <xf numFmtId="0" fontId="0" fillId="0" borderId="0" xfId="0" applyAlignment="1">
      <alignment horizontal="left" vertical="center" indent="1"/>
    </xf>
    <xf numFmtId="0" fontId="1" fillId="0" borderId="0" xfId="0" applyFont="1" applyAlignment="1">
      <alignment vertical="center"/>
    </xf>
    <xf numFmtId="0" fontId="0" fillId="0" borderId="9" xfId="0" applyBorder="1" applyAlignment="1">
      <alignment vertical="center"/>
    </xf>
    <xf numFmtId="0" fontId="0" fillId="0" borderId="9" xfId="0" applyBorder="1" applyAlignment="1">
      <alignment horizontal="left" vertical="center" indent="2"/>
    </xf>
    <xf numFmtId="41" fontId="10" fillId="0" borderId="74" xfId="0" applyNumberFormat="1" applyFont="1" applyBorder="1" applyAlignment="1" applyProtection="1">
      <alignment horizontal="center" vertical="center"/>
      <protection locked="0"/>
    </xf>
    <xf numFmtId="41" fontId="10" fillId="0" borderId="75" xfId="0" applyNumberFormat="1" applyFont="1" applyBorder="1" applyAlignment="1" applyProtection="1">
      <alignment horizontal="center" vertical="center"/>
      <protection locked="0"/>
    </xf>
    <xf numFmtId="41" fontId="10" fillId="0" borderId="76" xfId="0" applyNumberFormat="1" applyFont="1" applyBorder="1" applyAlignment="1" applyProtection="1">
      <alignment horizontal="center" vertical="center"/>
      <protection locked="0"/>
    </xf>
    <xf numFmtId="41" fontId="10" fillId="0" borderId="77" xfId="0" applyNumberFormat="1" applyFont="1" applyBorder="1" applyAlignment="1" applyProtection="1">
      <alignment horizontal="center" vertical="center"/>
      <protection locked="0"/>
    </xf>
    <xf numFmtId="166" fontId="12" fillId="0" borderId="14" xfId="0" applyNumberFormat="1" applyFont="1" applyBorder="1" applyAlignment="1">
      <alignment horizontal="right" vertical="center"/>
    </xf>
    <xf numFmtId="0" fontId="0" fillId="0" borderId="78" xfId="0" applyBorder="1" applyAlignment="1">
      <alignment horizontal="left" vertical="center" indent="1"/>
    </xf>
    <xf numFmtId="0" fontId="25" fillId="0" borderId="21" xfId="0" applyFont="1" applyBorder="1" applyAlignment="1">
      <alignment horizontal="center" textRotation="90" wrapText="1"/>
    </xf>
    <xf numFmtId="0" fontId="25" fillId="0" borderId="79" xfId="0" applyFont="1" applyBorder="1" applyAlignment="1">
      <alignment horizontal="center" textRotation="90" wrapText="1"/>
    </xf>
    <xf numFmtId="0" fontId="25" fillId="0" borderId="80" xfId="0" applyFont="1" applyBorder="1" applyAlignment="1">
      <alignment horizontal="center" textRotation="90" wrapText="1"/>
    </xf>
    <xf numFmtId="0" fontId="26" fillId="0" borderId="81" xfId="0" applyFont="1" applyBorder="1" applyAlignment="1">
      <alignment horizontal="center" wrapText="1"/>
    </xf>
    <xf numFmtId="0" fontId="26" fillId="0" borderId="80" xfId="0" applyFont="1" applyBorder="1" applyAlignment="1">
      <alignment horizontal="center" wrapText="1"/>
    </xf>
    <xf numFmtId="0" fontId="25" fillId="0" borderId="21" xfId="0" applyFont="1" applyBorder="1" applyAlignment="1">
      <alignment horizontal="center" wrapText="1"/>
    </xf>
    <xf numFmtId="0" fontId="25" fillId="0" borderId="80" xfId="0" applyFont="1" applyBorder="1" applyAlignment="1">
      <alignment horizontal="center" wrapText="1"/>
    </xf>
    <xf numFmtId="0" fontId="28" fillId="0" borderId="44" xfId="0" applyFont="1" applyBorder="1" applyAlignment="1">
      <alignment horizontal="center" wrapText="1"/>
    </xf>
    <xf numFmtId="0" fontId="4" fillId="0" borderId="0" xfId="0" applyFont="1" applyAlignment="1" applyProtection="1">
      <alignment horizontal="right"/>
      <protection locked="0"/>
    </xf>
    <xf numFmtId="0" fontId="3" fillId="0" borderId="0" xfId="0" applyFont="1" applyAlignment="1" applyProtection="1">
      <alignment horizontal="center"/>
      <protection locked="0"/>
    </xf>
    <xf numFmtId="0" fontId="4" fillId="0" borderId="0" xfId="0" quotePrefix="1" applyFont="1" applyAlignment="1">
      <alignment horizontal="left"/>
    </xf>
    <xf numFmtId="0" fontId="3" fillId="0" borderId="0" xfId="0" applyFont="1" applyAlignment="1">
      <alignment horizontal="center"/>
    </xf>
    <xf numFmtId="0" fontId="3" fillId="0" borderId="53" xfId="0" applyFont="1" applyBorder="1" applyAlignment="1">
      <alignment horizontal="center"/>
    </xf>
    <xf numFmtId="0" fontId="12" fillId="0" borderId="0" xfId="0" applyFont="1" applyAlignment="1">
      <alignment horizontal="left" indent="1"/>
    </xf>
    <xf numFmtId="0" fontId="3" fillId="0" borderId="0" xfId="0" quotePrefix="1" applyFont="1" applyAlignment="1">
      <alignment horizontal="center"/>
    </xf>
    <xf numFmtId="42" fontId="3" fillId="0" borderId="0" xfId="2" applyNumberFormat="1" applyFont="1" applyFill="1" applyBorder="1" applyAlignment="1">
      <alignment horizontal="left"/>
    </xf>
    <xf numFmtId="0" fontId="29" fillId="0" borderId="0" xfId="0" applyFont="1" applyAlignment="1">
      <alignment horizontal="center"/>
    </xf>
    <xf numFmtId="41" fontId="13" fillId="0" borderId="0" xfId="2" applyNumberFormat="1" applyFont="1" applyFill="1" applyBorder="1" applyAlignment="1">
      <alignment horizontal="left"/>
    </xf>
    <xf numFmtId="0" fontId="12" fillId="0" borderId="0" xfId="0" quotePrefix="1" applyFont="1" applyAlignment="1">
      <alignment horizontal="left"/>
    </xf>
    <xf numFmtId="0" fontId="24" fillId="0" borderId="0" xfId="0" quotePrefix="1" applyFont="1" applyAlignment="1">
      <alignment horizontal="center"/>
    </xf>
    <xf numFmtId="41" fontId="13" fillId="0" borderId="9" xfId="2" applyNumberFormat="1" applyFont="1" applyFill="1" applyBorder="1" applyAlignment="1">
      <alignment horizontal="left"/>
    </xf>
    <xf numFmtId="0" fontId="24" fillId="0" borderId="0" xfId="0" quotePrefix="1" applyFont="1" applyAlignment="1">
      <alignment horizontal="left"/>
    </xf>
    <xf numFmtId="0" fontId="10" fillId="0" borderId="0" xfId="0" quotePrefix="1" applyFont="1" applyAlignment="1">
      <alignment horizontal="center"/>
    </xf>
    <xf numFmtId="0" fontId="10" fillId="0" borderId="0" xfId="0" applyFont="1" applyAlignment="1">
      <alignment horizontal="center"/>
    </xf>
    <xf numFmtId="0" fontId="12" fillId="0" borderId="0" xfId="0" quotePrefix="1" applyFont="1" applyAlignment="1">
      <alignment horizontal="left" indent="1"/>
    </xf>
    <xf numFmtId="0" fontId="3" fillId="0" borderId="9" xfId="0" applyFont="1" applyBorder="1" applyAlignment="1">
      <alignment horizontal="center"/>
    </xf>
    <xf numFmtId="164" fontId="3" fillId="0" borderId="0" xfId="2" applyNumberFormat="1" applyFont="1" applyAlignment="1">
      <alignment horizontal="left"/>
    </xf>
    <xf numFmtId="164" fontId="3" fillId="0" borderId="0" xfId="2" applyNumberFormat="1" applyFont="1" applyAlignment="1" applyProtection="1">
      <alignment horizontal="left"/>
      <protection hidden="1"/>
    </xf>
    <xf numFmtId="0" fontId="29" fillId="0" borderId="0" xfId="0" applyFont="1"/>
    <xf numFmtId="164" fontId="29" fillId="0" borderId="0" xfId="2" applyNumberFormat="1" applyFont="1" applyAlignment="1">
      <alignment horizontal="left"/>
    </xf>
    <xf numFmtId="9" fontId="3" fillId="0" borderId="88" xfId="4" applyFont="1" applyBorder="1" applyAlignment="1">
      <alignment horizontal="center"/>
    </xf>
    <xf numFmtId="41" fontId="5" fillId="0" borderId="0" xfId="0" applyNumberFormat="1" applyFont="1"/>
    <xf numFmtId="41" fontId="10" fillId="0" borderId="89" xfId="0" applyNumberFormat="1" applyFont="1" applyBorder="1" applyProtection="1">
      <protection locked="0"/>
    </xf>
    <xf numFmtId="41" fontId="10" fillId="0" borderId="90" xfId="0" applyNumberFormat="1" applyFont="1" applyBorder="1" applyProtection="1">
      <protection locked="0"/>
    </xf>
    <xf numFmtId="9" fontId="3" fillId="0" borderId="53" xfId="4" applyFont="1" applyFill="1" applyBorder="1" applyAlignment="1" applyProtection="1"/>
    <xf numFmtId="0" fontId="16" fillId="0" borderId="0" xfId="0" applyFont="1"/>
    <xf numFmtId="0" fontId="4" fillId="0" borderId="0" xfId="0" applyFont="1" applyAlignment="1">
      <alignment horizontal="left"/>
    </xf>
    <xf numFmtId="0" fontId="26" fillId="0" borderId="0" xfId="0" applyFont="1"/>
    <xf numFmtId="0" fontId="30" fillId="0" borderId="6" xfId="3" applyBorder="1"/>
    <xf numFmtId="0" fontId="30" fillId="0" borderId="0" xfId="3"/>
    <xf numFmtId="0" fontId="0" fillId="0" borderId="0" xfId="0" applyAlignment="1">
      <alignment horizontal="right"/>
    </xf>
    <xf numFmtId="0" fontId="10" fillId="0" borderId="91" xfId="4" applyNumberFormat="1" applyFont="1" applyFill="1" applyBorder="1" applyAlignment="1" applyProtection="1">
      <alignment horizontal="center" vertical="center" wrapText="1"/>
      <protection locked="0"/>
    </xf>
    <xf numFmtId="0" fontId="10" fillId="0" borderId="92" xfId="4" applyNumberFormat="1" applyFont="1" applyFill="1" applyBorder="1" applyAlignment="1" applyProtection="1">
      <alignment horizontal="center" vertical="center" wrapText="1"/>
      <protection locked="0"/>
    </xf>
    <xf numFmtId="0" fontId="10" fillId="0" borderId="93" xfId="4" applyNumberFormat="1" applyFont="1" applyFill="1" applyBorder="1" applyAlignment="1" applyProtection="1">
      <alignment horizontal="center" vertical="center" wrapText="1"/>
      <protection locked="0"/>
    </xf>
    <xf numFmtId="0" fontId="10" fillId="0" borderId="94" xfId="4" applyNumberFormat="1" applyFont="1" applyFill="1" applyBorder="1" applyAlignment="1" applyProtection="1">
      <alignment horizontal="center" vertical="center" wrapText="1"/>
      <protection locked="0"/>
    </xf>
    <xf numFmtId="0" fontId="10" fillId="0" borderId="95" xfId="4" applyNumberFormat="1" applyFont="1" applyFill="1" applyBorder="1" applyAlignment="1" applyProtection="1">
      <alignment horizontal="center" vertical="center" wrapText="1"/>
      <protection locked="0"/>
    </xf>
    <xf numFmtId="0" fontId="10" fillId="0" borderId="96" xfId="0" applyFont="1" applyBorder="1" applyAlignment="1" applyProtection="1">
      <alignment horizontal="center" vertical="center" wrapText="1"/>
      <protection locked="0"/>
    </xf>
    <xf numFmtId="0" fontId="10" fillId="0" borderId="74" xfId="0" applyFont="1" applyBorder="1" applyAlignment="1" applyProtection="1">
      <alignment horizontal="center" vertical="center" wrapText="1"/>
      <protection locked="0"/>
    </xf>
    <xf numFmtId="0" fontId="10" fillId="0" borderId="75" xfId="0" applyFont="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0" borderId="77" xfId="0" applyFont="1" applyBorder="1" applyAlignment="1" applyProtection="1">
      <alignment horizontal="center" vertical="center" wrapText="1"/>
      <protection locked="0"/>
    </xf>
    <xf numFmtId="42" fontId="10" fillId="0" borderId="85" xfId="2" applyNumberFormat="1" applyFont="1" applyFill="1" applyBorder="1" applyProtection="1">
      <protection locked="0"/>
    </xf>
    <xf numFmtId="42" fontId="15" fillId="0" borderId="0" xfId="2" applyNumberFormat="1" applyFont="1" applyFill="1" applyBorder="1" applyAlignment="1" applyProtection="1"/>
    <xf numFmtId="42" fontId="0" fillId="0" borderId="0" xfId="2" applyNumberFormat="1" applyFont="1" applyFill="1" applyBorder="1" applyProtection="1"/>
    <xf numFmtId="41" fontId="14" fillId="0" borderId="0" xfId="2" applyNumberFormat="1" applyFont="1" applyFill="1" applyBorder="1" applyAlignment="1" applyProtection="1"/>
    <xf numFmtId="42" fontId="6" fillId="0" borderId="0" xfId="0" applyNumberFormat="1" applyFont="1"/>
    <xf numFmtId="42" fontId="3" fillId="0" borderId="0" xfId="0" applyNumberFormat="1" applyFont="1"/>
    <xf numFmtId="42" fontId="6" fillId="0" borderId="0" xfId="2" applyNumberFormat="1" applyFont="1" applyFill="1" applyBorder="1" applyProtection="1"/>
    <xf numFmtId="42" fontId="15" fillId="0" borderId="0" xfId="2" applyNumberFormat="1" applyFont="1" applyFill="1" applyBorder="1" applyProtection="1"/>
    <xf numFmtId="42" fontId="0" fillId="0" borderId="98" xfId="2" applyNumberFormat="1" applyFont="1" applyFill="1" applyBorder="1" applyProtection="1"/>
    <xf numFmtId="42" fontId="15" fillId="0" borderId="99" xfId="2" applyNumberFormat="1" applyFont="1" applyFill="1" applyBorder="1" applyProtection="1"/>
    <xf numFmtId="42" fontId="15" fillId="0" borderId="100" xfId="2" applyNumberFormat="1" applyFont="1" applyFill="1" applyBorder="1" applyProtection="1"/>
    <xf numFmtId="42" fontId="0" fillId="0" borderId="101" xfId="2" applyNumberFormat="1" applyFont="1" applyFill="1" applyBorder="1" applyProtection="1"/>
    <xf numFmtId="42" fontId="15" fillId="0" borderId="102" xfId="2" applyNumberFormat="1" applyFont="1" applyFill="1" applyBorder="1" applyProtection="1"/>
    <xf numFmtId="42" fontId="0" fillId="0" borderId="48" xfId="2" applyNumberFormat="1" applyFont="1" applyFill="1" applyBorder="1" applyProtection="1"/>
    <xf numFmtId="42" fontId="15" fillId="0" borderId="103" xfId="2" applyNumberFormat="1" applyFont="1" applyFill="1" applyBorder="1" applyProtection="1"/>
    <xf numFmtId="42" fontId="5" fillId="0" borderId="104" xfId="2" applyNumberFormat="1" applyFont="1" applyFill="1" applyBorder="1" applyProtection="1"/>
    <xf numFmtId="42" fontId="15" fillId="0" borderId="105" xfId="2" applyNumberFormat="1" applyFont="1" applyFill="1" applyBorder="1" applyProtection="1"/>
    <xf numFmtId="41" fontId="10" fillId="0" borderId="106" xfId="0" applyNumberFormat="1" applyFont="1" applyBorder="1" applyAlignment="1" applyProtection="1">
      <alignment horizontal="center" vertical="center"/>
      <protection locked="0"/>
    </xf>
    <xf numFmtId="0" fontId="3" fillId="0" borderId="44" xfId="0" applyFont="1" applyBorder="1" applyAlignment="1">
      <alignment wrapText="1"/>
    </xf>
    <xf numFmtId="0" fontId="2" fillId="0" borderId="44" xfId="0" applyFont="1" applyBorder="1" applyAlignment="1">
      <alignment wrapText="1"/>
    </xf>
    <xf numFmtId="0" fontId="2" fillId="0" borderId="81" xfId="0" applyFont="1" applyBorder="1" applyAlignment="1">
      <alignment horizontal="center"/>
    </xf>
    <xf numFmtId="0" fontId="0" fillId="0" borderId="81" xfId="0" applyBorder="1" applyAlignment="1">
      <alignment horizontal="center"/>
    </xf>
    <xf numFmtId="167" fontId="0" fillId="0" borderId="0" xfId="0" applyNumberFormat="1"/>
    <xf numFmtId="167" fontId="30" fillId="0" borderId="0" xfId="3" applyNumberFormat="1"/>
    <xf numFmtId="41" fontId="10" fillId="0" borderId="63" xfId="0" applyNumberFormat="1" applyFont="1" applyBorder="1" applyProtection="1">
      <protection locked="0"/>
    </xf>
    <xf numFmtId="41" fontId="10" fillId="0" borderId="64" xfId="0" applyNumberFormat="1" applyFont="1" applyBorder="1" applyProtection="1">
      <protection locked="0"/>
    </xf>
    <xf numFmtId="41" fontId="10" fillId="0" borderId="65" xfId="0" applyNumberFormat="1" applyFont="1" applyBorder="1" applyProtection="1">
      <protection locked="0"/>
    </xf>
    <xf numFmtId="41" fontId="10" fillId="0" borderId="66" xfId="0" applyNumberFormat="1" applyFont="1" applyBorder="1" applyProtection="1">
      <protection locked="0"/>
    </xf>
    <xf numFmtId="41" fontId="10" fillId="0" borderId="71" xfId="0" applyNumberFormat="1" applyFont="1" applyBorder="1" applyProtection="1">
      <protection locked="0"/>
    </xf>
    <xf numFmtId="41" fontId="10" fillId="0" borderId="72" xfId="0" applyNumberFormat="1" applyFont="1" applyBorder="1" applyProtection="1">
      <protection locked="0"/>
    </xf>
    <xf numFmtId="0" fontId="8" fillId="0" borderId="4" xfId="0" applyFont="1" applyBorder="1" applyAlignment="1">
      <alignment horizontal="center"/>
    </xf>
    <xf numFmtId="0" fontId="27" fillId="0" borderId="0" xfId="0" applyFont="1" applyAlignment="1" applyProtection="1">
      <alignment horizontal="left" vertical="top" wrapText="1"/>
      <protection locked="0"/>
    </xf>
    <xf numFmtId="0" fontId="2" fillId="0" borderId="0" xfId="0" applyFont="1"/>
    <xf numFmtId="0" fontId="2" fillId="0" borderId="0" xfId="0" applyFont="1" applyAlignment="1">
      <alignment horizontal="right"/>
    </xf>
    <xf numFmtId="0" fontId="0" fillId="0" borderId="141" xfId="0" applyBorder="1"/>
    <xf numFmtId="0" fontId="0" fillId="0" borderId="142" xfId="0" applyBorder="1"/>
    <xf numFmtId="0" fontId="8" fillId="0" borderId="0" xfId="0" applyFont="1" applyAlignment="1">
      <alignment horizontal="center"/>
    </xf>
    <xf numFmtId="0" fontId="1" fillId="0" borderId="0" xfId="0" applyFont="1" applyAlignment="1">
      <alignment horizontal="right"/>
    </xf>
    <xf numFmtId="0" fontId="2" fillId="0" borderId="0" xfId="7"/>
    <xf numFmtId="0" fontId="0" fillId="0" borderId="144" xfId="0" applyBorder="1"/>
    <xf numFmtId="0" fontId="0" fillId="0" borderId="146" xfId="0" applyBorder="1"/>
    <xf numFmtId="0" fontId="0" fillId="0" borderId="145" xfId="0" applyBorder="1"/>
    <xf numFmtId="172" fontId="2" fillId="0" borderId="0" xfId="1" applyNumberFormat="1" applyFont="1"/>
    <xf numFmtId="172" fontId="2" fillId="0" borderId="0" xfId="1" applyNumberFormat="1" applyFont="1" applyBorder="1"/>
    <xf numFmtId="172" fontId="2" fillId="0" borderId="0" xfId="1" applyNumberFormat="1" applyFont="1" applyFill="1"/>
    <xf numFmtId="38" fontId="2" fillId="0" borderId="0" xfId="17" applyFont="1"/>
    <xf numFmtId="172" fontId="2" fillId="0" borderId="53" xfId="1" applyNumberFormat="1" applyFont="1" applyBorder="1"/>
    <xf numFmtId="10" fontId="2" fillId="0" borderId="0" xfId="4" applyNumberFormat="1" applyFont="1"/>
    <xf numFmtId="43" fontId="2" fillId="0" borderId="0" xfId="1" applyFont="1"/>
    <xf numFmtId="172" fontId="32" fillId="0" borderId="0" xfId="1" applyNumberFormat="1" applyFont="1"/>
    <xf numFmtId="172" fontId="32" fillId="0" borderId="0" xfId="1" applyNumberFormat="1" applyFont="1" applyBorder="1"/>
    <xf numFmtId="172" fontId="32" fillId="0" borderId="0" xfId="1" applyNumberFormat="1" applyFont="1" applyFill="1"/>
    <xf numFmtId="172" fontId="32" fillId="0" borderId="0" xfId="1" applyNumberFormat="1" applyFont="1" applyAlignment="1"/>
    <xf numFmtId="38" fontId="32" fillId="0" borderId="0" xfId="17" applyFont="1"/>
    <xf numFmtId="172" fontId="32" fillId="0" borderId="0" xfId="1" applyNumberFormat="1" applyFont="1" applyFill="1" applyBorder="1"/>
    <xf numFmtId="172" fontId="32" fillId="0" borderId="0" xfId="1" applyNumberFormat="1" applyFont="1" applyBorder="1" applyAlignment="1"/>
    <xf numFmtId="172" fontId="32" fillId="0" borderId="0" xfId="1" applyNumberFormat="1" applyFont="1" applyFill="1" applyBorder="1" applyAlignment="1"/>
    <xf numFmtId="172" fontId="32" fillId="0" borderId="0" xfId="1" applyNumberFormat="1" applyFont="1" applyBorder="1" applyAlignment="1">
      <alignment horizontal="right"/>
    </xf>
    <xf numFmtId="38" fontId="2" fillId="0" borderId="53" xfId="17" applyFont="1" applyBorder="1"/>
    <xf numFmtId="9" fontId="2" fillId="0" borderId="0" xfId="4" applyFont="1" applyBorder="1"/>
    <xf numFmtId="172" fontId="2" fillId="0" borderId="83" xfId="4" applyNumberFormat="1" applyFont="1" applyBorder="1"/>
    <xf numFmtId="172" fontId="41" fillId="0" borderId="83" xfId="4" applyNumberFormat="1" applyFont="1" applyBorder="1"/>
    <xf numFmtId="38" fontId="2" fillId="0" borderId="83" xfId="17" applyFont="1" applyBorder="1"/>
    <xf numFmtId="172" fontId="32" fillId="0" borderId="53" xfId="1" applyNumberFormat="1" applyFont="1" applyBorder="1"/>
    <xf numFmtId="0" fontId="2" fillId="0" borderId="0" xfId="1" applyNumberFormat="1" applyFont="1" applyBorder="1"/>
    <xf numFmtId="172" fontId="2" fillId="0" borderId="0" xfId="1" applyNumberFormat="1" applyFont="1" applyBorder="1" applyAlignment="1"/>
    <xf numFmtId="9" fontId="2" fillId="0" borderId="0" xfId="4" applyFont="1" applyBorder="1" applyAlignment="1">
      <alignment horizontal="center"/>
    </xf>
    <xf numFmtId="37" fontId="2" fillId="0" borderId="0" xfId="18" applyFont="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2" fontId="2" fillId="0" borderId="0" xfId="1" applyNumberFormat="1" applyFont="1" applyFill="1" applyBorder="1"/>
    <xf numFmtId="38" fontId="2" fillId="0" borderId="0" xfId="17" applyFont="1" applyBorder="1"/>
    <xf numFmtId="172" fontId="2" fillId="0" borderId="157" xfId="1" applyNumberFormat="1" applyFont="1" applyBorder="1"/>
    <xf numFmtId="172" fontId="13" fillId="0" borderId="0" xfId="1" applyNumberFormat="1" applyFont="1" applyBorder="1"/>
    <xf numFmtId="172" fontId="2" fillId="0" borderId="0" xfId="1" applyNumberFormat="1" applyFont="1" applyBorder="1" applyAlignment="1">
      <alignment horizontal="left"/>
    </xf>
    <xf numFmtId="172" fontId="2" fillId="0" borderId="0" xfId="1" applyNumberFormat="1" applyFont="1" applyBorder="1" applyAlignment="1">
      <alignment horizontal="right"/>
    </xf>
    <xf numFmtId="172" fontId="2" fillId="0" borderId="158" xfId="1" applyNumberFormat="1" applyFont="1" applyBorder="1"/>
    <xf numFmtId="172" fontId="13" fillId="0" borderId="53" xfId="1" applyNumberFormat="1" applyFont="1" applyBorder="1"/>
    <xf numFmtId="172" fontId="2" fillId="0" borderId="53" xfId="1" applyNumberFormat="1" applyFont="1" applyBorder="1" applyAlignment="1">
      <alignment horizontal="right"/>
    </xf>
    <xf numFmtId="172" fontId="2" fillId="0" borderId="152" xfId="1" applyNumberFormat="1" applyFont="1" applyBorder="1" applyAlignment="1">
      <alignment horizontal="left"/>
    </xf>
    <xf numFmtId="10" fontId="2" fillId="0" borderId="0" xfId="4" applyNumberFormat="1" applyFont="1" applyBorder="1"/>
    <xf numFmtId="172" fontId="2" fillId="0" borderId="153" xfId="1" applyNumberFormat="1" applyFont="1" applyBorder="1" applyAlignment="1">
      <alignment horizontal="left"/>
    </xf>
    <xf numFmtId="172" fontId="2" fillId="0" borderId="159" xfId="1" applyNumberFormat="1" applyFont="1" applyBorder="1"/>
    <xf numFmtId="172" fontId="2" fillId="0" borderId="83" xfId="1" applyNumberFormat="1" applyFont="1" applyBorder="1"/>
    <xf numFmtId="172" fontId="2" fillId="0" borderId="83" xfId="1" applyNumberFormat="1" applyFont="1" applyBorder="1" applyAlignment="1">
      <alignment horizontal="right"/>
    </xf>
    <xf numFmtId="172" fontId="2" fillId="0" borderId="151" xfId="1" applyNumberFormat="1" applyFont="1" applyBorder="1" applyAlignment="1">
      <alignment horizontal="left"/>
    </xf>
    <xf numFmtId="38" fontId="2" fillId="0" borderId="0" xfId="17" applyFont="1" applyFill="1" applyBorder="1"/>
    <xf numFmtId="38" fontId="1" fillId="0" borderId="0" xfId="17" applyFont="1" applyBorder="1"/>
    <xf numFmtId="172" fontId="1" fillId="0" borderId="0" xfId="1" applyNumberFormat="1" applyFont="1"/>
    <xf numFmtId="38" fontId="1" fillId="0" borderId="135" xfId="17" applyFont="1" applyBorder="1"/>
    <xf numFmtId="38" fontId="1" fillId="0" borderId="136" xfId="17" applyFont="1" applyBorder="1"/>
    <xf numFmtId="38" fontId="1" fillId="0" borderId="136" xfId="17" applyFont="1" applyFill="1" applyBorder="1"/>
    <xf numFmtId="37" fontId="1" fillId="0" borderId="136" xfId="17" applyNumberFormat="1" applyFont="1" applyBorder="1"/>
    <xf numFmtId="38" fontId="2" fillId="0" borderId="135" xfId="17" applyFont="1" applyBorder="1"/>
    <xf numFmtId="172" fontId="2" fillId="0" borderId="136" xfId="1" applyNumberFormat="1" applyFont="1" applyBorder="1"/>
    <xf numFmtId="172" fontId="2" fillId="0" borderId="136" xfId="1" applyNumberFormat="1" applyFont="1" applyFill="1" applyBorder="1"/>
    <xf numFmtId="38" fontId="2" fillId="0" borderId="136" xfId="17" applyFont="1" applyBorder="1"/>
    <xf numFmtId="172" fontId="2" fillId="0" borderId="160" xfId="1" applyNumberFormat="1" applyFont="1" applyBorder="1"/>
    <xf numFmtId="172" fontId="2" fillId="0" borderId="9" xfId="1" applyNumberFormat="1" applyFont="1" applyBorder="1"/>
    <xf numFmtId="172" fontId="2" fillId="0" borderId="9" xfId="1" applyNumberFormat="1" applyFont="1" applyFill="1" applyBorder="1"/>
    <xf numFmtId="38" fontId="2" fillId="0" borderId="157" xfId="17" applyFont="1" applyBorder="1"/>
    <xf numFmtId="38" fontId="1" fillId="0" borderId="0" xfId="20" applyFont="1" applyBorder="1"/>
    <xf numFmtId="172" fontId="2" fillId="0" borderId="83" xfId="1" applyNumberFormat="1" applyFont="1" applyFill="1" applyBorder="1"/>
    <xf numFmtId="43" fontId="2" fillId="0" borderId="0" xfId="1" applyFont="1" applyBorder="1"/>
    <xf numFmtId="172" fontId="1" fillId="0" borderId="0" xfId="1" applyNumberFormat="1" applyFont="1" applyFill="1"/>
    <xf numFmtId="172" fontId="1" fillId="0" borderId="108" xfId="20" applyNumberFormat="1" applyFont="1" applyBorder="1"/>
    <xf numFmtId="172" fontId="1" fillId="0" borderId="143" xfId="20" applyNumberFormat="1" applyFont="1" applyBorder="1"/>
    <xf numFmtId="38" fontId="1" fillId="0" borderId="143" xfId="20" applyFont="1" applyBorder="1"/>
    <xf numFmtId="172" fontId="13" fillId="0" borderId="0" xfId="1" applyNumberFormat="1" applyFont="1"/>
    <xf numFmtId="172" fontId="1" fillId="0" borderId="0" xfId="1" applyNumberFormat="1" applyFont="1" applyBorder="1"/>
    <xf numFmtId="172" fontId="1" fillId="0" borderId="0" xfId="1" applyNumberFormat="1" applyFont="1" applyFill="1" applyBorder="1"/>
    <xf numFmtId="172" fontId="1" fillId="0" borderId="157" xfId="1" applyNumberFormat="1" applyFont="1" applyBorder="1"/>
    <xf numFmtId="172" fontId="2" fillId="0" borderId="157" xfId="1" applyNumberFormat="1" applyFont="1" applyFill="1" applyBorder="1"/>
    <xf numFmtId="172" fontId="2" fillId="0" borderId="53" xfId="1" applyNumberFormat="1" applyFont="1" applyFill="1" applyBorder="1"/>
    <xf numFmtId="172" fontId="2" fillId="0" borderId="157" xfId="1" applyNumberFormat="1" applyFont="1" applyBorder="1" applyAlignment="1">
      <alignment horizontal="right"/>
    </xf>
    <xf numFmtId="172" fontId="2" fillId="0" borderId="161" xfId="1" applyNumberFormat="1" applyFont="1" applyFill="1" applyBorder="1"/>
    <xf numFmtId="172" fontId="2" fillId="0" borderId="161" xfId="1" applyNumberFormat="1" applyFont="1" applyBorder="1"/>
    <xf numFmtId="172" fontId="2" fillId="3" borderId="161" xfId="1" applyNumberFormat="1" applyFont="1" applyFill="1" applyBorder="1"/>
    <xf numFmtId="172" fontId="2" fillId="0" borderId="162" xfId="1" applyNumberFormat="1" applyFont="1" applyFill="1" applyBorder="1"/>
    <xf numFmtId="38" fontId="2" fillId="0" borderId="161" xfId="17" applyFont="1" applyBorder="1"/>
    <xf numFmtId="172" fontId="1" fillId="0" borderId="0" xfId="1" applyNumberFormat="1" applyFont="1" applyAlignment="1">
      <alignment wrapText="1"/>
    </xf>
    <xf numFmtId="9" fontId="2" fillId="0" borderId="0" xfId="4" applyFont="1" applyBorder="1" applyAlignment="1">
      <alignment horizontal="center" wrapText="1"/>
    </xf>
    <xf numFmtId="172" fontId="2" fillId="0" borderId="53" xfId="4" applyNumberFormat="1" applyFont="1" applyBorder="1" applyAlignment="1">
      <alignment horizontal="center" wrapText="1"/>
    </xf>
    <xf numFmtId="9" fontId="2" fillId="0" borderId="0" xfId="4" applyFont="1" applyFill="1" applyBorder="1" applyAlignment="1">
      <alignment horizontal="center" wrapText="1"/>
    </xf>
    <xf numFmtId="172" fontId="2" fillId="0" borderId="0" xfId="1" applyNumberFormat="1" applyFont="1" applyBorder="1" applyAlignment="1">
      <alignment horizontal="center" wrapText="1"/>
    </xf>
    <xf numFmtId="172" fontId="2" fillId="0" borderId="0" xfId="4" applyNumberFormat="1" applyFont="1" applyBorder="1" applyAlignment="1">
      <alignment horizontal="center" wrapText="1"/>
    </xf>
    <xf numFmtId="172" fontId="2" fillId="0" borderId="53" xfId="1" applyNumberFormat="1" applyFont="1" applyBorder="1" applyAlignment="1">
      <alignment horizontal="center" wrapText="1"/>
    </xf>
    <xf numFmtId="43" fontId="2" fillId="0" borderId="0" xfId="1" applyFont="1" applyBorder="1" applyAlignment="1">
      <alignment horizontal="center" wrapText="1"/>
    </xf>
    <xf numFmtId="172" fontId="2" fillId="0" borderId="157" xfId="1" applyNumberFormat="1" applyFont="1" applyFill="1" applyBorder="1" applyAlignment="1">
      <alignment wrapText="1"/>
    </xf>
    <xf numFmtId="172" fontId="1" fillId="0" borderId="0" xfId="1" applyNumberFormat="1" applyFont="1" applyBorder="1" applyAlignment="1">
      <alignment wrapText="1"/>
    </xf>
    <xf numFmtId="0" fontId="2" fillId="0" borderId="0" xfId="21" applyFont="1" applyAlignment="1">
      <alignment wrapText="1"/>
    </xf>
    <xf numFmtId="171" fontId="2" fillId="0" borderId="143" xfId="4" applyNumberFormat="1" applyFont="1" applyBorder="1" applyAlignment="1">
      <alignment horizontal="center" wrapText="1"/>
    </xf>
    <xf numFmtId="9" fontId="2" fillId="0" borderId="53" xfId="4" applyFont="1" applyBorder="1" applyAlignment="1">
      <alignment horizontal="center" wrapText="1"/>
    </xf>
    <xf numFmtId="9" fontId="2" fillId="0" borderId="53" xfId="4" applyFont="1" applyFill="1" applyBorder="1" applyAlignment="1">
      <alignment horizontal="center" wrapText="1"/>
    </xf>
    <xf numFmtId="171" fontId="2" fillId="0" borderId="53" xfId="4" applyNumberFormat="1" applyFont="1" applyBorder="1" applyAlignment="1">
      <alignment horizontal="center" wrapText="1"/>
    </xf>
    <xf numFmtId="38" fontId="2" fillId="0" borderId="163" xfId="17" applyFont="1" applyBorder="1"/>
    <xf numFmtId="38" fontId="2" fillId="0" borderId="146" xfId="17" applyFont="1" applyFill="1" applyBorder="1"/>
    <xf numFmtId="38" fontId="1" fillId="0" borderId="154" xfId="17" applyFont="1" applyBorder="1"/>
    <xf numFmtId="38" fontId="1" fillId="0" borderId="164" xfId="17" applyFont="1" applyBorder="1"/>
    <xf numFmtId="38" fontId="1" fillId="0" borderId="81" xfId="17" applyFont="1" applyBorder="1"/>
    <xf numFmtId="172" fontId="2" fillId="0" borderId="143" xfId="1" applyNumberFormat="1" applyFont="1" applyBorder="1"/>
    <xf numFmtId="172" fontId="2" fillId="0" borderId="108" xfId="1" applyNumberFormat="1" applyFont="1" applyBorder="1"/>
    <xf numFmtId="172" fontId="2" fillId="0" borderId="143" xfId="1" applyNumberFormat="1" applyFont="1" applyFill="1" applyBorder="1"/>
    <xf numFmtId="38" fontId="24" fillId="0" borderId="143" xfId="22" applyNumberFormat="1" applyFont="1"/>
    <xf numFmtId="172" fontId="24" fillId="0" borderId="108" xfId="20" applyNumberFormat="1" applyFont="1" applyBorder="1"/>
    <xf numFmtId="38" fontId="24" fillId="0" borderId="143" xfId="20" applyFont="1" applyBorder="1"/>
    <xf numFmtId="172" fontId="2" fillId="0" borderId="0" xfId="1" applyNumberFormat="1" applyFont="1" applyBorder="1" applyAlignment="1">
      <alignment wrapText="1"/>
    </xf>
    <xf numFmtId="172" fontId="2" fillId="0" borderId="53" xfId="1" applyNumberFormat="1" applyFont="1" applyBorder="1" applyAlignment="1">
      <alignment wrapText="1"/>
    </xf>
    <xf numFmtId="172" fontId="2" fillId="0" borderId="53" xfId="1" applyNumberFormat="1" applyFont="1" applyFill="1" applyBorder="1" applyAlignment="1">
      <alignment wrapText="1"/>
    </xf>
    <xf numFmtId="37" fontId="2" fillId="0" borderId="53" xfId="18" applyFont="1" applyBorder="1"/>
    <xf numFmtId="172" fontId="2" fillId="0" borderId="0" xfId="1" applyNumberFormat="1" applyFont="1" applyFill="1" applyBorder="1" applyAlignment="1">
      <alignment wrapText="1"/>
    </xf>
    <xf numFmtId="172" fontId="2" fillId="0" borderId="0" xfId="20" applyNumberFormat="1" applyFont="1" applyBorder="1"/>
    <xf numFmtId="172" fontId="2" fillId="0" borderId="157" xfId="20" applyNumberFormat="1" applyFont="1" applyBorder="1"/>
    <xf numFmtId="172" fontId="2" fillId="0" borderId="161" xfId="20" applyNumberFormat="1" applyFont="1"/>
    <xf numFmtId="172" fontId="2" fillId="0" borderId="162" xfId="20" applyNumberFormat="1" applyFont="1" applyBorder="1"/>
    <xf numFmtId="38" fontId="1" fillId="0" borderId="161" xfId="20" applyFont="1"/>
    <xf numFmtId="38" fontId="2" fillId="0" borderId="0" xfId="22" applyNumberFormat="1" applyFont="1" applyBorder="1"/>
    <xf numFmtId="38" fontId="2" fillId="0" borderId="0" xfId="20" applyFont="1" applyBorder="1"/>
    <xf numFmtId="172" fontId="1" fillId="0" borderId="107" xfId="20" applyNumberFormat="1" applyFont="1" applyBorder="1"/>
    <xf numFmtId="38" fontId="2" fillId="0" borderId="143" xfId="22" applyNumberFormat="1" applyFont="1"/>
    <xf numFmtId="172" fontId="2" fillId="0" borderId="108" xfId="20" applyNumberFormat="1" applyFont="1" applyBorder="1"/>
    <xf numFmtId="38" fontId="2" fillId="0" borderId="143" xfId="20" applyFont="1" applyBorder="1"/>
    <xf numFmtId="38" fontId="2" fillId="0" borderId="108" xfId="22" applyNumberFormat="1" applyFont="1" applyBorder="1"/>
    <xf numFmtId="37" fontId="2" fillId="0" borderId="143" xfId="22" applyNumberFormat="1" applyFont="1"/>
    <xf numFmtId="38" fontId="2" fillId="0" borderId="157" xfId="17" quotePrefix="1" applyFont="1" applyBorder="1"/>
    <xf numFmtId="38" fontId="2" fillId="0" borderId="0" xfId="17" quotePrefix="1" applyFont="1" applyBorder="1"/>
    <xf numFmtId="38" fontId="2" fillId="0" borderId="157" xfId="17" quotePrefix="1" applyFont="1" applyFill="1" applyBorder="1"/>
    <xf numFmtId="38" fontId="24" fillId="0" borderId="108" xfId="22" applyNumberFormat="1" applyFont="1" applyBorder="1"/>
    <xf numFmtId="37" fontId="24" fillId="0" borderId="53" xfId="22" applyNumberFormat="1" applyFont="1" applyBorder="1"/>
    <xf numFmtId="37" fontId="24" fillId="0" borderId="143" xfId="22" applyNumberFormat="1" applyFont="1"/>
    <xf numFmtId="38" fontId="13" fillId="0" borderId="0" xfId="17" applyFont="1" applyBorder="1"/>
    <xf numFmtId="38" fontId="2" fillId="0" borderId="0" xfId="24" applyNumberFormat="1"/>
    <xf numFmtId="172" fontId="1" fillId="0" borderId="157" xfId="1" applyNumberFormat="1" applyFont="1" applyBorder="1" applyAlignment="1">
      <alignment wrapText="1"/>
    </xf>
    <xf numFmtId="172" fontId="2" fillId="0" borderId="0" xfId="1" applyNumberFormat="1" applyFont="1" applyFill="1" applyBorder="1" applyAlignment="1">
      <alignment horizontal="center" wrapText="1"/>
    </xf>
    <xf numFmtId="172" fontId="1" fillId="0" borderId="159" xfId="1" applyNumberFormat="1" applyFont="1" applyBorder="1" applyAlignment="1">
      <alignment wrapText="1"/>
    </xf>
    <xf numFmtId="172" fontId="1" fillId="0" borderId="53" xfId="1" applyNumberFormat="1" applyFont="1" applyBorder="1" applyAlignment="1">
      <alignment horizontal="center" wrapText="1"/>
    </xf>
    <xf numFmtId="172" fontId="1" fillId="0" borderId="143" xfId="1" applyNumberFormat="1" applyFont="1" applyBorder="1" applyAlignment="1">
      <alignment wrapText="1"/>
    </xf>
    <xf numFmtId="172" fontId="1" fillId="0" borderId="143" xfId="1" applyNumberFormat="1" applyFont="1" applyBorder="1" applyAlignment="1">
      <alignment horizontal="center" wrapText="1"/>
    </xf>
    <xf numFmtId="172" fontId="1" fillId="3" borderId="143" xfId="1" applyNumberFormat="1" applyFont="1" applyFill="1" applyBorder="1" applyAlignment="1">
      <alignment horizontal="center" wrapText="1"/>
    </xf>
    <xf numFmtId="172" fontId="1" fillId="3" borderId="143" xfId="1" applyNumberFormat="1" applyFont="1" applyFill="1" applyBorder="1" applyAlignment="1">
      <alignment wrapText="1"/>
    </xf>
    <xf numFmtId="172" fontId="1" fillId="0" borderId="143" xfId="1" applyNumberFormat="1" applyFont="1" applyFill="1" applyBorder="1" applyAlignment="1">
      <alignment horizontal="center" wrapText="1"/>
    </xf>
    <xf numFmtId="173" fontId="1" fillId="0" borderId="143" xfId="4" applyNumberFormat="1" applyFont="1" applyBorder="1" applyAlignment="1">
      <alignment wrapText="1"/>
    </xf>
    <xf numFmtId="0" fontId="8" fillId="0" borderId="143" xfId="21" applyFont="1" applyBorder="1" applyAlignment="1">
      <alignment wrapText="1"/>
    </xf>
    <xf numFmtId="17" fontId="2" fillId="0" borderId="0" xfId="25" applyFont="1" applyBorder="1" applyAlignment="1">
      <alignment wrapText="1"/>
    </xf>
    <xf numFmtId="17" fontId="2" fillId="0" borderId="53" xfId="25" applyFont="1" applyBorder="1" applyAlignment="1">
      <alignment horizontal="center" wrapText="1"/>
    </xf>
    <xf numFmtId="17" fontId="2" fillId="0" borderId="0" xfId="25" applyFont="1" applyBorder="1" applyAlignment="1">
      <alignment horizontal="center" wrapText="1"/>
    </xf>
    <xf numFmtId="43" fontId="2" fillId="0" borderId="53" xfId="1" applyFont="1" applyBorder="1" applyAlignment="1">
      <alignment horizontal="center" wrapText="1"/>
    </xf>
    <xf numFmtId="172" fontId="2" fillId="0" borderId="9" xfId="1" applyNumberFormat="1" applyFont="1" applyBorder="1" applyAlignment="1">
      <alignment horizontal="center"/>
    </xf>
    <xf numFmtId="172" fontId="2" fillId="0" borderId="9" xfId="1" applyNumberFormat="1" applyFont="1" applyBorder="1" applyAlignment="1"/>
    <xf numFmtId="0" fontId="34" fillId="0" borderId="9" xfId="21" applyFont="1" applyBorder="1"/>
    <xf numFmtId="10" fontId="40" fillId="0" borderId="53" xfId="4" applyNumberFormat="1" applyFont="1" applyBorder="1" applyAlignment="1">
      <alignment horizontal="center"/>
    </xf>
    <xf numFmtId="172" fontId="2" fillId="0" borderId="0" xfId="1" applyNumberFormat="1" applyFont="1" applyAlignment="1">
      <alignment horizontal="center"/>
    </xf>
    <xf numFmtId="172" fontId="1" fillId="0" borderId="0" xfId="1" applyNumberFormat="1" applyFont="1" applyBorder="1" applyAlignment="1">
      <alignment horizontal="center" wrapText="1"/>
    </xf>
    <xf numFmtId="38" fontId="24" fillId="0" borderId="143" xfId="22" applyNumberFormat="1" applyFont="1" applyAlignment="1">
      <alignment horizontal="center"/>
    </xf>
    <xf numFmtId="38" fontId="2" fillId="0" borderId="0" xfId="17" applyFont="1" applyBorder="1" applyAlignment="1">
      <alignment horizontal="center"/>
    </xf>
    <xf numFmtId="171" fontId="2" fillId="0" borderId="0" xfId="4" applyNumberFormat="1" applyFont="1" applyBorder="1" applyAlignment="1">
      <alignment horizontal="center"/>
    </xf>
    <xf numFmtId="38" fontId="2" fillId="0" borderId="0" xfId="17" quotePrefix="1" applyFont="1" applyBorder="1" applyAlignment="1">
      <alignment horizontal="center"/>
    </xf>
    <xf numFmtId="171" fontId="2" fillId="0" borderId="53" xfId="4" applyNumberFormat="1" applyFont="1" applyBorder="1" applyAlignment="1">
      <alignment horizontal="center"/>
    </xf>
    <xf numFmtId="38" fontId="24" fillId="0" borderId="53" xfId="22" applyNumberFormat="1" applyFont="1" applyBorder="1" applyAlignment="1">
      <alignment horizontal="center"/>
    </xf>
    <xf numFmtId="38" fontId="2" fillId="0" borderId="0" xfId="17" quotePrefix="1" applyFont="1" applyFill="1" applyBorder="1" applyAlignment="1">
      <alignment horizontal="center"/>
    </xf>
    <xf numFmtId="37" fontId="2" fillId="0" borderId="143" xfId="22" applyNumberFormat="1" applyFont="1" applyAlignment="1">
      <alignment horizontal="center"/>
    </xf>
    <xf numFmtId="38" fontId="2" fillId="0" borderId="143" xfId="22" applyNumberFormat="1" applyFont="1" applyAlignment="1">
      <alignment horizontal="center"/>
    </xf>
    <xf numFmtId="38" fontId="2" fillId="0" borderId="0" xfId="22" applyNumberFormat="1" applyFont="1" applyBorder="1" applyAlignment="1">
      <alignment horizontal="center"/>
    </xf>
    <xf numFmtId="172" fontId="1" fillId="0" borderId="143" xfId="20" applyNumberFormat="1" applyFont="1" applyBorder="1" applyAlignment="1">
      <alignment horizontal="center"/>
    </xf>
    <xf numFmtId="172" fontId="2" fillId="0" borderId="161" xfId="20" applyNumberFormat="1" applyFont="1" applyAlignment="1">
      <alignment horizontal="center"/>
    </xf>
    <xf numFmtId="172" fontId="2" fillId="0" borderId="0" xfId="20" applyNumberFormat="1" applyFont="1" applyBorder="1" applyAlignment="1">
      <alignment horizontal="center"/>
    </xf>
    <xf numFmtId="43" fontId="2" fillId="0" borderId="0" xfId="1" applyFont="1" applyFill="1" applyBorder="1" applyAlignment="1">
      <alignment horizontal="center"/>
    </xf>
    <xf numFmtId="172" fontId="2" fillId="0" borderId="53" xfId="1" applyNumberFormat="1" applyFont="1" applyBorder="1" applyAlignment="1">
      <alignment horizontal="center"/>
    </xf>
    <xf numFmtId="38" fontId="1" fillId="0" borderId="136" xfId="17" applyFont="1" applyBorder="1" applyAlignment="1">
      <alignment horizontal="center"/>
    </xf>
    <xf numFmtId="172" fontId="2" fillId="0" borderId="161" xfId="1" applyNumberFormat="1" applyFont="1" applyBorder="1" applyAlignment="1">
      <alignment horizontal="center"/>
    </xf>
    <xf numFmtId="172" fontId="2" fillId="0" borderId="0" xfId="1" applyNumberFormat="1" applyFont="1" applyBorder="1" applyAlignment="1">
      <alignment horizontal="center"/>
    </xf>
    <xf numFmtId="172" fontId="2" fillId="0" borderId="0" xfId="1" applyNumberFormat="1" applyFont="1" applyFill="1" applyBorder="1" applyAlignment="1">
      <alignment horizontal="center"/>
    </xf>
    <xf numFmtId="38" fontId="2" fillId="0" borderId="136" xfId="17" applyFont="1" applyBorder="1" applyAlignment="1">
      <alignment horizontal="center"/>
    </xf>
    <xf numFmtId="172" fontId="2" fillId="0" borderId="83" xfId="1" applyNumberFormat="1" applyFont="1" applyBorder="1" applyAlignment="1">
      <alignment horizontal="center"/>
    </xf>
    <xf numFmtId="172" fontId="32" fillId="0" borderId="0" xfId="1" applyNumberFormat="1" applyFont="1" applyAlignment="1">
      <alignment horizontal="center"/>
    </xf>
    <xf numFmtId="38" fontId="31" fillId="0" borderId="0" xfId="17" applyFont="1" applyBorder="1" applyAlignment="1">
      <alignment horizontal="center"/>
    </xf>
    <xf numFmtId="172" fontId="1" fillId="0" borderId="0" xfId="1" applyNumberFormat="1" applyFont="1" applyBorder="1" applyAlignment="1">
      <alignment horizontal="center"/>
    </xf>
    <xf numFmtId="172" fontId="31" fillId="0" borderId="0" xfId="1" applyNumberFormat="1" applyFont="1" applyBorder="1" applyAlignment="1">
      <alignment horizontal="center"/>
    </xf>
    <xf numFmtId="172" fontId="1" fillId="0" borderId="83" xfId="1" applyNumberFormat="1" applyFont="1" applyBorder="1" applyAlignment="1">
      <alignment horizontal="center"/>
    </xf>
    <xf numFmtId="172" fontId="1" fillId="0" borderId="158" xfId="1" applyNumberFormat="1" applyFont="1" applyFill="1" applyBorder="1" applyAlignment="1">
      <alignment horizontal="center" wrapText="1"/>
    </xf>
    <xf numFmtId="172" fontId="2" fillId="0" borderId="144" xfId="1" applyNumberFormat="1" applyFont="1" applyBorder="1"/>
    <xf numFmtId="38" fontId="2" fillId="0" borderId="146" xfId="17" applyFont="1" applyBorder="1"/>
    <xf numFmtId="172" fontId="2" fillId="0" borderId="146" xfId="1" applyNumberFormat="1" applyFont="1" applyBorder="1" applyAlignment="1">
      <alignment horizontal="center"/>
    </xf>
    <xf numFmtId="172" fontId="2" fillId="0" borderId="146" xfId="1" applyNumberFormat="1" applyFont="1" applyBorder="1"/>
    <xf numFmtId="172" fontId="2" fillId="0" borderId="146" xfId="1" applyNumberFormat="1" applyFont="1" applyFill="1" applyBorder="1"/>
    <xf numFmtId="172" fontId="2" fillId="0" borderId="145" xfId="1" applyNumberFormat="1" applyFont="1" applyBorder="1"/>
    <xf numFmtId="172" fontId="2" fillId="0" borderId="6" xfId="1" applyNumberFormat="1" applyFont="1" applyBorder="1"/>
    <xf numFmtId="172" fontId="2" fillId="0" borderId="7" xfId="1" applyNumberFormat="1" applyFont="1" applyBorder="1"/>
    <xf numFmtId="38" fontId="2" fillId="0" borderId="0" xfId="17" applyFont="1" applyBorder="1" applyAlignment="1">
      <alignment horizontal="right"/>
    </xf>
    <xf numFmtId="37" fontId="47" fillId="0" borderId="0" xfId="26" applyNumberFormat="1" applyFont="1"/>
    <xf numFmtId="172" fontId="41" fillId="0" borderId="0" xfId="1" applyNumberFormat="1" applyFont="1" applyBorder="1"/>
    <xf numFmtId="37" fontId="46" fillId="0" borderId="0" xfId="26" applyNumberFormat="1" applyFont="1" applyAlignment="1">
      <alignment wrapText="1"/>
    </xf>
    <xf numFmtId="37" fontId="46" fillId="0" borderId="0" xfId="26" applyNumberFormat="1" applyFont="1" applyAlignment="1">
      <alignment horizontal="center" wrapText="1"/>
    </xf>
    <xf numFmtId="9" fontId="2" fillId="0" borderId="54" xfId="4" applyFont="1" applyBorder="1"/>
    <xf numFmtId="172" fontId="2" fillId="0" borderId="10" xfId="1" applyNumberFormat="1" applyFont="1" applyBorder="1"/>
    <xf numFmtId="17" fontId="2" fillId="0" borderId="6" xfId="25" applyFont="1" applyBorder="1" applyAlignment="1">
      <alignment wrapText="1"/>
    </xf>
    <xf numFmtId="17" fontId="2" fillId="0" borderId="167" xfId="25" applyFont="1" applyBorder="1" applyAlignment="1">
      <alignment horizontal="center" wrapText="1"/>
    </xf>
    <xf numFmtId="172" fontId="1" fillId="0" borderId="6" xfId="1" applyNumberFormat="1" applyFont="1" applyBorder="1" applyAlignment="1">
      <alignment wrapText="1"/>
    </xf>
    <xf numFmtId="172" fontId="1" fillId="0" borderId="97" xfId="1" applyNumberFormat="1" applyFont="1" applyBorder="1" applyAlignment="1">
      <alignment wrapText="1"/>
    </xf>
    <xf numFmtId="0" fontId="1" fillId="0" borderId="0" xfId="23" applyFont="1"/>
    <xf numFmtId="172" fontId="1" fillId="0" borderId="130" xfId="1" applyNumberFormat="1" applyFont="1" applyBorder="1" applyAlignment="1">
      <alignment wrapText="1"/>
    </xf>
    <xf numFmtId="38" fontId="24" fillId="0" borderId="130" xfId="22" applyNumberFormat="1" applyFont="1" applyBorder="1"/>
    <xf numFmtId="38" fontId="24" fillId="0" borderId="97" xfId="22" applyNumberFormat="1" applyFont="1" applyBorder="1"/>
    <xf numFmtId="38" fontId="2" fillId="0" borderId="6" xfId="17" applyFont="1" applyBorder="1"/>
    <xf numFmtId="38" fontId="2" fillId="0" borderId="130" xfId="17" applyFont="1" applyBorder="1"/>
    <xf numFmtId="0" fontId="2" fillId="0" borderId="0" xfId="23" applyFont="1"/>
    <xf numFmtId="38" fontId="2" fillId="0" borderId="6" xfId="17" applyFont="1" applyFill="1" applyBorder="1"/>
    <xf numFmtId="3" fontId="2" fillId="0" borderId="97" xfId="22" applyNumberFormat="1" applyFont="1" applyBorder="1"/>
    <xf numFmtId="38" fontId="2" fillId="0" borderId="130" xfId="22" applyNumberFormat="1" applyFont="1" applyBorder="1"/>
    <xf numFmtId="172" fontId="1" fillId="0" borderId="6" xfId="1" applyNumberFormat="1" applyFont="1" applyFill="1" applyBorder="1"/>
    <xf numFmtId="172" fontId="2" fillId="0" borderId="6" xfId="1" applyNumberFormat="1" applyFont="1" applyFill="1" applyBorder="1"/>
    <xf numFmtId="172" fontId="2" fillId="0" borderId="168" xfId="20" applyNumberFormat="1" applyFont="1" applyBorder="1"/>
    <xf numFmtId="172" fontId="2" fillId="0" borderId="130" xfId="20" applyNumberFormat="1" applyFont="1" applyBorder="1"/>
    <xf numFmtId="172" fontId="2" fillId="0" borderId="131" xfId="20" applyNumberFormat="1" applyFont="1" applyBorder="1"/>
    <xf numFmtId="3" fontId="24" fillId="0" borderId="97" xfId="22" applyNumberFormat="1" applyFont="1" applyBorder="1"/>
    <xf numFmtId="172" fontId="1" fillId="0" borderId="6" xfId="1" applyNumberFormat="1" applyFont="1" applyBorder="1"/>
    <xf numFmtId="38" fontId="1" fillId="0" borderId="155" xfId="17" applyFont="1" applyBorder="1"/>
    <xf numFmtId="38" fontId="2" fillId="0" borderId="145" xfId="17" applyFont="1" applyBorder="1"/>
    <xf numFmtId="172" fontId="1" fillId="0" borderId="131" xfId="1" applyNumberFormat="1" applyFont="1" applyFill="1" applyBorder="1" applyAlignment="1">
      <alignment horizontal="center" wrapText="1"/>
    </xf>
    <xf numFmtId="172" fontId="1" fillId="0" borderId="130" xfId="1" applyNumberFormat="1" applyFont="1" applyFill="1" applyBorder="1" applyAlignment="1">
      <alignment horizontal="center" wrapText="1"/>
    </xf>
    <xf numFmtId="172" fontId="1" fillId="0" borderId="168" xfId="1" applyNumberFormat="1" applyFont="1" applyFill="1" applyBorder="1"/>
    <xf numFmtId="172" fontId="1" fillId="0" borderId="130" xfId="1" applyNumberFormat="1" applyFont="1" applyFill="1" applyBorder="1"/>
    <xf numFmtId="172" fontId="1" fillId="0" borderId="131" xfId="1" applyNumberFormat="1" applyFont="1" applyFill="1" applyBorder="1"/>
    <xf numFmtId="43" fontId="2" fillId="0" borderId="0" xfId="1" applyFont="1" applyBorder="1" applyAlignment="1">
      <alignment horizontal="center"/>
    </xf>
    <xf numFmtId="172" fontId="2" fillId="0" borderId="130" xfId="1" applyNumberFormat="1" applyFont="1" applyFill="1" applyBorder="1"/>
    <xf numFmtId="38" fontId="33" fillId="0" borderId="0" xfId="17" applyFont="1" applyBorder="1"/>
    <xf numFmtId="172" fontId="13" fillId="0" borderId="6" xfId="1" applyNumberFormat="1" applyFont="1" applyBorder="1"/>
    <xf numFmtId="172" fontId="1" fillId="0" borderId="149" xfId="1" applyNumberFormat="1" applyFont="1" applyFill="1" applyBorder="1"/>
    <xf numFmtId="172" fontId="2" fillId="0" borderId="169" xfId="1" applyNumberFormat="1" applyFont="1" applyBorder="1"/>
    <xf numFmtId="38" fontId="2" fillId="0" borderId="7" xfId="17" applyFont="1" applyBorder="1"/>
    <xf numFmtId="38" fontId="2" fillId="0" borderId="0" xfId="17" applyFont="1" applyBorder="1" applyAlignment="1">
      <alignment wrapText="1"/>
    </xf>
    <xf numFmtId="172" fontId="1" fillId="0" borderId="148" xfId="1" applyNumberFormat="1" applyFont="1" applyFill="1" applyBorder="1"/>
    <xf numFmtId="172" fontId="32" fillId="0" borderId="6" xfId="1" applyNumberFormat="1" applyFont="1" applyBorder="1"/>
    <xf numFmtId="172" fontId="2" fillId="0" borderId="54" xfId="1" applyNumberFormat="1" applyFont="1" applyBorder="1"/>
    <xf numFmtId="172" fontId="32" fillId="0" borderId="0" xfId="1" applyNumberFormat="1" applyFont="1" applyBorder="1" applyAlignment="1">
      <alignment horizontal="center"/>
    </xf>
    <xf numFmtId="172" fontId="26" fillId="0" borderId="0" xfId="1" applyNumberFormat="1" applyFont="1" applyBorder="1"/>
    <xf numFmtId="172" fontId="32" fillId="0" borderId="7" xfId="1" applyNumberFormat="1" applyFont="1" applyBorder="1"/>
    <xf numFmtId="172" fontId="32" fillId="0" borderId="0" xfId="1" applyNumberFormat="1" applyFont="1" applyBorder="1" applyAlignment="1">
      <alignment horizontal="left"/>
    </xf>
    <xf numFmtId="38" fontId="32" fillId="0" borderId="0" xfId="17" applyFont="1" applyBorder="1"/>
    <xf numFmtId="172" fontId="32" fillId="0" borderId="54" xfId="1" applyNumberFormat="1" applyFont="1" applyBorder="1"/>
    <xf numFmtId="172" fontId="2" fillId="0" borderId="7" xfId="4" applyNumberFormat="1" applyFont="1" applyBorder="1"/>
    <xf numFmtId="172" fontId="2" fillId="0" borderId="8" xfId="1" applyNumberFormat="1" applyFont="1" applyBorder="1"/>
    <xf numFmtId="38" fontId="2" fillId="0" borderId="9" xfId="17" applyFont="1" applyBorder="1"/>
    <xf numFmtId="172" fontId="1" fillId="0" borderId="9" xfId="1" applyNumberFormat="1" applyFont="1" applyBorder="1" applyAlignment="1">
      <alignment horizontal="center"/>
    </xf>
    <xf numFmtId="174" fontId="2" fillId="0" borderId="156" xfId="18" applyNumberFormat="1" applyFont="1" applyBorder="1"/>
    <xf numFmtId="0" fontId="47" fillId="0" borderId="0" xfId="0" applyFont="1"/>
    <xf numFmtId="0" fontId="1" fillId="0" borderId="0" xfId="0" quotePrefix="1" applyFont="1" applyAlignment="1">
      <alignment horizontal="left" vertical="center" indent="1"/>
    </xf>
    <xf numFmtId="0" fontId="8" fillId="0" borderId="0" xfId="0" applyFont="1" applyAlignment="1">
      <alignment horizontal="right"/>
    </xf>
    <xf numFmtId="0" fontId="8" fillId="0" borderId="0" xfId="0" applyFont="1" applyAlignment="1">
      <alignment horizontal="left"/>
    </xf>
    <xf numFmtId="0" fontId="25" fillId="0" borderId="0" xfId="0" applyFont="1" applyAlignment="1">
      <alignment vertical="top" wrapText="1"/>
    </xf>
    <xf numFmtId="0" fontId="8" fillId="0" borderId="7" xfId="0" applyFont="1" applyBorder="1" applyAlignment="1">
      <alignment horizontal="center"/>
    </xf>
    <xf numFmtId="42" fontId="5" fillId="0" borderId="146" xfId="0" applyNumberFormat="1" applyFont="1" applyBorder="1"/>
    <xf numFmtId="42" fontId="10" fillId="0" borderId="173" xfId="2" applyNumberFormat="1" applyFont="1" applyFill="1" applyBorder="1" applyProtection="1">
      <protection locked="0"/>
    </xf>
    <xf numFmtId="42" fontId="10" fillId="0" borderId="174" xfId="2" applyNumberFormat="1" applyFont="1" applyFill="1" applyBorder="1" applyAlignment="1" applyProtection="1">
      <protection locked="0"/>
    </xf>
    <xf numFmtId="167" fontId="63" fillId="0" borderId="179" xfId="1" quotePrefix="1" applyNumberFormat="1" applyFont="1" applyFill="1" applyBorder="1" applyAlignment="1">
      <alignment horizontal="left" vertical="center"/>
    </xf>
    <xf numFmtId="0" fontId="0" fillId="0" borderId="175" xfId="0" applyBorder="1"/>
    <xf numFmtId="0" fontId="0" fillId="0" borderId="177" xfId="0" applyBorder="1"/>
    <xf numFmtId="167" fontId="0" fillId="0" borderId="177" xfId="0" applyNumberFormat="1" applyBorder="1"/>
    <xf numFmtId="0" fontId="0" fillId="0" borderId="176" xfId="0" applyBorder="1"/>
    <xf numFmtId="0" fontId="2" fillId="0" borderId="0" xfId="7" applyAlignment="1" applyProtection="1">
      <alignment vertical="center"/>
      <protection locked="0"/>
    </xf>
    <xf numFmtId="0" fontId="60" fillId="0" borderId="0" xfId="7" applyFont="1" applyAlignment="1" applyProtection="1">
      <alignment vertical="center"/>
      <protection locked="0"/>
    </xf>
    <xf numFmtId="0" fontId="59" fillId="0" borderId="0" xfId="7" applyFont="1" applyAlignment="1" applyProtection="1">
      <alignment vertical="center"/>
      <protection locked="0"/>
    </xf>
    <xf numFmtId="0" fontId="2" fillId="0" borderId="176" xfId="7" applyBorder="1" applyProtection="1">
      <protection locked="0"/>
    </xf>
    <xf numFmtId="0" fontId="2" fillId="0" borderId="0" xfId="7" applyProtection="1">
      <protection locked="0"/>
    </xf>
    <xf numFmtId="0" fontId="2" fillId="0" borderId="6" xfId="7" applyBorder="1" applyProtection="1">
      <protection locked="0"/>
    </xf>
    <xf numFmtId="0" fontId="2" fillId="0" borderId="7" xfId="7" applyBorder="1" applyProtection="1">
      <protection locked="0"/>
    </xf>
    <xf numFmtId="0" fontId="2" fillId="0" borderId="0" xfId="7" applyAlignment="1" applyProtection="1">
      <alignment horizontal="center"/>
      <protection locked="0"/>
    </xf>
    <xf numFmtId="0" fontId="2" fillId="0" borderId="8" xfId="7" applyBorder="1" applyProtection="1">
      <protection locked="0"/>
    </xf>
    <xf numFmtId="0" fontId="2" fillId="0" borderId="0" xfId="0" applyFont="1" applyAlignment="1">
      <alignment horizontal="center"/>
    </xf>
    <xf numFmtId="0" fontId="12" fillId="0" borderId="0" xfId="0" applyFont="1"/>
    <xf numFmtId="0" fontId="1" fillId="0" borderId="0" xfId="0" quotePrefix="1" applyFont="1" applyAlignment="1">
      <alignment horizontal="left"/>
    </xf>
    <xf numFmtId="0" fontId="8" fillId="0" borderId="88" xfId="0" applyFont="1" applyBorder="1"/>
    <xf numFmtId="0" fontId="19" fillId="0" borderId="0" xfId="0" quotePrefix="1" applyFont="1" applyAlignment="1">
      <alignment horizontal="left" indent="1"/>
    </xf>
    <xf numFmtId="165" fontId="15" fillId="0" borderId="0" xfId="2" applyNumberFormat="1" applyFont="1" applyFill="1" applyBorder="1" applyAlignment="1">
      <alignment horizontal="left"/>
    </xf>
    <xf numFmtId="0" fontId="19" fillId="0" borderId="88" xfId="0" quotePrefix="1" applyFont="1" applyBorder="1" applyAlignment="1">
      <alignment horizontal="left" indent="1"/>
    </xf>
    <xf numFmtId="0" fontId="3" fillId="0" borderId="88" xfId="0" quotePrefix="1" applyFont="1" applyBorder="1" applyAlignment="1">
      <alignment horizontal="center"/>
    </xf>
    <xf numFmtId="42" fontId="2" fillId="0" borderId="0" xfId="2" applyNumberFormat="1" applyFont="1" applyFill="1" applyBorder="1" applyAlignment="1">
      <alignment horizontal="left"/>
    </xf>
    <xf numFmtId="0" fontId="1" fillId="0" borderId="0" xfId="0" quotePrefix="1" applyFont="1" applyAlignment="1">
      <alignment horizontal="center"/>
    </xf>
    <xf numFmtId="44" fontId="1" fillId="0" borderId="0" xfId="2" applyFont="1" applyFill="1" applyBorder="1" applyAlignment="1">
      <alignment horizontal="left"/>
    </xf>
    <xf numFmtId="0" fontId="1" fillId="0" borderId="0" xfId="0" applyFont="1" applyAlignment="1">
      <alignment horizontal="center"/>
    </xf>
    <xf numFmtId="42" fontId="1" fillId="0" borderId="0" xfId="2" applyNumberFormat="1" applyFont="1" applyFill="1" applyBorder="1" applyAlignment="1">
      <alignment horizontal="left"/>
    </xf>
    <xf numFmtId="0" fontId="9" fillId="0" borderId="0" xfId="0" quotePrefix="1" applyFont="1" applyAlignment="1">
      <alignment horizontal="center"/>
    </xf>
    <xf numFmtId="0" fontId="64" fillId="0" borderId="88" xfId="0" applyFont="1" applyBorder="1" applyAlignment="1">
      <alignment horizontal="left"/>
    </xf>
    <xf numFmtId="44" fontId="69" fillId="0" borderId="88" xfId="2" applyFont="1" applyFill="1" applyBorder="1" applyAlignment="1">
      <alignment horizontal="left"/>
    </xf>
    <xf numFmtId="0" fontId="65" fillId="0" borderId="88" xfId="0" applyFont="1" applyBorder="1" applyAlignment="1">
      <alignment horizontal="center"/>
    </xf>
    <xf numFmtId="42" fontId="2" fillId="0" borderId="84" xfId="2" applyNumberFormat="1" applyFont="1" applyFill="1" applyBorder="1" applyAlignment="1">
      <alignment horizontal="left"/>
    </xf>
    <xf numFmtId="0" fontId="1" fillId="0" borderId="0" xfId="0" applyFont="1" applyAlignment="1">
      <alignment horizontal="left" indent="1"/>
    </xf>
    <xf numFmtId="0" fontId="2" fillId="0" borderId="7" xfId="0" applyFont="1" applyBorder="1"/>
    <xf numFmtId="41" fontId="2" fillId="0" borderId="0" xfId="2" applyNumberFormat="1" applyFont="1" applyFill="1" applyBorder="1" applyAlignment="1">
      <alignment horizontal="left"/>
    </xf>
    <xf numFmtId="0" fontId="2" fillId="0" borderId="53" xfId="0" applyFont="1" applyBorder="1" applyAlignment="1">
      <alignment horizontal="center"/>
    </xf>
    <xf numFmtId="0" fontId="2" fillId="0" borderId="88" xfId="0" applyFont="1" applyBorder="1" applyAlignment="1" applyProtection="1">
      <alignment horizontal="left" indent="1"/>
      <protection locked="0"/>
    </xf>
    <xf numFmtId="0" fontId="1" fillId="0" borderId="0" xfId="0" applyFont="1"/>
    <xf numFmtId="165" fontId="2" fillId="0" borderId="0" xfId="2" applyNumberFormat="1" applyFont="1" applyFill="1" applyBorder="1" applyAlignment="1">
      <alignment horizontal="left"/>
    </xf>
    <xf numFmtId="0" fontId="8" fillId="0" borderId="88" xfId="0" applyFont="1" applyBorder="1" applyAlignment="1">
      <alignment horizontal="left"/>
    </xf>
    <xf numFmtId="0" fontId="72" fillId="7" borderId="88" xfId="0" quotePrefix="1" applyFont="1" applyFill="1" applyBorder="1" applyAlignment="1">
      <alignment horizontal="center"/>
    </xf>
    <xf numFmtId="164" fontId="2" fillId="0" borderId="0" xfId="2" applyNumberFormat="1" applyFont="1" applyFill="1" applyBorder="1" applyAlignment="1">
      <alignment horizontal="left"/>
    </xf>
    <xf numFmtId="42" fontId="2" fillId="0" borderId="86" xfId="2" applyNumberFormat="1" applyFont="1" applyFill="1" applyBorder="1" applyAlignment="1">
      <alignment horizontal="left"/>
    </xf>
    <xf numFmtId="0" fontId="2" fillId="0" borderId="0" xfId="0" quotePrefix="1" applyFont="1" applyAlignment="1">
      <alignment horizontal="center"/>
    </xf>
    <xf numFmtId="0" fontId="1" fillId="0" borderId="0" xfId="0" quotePrefix="1" applyFont="1" applyAlignment="1">
      <alignment horizontal="left" indent="1"/>
    </xf>
    <xf numFmtId="0" fontId="2" fillId="0" borderId="88" xfId="0" applyFont="1" applyBorder="1" applyAlignment="1">
      <alignment horizontal="center"/>
    </xf>
    <xf numFmtId="0" fontId="8" fillId="0" borderId="88" xfId="0" quotePrefix="1" applyFont="1" applyBorder="1" applyAlignment="1">
      <alignment horizontal="left" indent="1"/>
    </xf>
    <xf numFmtId="0" fontId="2" fillId="0" borderId="88" xfId="0" quotePrefix="1" applyFont="1" applyBorder="1" applyAlignment="1">
      <alignment horizontal="center"/>
    </xf>
    <xf numFmtId="0" fontId="8" fillId="0" borderId="0" xfId="0" quotePrefix="1" applyFont="1" applyAlignment="1">
      <alignment horizontal="left" indent="1"/>
    </xf>
    <xf numFmtId="0" fontId="2" fillId="0" borderId="9" xfId="0" applyFont="1" applyBorder="1" applyAlignment="1">
      <alignment horizontal="center"/>
    </xf>
    <xf numFmtId="41" fontId="2" fillId="0" borderId="9" xfId="2" applyNumberFormat="1" applyFont="1" applyFill="1" applyBorder="1" applyAlignment="1">
      <alignment horizontal="left"/>
    </xf>
    <xf numFmtId="0" fontId="2" fillId="0" borderId="10" xfId="0" applyFont="1" applyBorder="1"/>
    <xf numFmtId="164" fontId="2" fillId="0" borderId="0" xfId="2" applyNumberFormat="1" applyFont="1" applyAlignment="1">
      <alignment horizontal="left"/>
    </xf>
    <xf numFmtId="0" fontId="34" fillId="0" borderId="0" xfId="7" applyFont="1"/>
    <xf numFmtId="0" fontId="34" fillId="0" borderId="0" xfId="7" applyFont="1" applyAlignment="1">
      <alignment horizontal="right"/>
    </xf>
    <xf numFmtId="0" fontId="77" fillId="0" borderId="0" xfId="7" applyFont="1"/>
    <xf numFmtId="0" fontId="34" fillId="0" borderId="0" xfId="0" applyFont="1"/>
    <xf numFmtId="0" fontId="34" fillId="0" borderId="0" xfId="0" applyFont="1" applyAlignment="1">
      <alignment wrapText="1"/>
    </xf>
    <xf numFmtId="172" fontId="34" fillId="0" borderId="0" xfId="1" applyNumberFormat="1" applyFont="1"/>
    <xf numFmtId="37" fontId="32" fillId="0" borderId="156" xfId="7" applyNumberFormat="1" applyFont="1" applyBorder="1" applyAlignment="1" applyProtection="1">
      <alignment horizontal="right"/>
      <protection locked="0"/>
    </xf>
    <xf numFmtId="0" fontId="2" fillId="7" borderId="0" xfId="7" applyFill="1" applyProtection="1">
      <protection locked="0"/>
    </xf>
    <xf numFmtId="167" fontId="34" fillId="0" borderId="0" xfId="7" applyNumberFormat="1" applyFont="1" applyProtection="1">
      <protection locked="0"/>
    </xf>
    <xf numFmtId="0" fontId="2" fillId="0" borderId="0" xfId="7" applyAlignment="1">
      <alignment horizontal="right"/>
    </xf>
    <xf numFmtId="9" fontId="34" fillId="0" borderId="0" xfId="4" applyFont="1" applyBorder="1" applyProtection="1"/>
    <xf numFmtId="0" fontId="2" fillId="0" borderId="10" xfId="7" applyBorder="1" applyProtection="1">
      <protection locked="0"/>
    </xf>
    <xf numFmtId="0" fontId="2" fillId="0" borderId="0" xfId="7" applyAlignment="1" applyProtection="1">
      <alignment horizontal="right"/>
      <protection locked="0"/>
    </xf>
    <xf numFmtId="168" fontId="34" fillId="0" borderId="0" xfId="7" applyNumberFormat="1" applyFont="1" applyProtection="1">
      <protection locked="0"/>
    </xf>
    <xf numFmtId="0" fontId="13" fillId="0" borderId="0" xfId="0" applyFont="1" applyAlignment="1">
      <alignment horizontal="left" vertical="top" wrapText="1"/>
    </xf>
    <xf numFmtId="0" fontId="2" fillId="0" borderId="0" xfId="0" applyFont="1" applyAlignment="1">
      <alignment horizontal="left" vertical="top" indent="1"/>
    </xf>
    <xf numFmtId="0" fontId="84" fillId="0" borderId="0" xfId="0" applyFont="1"/>
    <xf numFmtId="0" fontId="2" fillId="0" borderId="88" xfId="0" applyFont="1" applyBorder="1" applyAlignment="1">
      <alignment horizontal="left" indent="1"/>
    </xf>
    <xf numFmtId="0" fontId="2" fillId="0" borderId="107" xfId="0" applyFont="1" applyBorder="1" applyAlignment="1">
      <alignment horizontal="left" indent="1"/>
    </xf>
    <xf numFmtId="0" fontId="2" fillId="0" borderId="82" xfId="0" applyFont="1" applyBorder="1" applyAlignment="1">
      <alignment horizontal="left" indent="1"/>
    </xf>
    <xf numFmtId="0" fontId="2" fillId="0" borderId="151" xfId="0" applyFont="1" applyBorder="1" applyAlignment="1">
      <alignment horizontal="left" indent="1"/>
    </xf>
    <xf numFmtId="0" fontId="83" fillId="0" borderId="140" xfId="0" applyFont="1" applyBorder="1" applyAlignment="1" applyProtection="1">
      <alignment horizontal="left" indent="1"/>
      <protection locked="0"/>
    </xf>
    <xf numFmtId="0" fontId="83" fillId="0" borderId="182" xfId="0" applyFont="1" applyBorder="1" applyAlignment="1" applyProtection="1">
      <alignment horizontal="left" indent="1"/>
      <protection locked="0"/>
    </xf>
    <xf numFmtId="0" fontId="2" fillId="0" borderId="140" xfId="0" applyFont="1" applyBorder="1" applyAlignment="1" applyProtection="1">
      <alignment horizontal="center"/>
      <protection locked="0"/>
    </xf>
    <xf numFmtId="42" fontId="2" fillId="0" borderId="108" xfId="2" applyNumberFormat="1" applyFont="1" applyFill="1" applyBorder="1" applyAlignment="1">
      <alignment horizontal="left"/>
    </xf>
    <xf numFmtId="42" fontId="2" fillId="0" borderId="140" xfId="2" applyNumberFormat="1" applyFont="1" applyFill="1" applyBorder="1" applyAlignment="1" applyProtection="1">
      <alignment horizontal="left"/>
      <protection locked="0"/>
    </xf>
    <xf numFmtId="0" fontId="10" fillId="2" borderId="183" xfId="0" applyFont="1" applyFill="1" applyBorder="1" applyAlignment="1" applyProtection="1">
      <alignment horizontal="center"/>
      <protection locked="0"/>
    </xf>
    <xf numFmtId="0" fontId="10" fillId="2" borderId="0" xfId="0" applyFont="1" applyFill="1" applyAlignment="1" applyProtection="1">
      <alignment horizontal="center"/>
      <protection locked="0"/>
    </xf>
    <xf numFmtId="42" fontId="10" fillId="2" borderId="53" xfId="2" applyNumberFormat="1" applyFont="1" applyFill="1" applyBorder="1" applyAlignment="1" applyProtection="1">
      <alignment horizontal="left"/>
      <protection locked="0"/>
    </xf>
    <xf numFmtId="42" fontId="3" fillId="0" borderId="108" xfId="2" applyNumberFormat="1" applyFont="1" applyFill="1" applyBorder="1" applyAlignment="1">
      <alignment horizontal="left"/>
    </xf>
    <xf numFmtId="0" fontId="2" fillId="0" borderId="185" xfId="0" quotePrefix="1" applyFont="1" applyBorder="1" applyAlignment="1">
      <alignment horizontal="center"/>
    </xf>
    <xf numFmtId="42" fontId="3" fillId="0" borderId="186" xfId="2" applyNumberFormat="1" applyFont="1" applyFill="1" applyBorder="1" applyAlignment="1">
      <alignment horizontal="left"/>
    </xf>
    <xf numFmtId="0" fontId="2" fillId="0" borderId="187" xfId="0" applyFont="1" applyBorder="1" applyAlignment="1">
      <alignment horizontal="center"/>
    </xf>
    <xf numFmtId="0" fontId="2" fillId="0" borderId="187" xfId="0" quotePrefix="1" applyFont="1" applyBorder="1" applyAlignment="1">
      <alignment horizontal="center"/>
    </xf>
    <xf numFmtId="0" fontId="2" fillId="0" borderId="188" xfId="0" applyFont="1" applyBorder="1" applyAlignment="1">
      <alignment horizontal="center"/>
    </xf>
    <xf numFmtId="0" fontId="10" fillId="0" borderId="140" xfId="0" applyFont="1" applyBorder="1" applyAlignment="1" applyProtection="1">
      <alignment horizontal="center"/>
      <protection locked="0"/>
    </xf>
    <xf numFmtId="0" fontId="2" fillId="0" borderId="185" xfId="0" applyFont="1" applyBorder="1" applyAlignment="1">
      <alignment horizontal="center"/>
    </xf>
    <xf numFmtId="1" fontId="2" fillId="0" borderId="187" xfId="0" applyNumberFormat="1" applyFont="1" applyBorder="1" applyAlignment="1">
      <alignment horizontal="center"/>
    </xf>
    <xf numFmtId="0" fontId="24" fillId="0" borderId="177" xfId="0" quotePrefix="1" applyFont="1" applyBorder="1" applyAlignment="1">
      <alignment horizontal="left"/>
    </xf>
    <xf numFmtId="41" fontId="13" fillId="0" borderId="177" xfId="2" applyNumberFormat="1" applyFont="1" applyFill="1" applyBorder="1" applyAlignment="1">
      <alignment horizontal="left"/>
    </xf>
    <xf numFmtId="164" fontId="3" fillId="0" borderId="177" xfId="2" applyNumberFormat="1" applyFont="1" applyFill="1" applyBorder="1" applyAlignment="1">
      <alignment horizontal="left"/>
    </xf>
    <xf numFmtId="0" fontId="8" fillId="0" borderId="189" xfId="0" applyFont="1" applyBorder="1"/>
    <xf numFmtId="0" fontId="10" fillId="0" borderId="189" xfId="0" applyFont="1" applyBorder="1" applyAlignment="1">
      <alignment horizontal="center"/>
    </xf>
    <xf numFmtId="0" fontId="2" fillId="0" borderId="107" xfId="0" applyFont="1" applyBorder="1" applyAlignment="1">
      <alignment horizontal="center"/>
    </xf>
    <xf numFmtId="1" fontId="2" fillId="0" borderId="107" xfId="0" applyNumberFormat="1" applyFont="1" applyBorder="1" applyAlignment="1">
      <alignment horizontal="center"/>
    </xf>
    <xf numFmtId="42" fontId="2" fillId="0" borderId="186" xfId="2" applyNumberFormat="1" applyFont="1" applyFill="1" applyBorder="1" applyAlignment="1">
      <alignment horizontal="left"/>
    </xf>
    <xf numFmtId="42" fontId="2" fillId="0" borderId="156" xfId="2" applyNumberFormat="1" applyFont="1" applyFill="1" applyBorder="1" applyAlignment="1" applyProtection="1">
      <alignment horizontal="left"/>
      <protection locked="0"/>
    </xf>
    <xf numFmtId="0" fontId="2" fillId="0" borderId="82" xfId="0" applyFont="1" applyBorder="1" applyAlignment="1" applyProtection="1">
      <alignment horizontal="left" indent="1"/>
      <protection locked="0"/>
    </xf>
    <xf numFmtId="0" fontId="70" fillId="7" borderId="108" xfId="0" quotePrefix="1" applyFont="1" applyFill="1" applyBorder="1" applyAlignment="1">
      <alignment horizontal="center"/>
    </xf>
    <xf numFmtId="0" fontId="2" fillId="0" borderId="140" xfId="0" quotePrefix="1" applyFont="1" applyBorder="1" applyAlignment="1" applyProtection="1">
      <alignment horizontal="center"/>
      <protection locked="0"/>
    </xf>
    <xf numFmtId="0" fontId="3" fillId="0" borderId="175" xfId="0" applyFont="1" applyBorder="1"/>
    <xf numFmtId="0" fontId="3" fillId="0" borderId="176" xfId="0" applyFont="1" applyBorder="1"/>
    <xf numFmtId="0" fontId="29" fillId="0" borderId="9" xfId="0" applyFont="1" applyBorder="1"/>
    <xf numFmtId="42" fontId="2" fillId="0" borderId="182" xfId="2" applyNumberFormat="1" applyFont="1" applyFill="1" applyBorder="1" applyAlignment="1" applyProtection="1">
      <alignment horizontal="left"/>
      <protection locked="0"/>
    </xf>
    <xf numFmtId="0" fontId="2" fillId="2" borderId="183" xfId="0" applyFont="1" applyFill="1" applyBorder="1" applyAlignment="1" applyProtection="1">
      <alignment horizontal="center"/>
      <protection locked="0"/>
    </xf>
    <xf numFmtId="0" fontId="2" fillId="2" borderId="0" xfId="0" applyFont="1" applyFill="1" applyAlignment="1" applyProtection="1">
      <alignment horizontal="center"/>
      <protection locked="0"/>
    </xf>
    <xf numFmtId="42" fontId="2" fillId="2" borderId="53" xfId="2" applyNumberFormat="1" applyFont="1" applyFill="1" applyBorder="1" applyAlignment="1" applyProtection="1">
      <alignment horizontal="left"/>
      <protection locked="0"/>
    </xf>
    <xf numFmtId="1" fontId="32" fillId="0" borderId="7" xfId="7" applyNumberFormat="1" applyFont="1" applyBorder="1" applyAlignment="1">
      <alignment horizontal="center"/>
    </xf>
    <xf numFmtId="37" fontId="32" fillId="0" borderId="88" xfId="7" applyNumberFormat="1" applyFont="1" applyBorder="1" applyAlignment="1">
      <alignment horizontal="right"/>
    </xf>
    <xf numFmtId="0" fontId="34" fillId="0" borderId="156" xfId="0" applyFont="1" applyBorder="1" applyProtection="1">
      <protection locked="0"/>
    </xf>
    <xf numFmtId="42" fontId="34" fillId="0" borderId="156" xfId="0" applyNumberFormat="1" applyFont="1" applyBorder="1" applyProtection="1">
      <protection locked="0"/>
    </xf>
    <xf numFmtId="41" fontId="0" fillId="0" borderId="0" xfId="0" applyNumberFormat="1"/>
    <xf numFmtId="1" fontId="32" fillId="0" borderId="156" xfId="7" applyNumberFormat="1" applyFont="1" applyBorder="1" applyAlignment="1" applyProtection="1">
      <alignment horizontal="center"/>
      <protection locked="0"/>
    </xf>
    <xf numFmtId="37" fontId="32" fillId="0" borderId="193" xfId="7" applyNumberFormat="1" applyFont="1" applyBorder="1" applyAlignment="1">
      <alignment horizontal="right"/>
    </xf>
    <xf numFmtId="0" fontId="13" fillId="0" borderId="14" xfId="0" quotePrefix="1" applyFont="1" applyBorder="1" applyAlignment="1">
      <alignment horizontal="left" vertical="center" indent="1"/>
    </xf>
    <xf numFmtId="0" fontId="0" fillId="0" borderId="14" xfId="0" applyBorder="1" applyAlignment="1">
      <alignment horizontal="left" vertical="center" indent="1"/>
    </xf>
    <xf numFmtId="0" fontId="0" fillId="0" borderId="14" xfId="0" applyBorder="1" applyAlignment="1">
      <alignment vertical="center"/>
    </xf>
    <xf numFmtId="37" fontId="32" fillId="0" borderId="156" xfId="7" applyNumberFormat="1" applyFont="1" applyBorder="1" applyProtection="1">
      <protection locked="0"/>
    </xf>
    <xf numFmtId="0" fontId="8" fillId="0" borderId="107" xfId="7" applyFont="1" applyBorder="1"/>
    <xf numFmtId="37" fontId="31" fillId="0" borderId="88" xfId="7" applyNumberFormat="1" applyFont="1" applyBorder="1"/>
    <xf numFmtId="39" fontId="32" fillId="0" borderId="156" xfId="7" applyNumberFormat="1" applyFont="1" applyBorder="1" applyProtection="1">
      <protection locked="0"/>
    </xf>
    <xf numFmtId="0" fontId="32" fillId="0" borderId="152" xfId="7" applyFont="1" applyBorder="1"/>
    <xf numFmtId="0" fontId="32" fillId="0" borderId="107" xfId="7" applyFont="1" applyBorder="1"/>
    <xf numFmtId="0" fontId="31" fillId="0" borderId="107" xfId="7" applyFont="1" applyBorder="1"/>
    <xf numFmtId="37" fontId="32" fillId="0" borderId="88" xfId="7" applyNumberFormat="1" applyFont="1" applyBorder="1"/>
    <xf numFmtId="0" fontId="21" fillId="0" borderId="107" xfId="7" applyFont="1" applyBorder="1"/>
    <xf numFmtId="0" fontId="31" fillId="0" borderId="151" xfId="7" applyFont="1" applyBorder="1"/>
    <xf numFmtId="0" fontId="2" fillId="11" borderId="88" xfId="7" applyFill="1" applyBorder="1"/>
    <xf numFmtId="37" fontId="32" fillId="0" borderId="191" xfId="7" applyNumberFormat="1" applyFont="1" applyBorder="1"/>
    <xf numFmtId="37" fontId="32" fillId="0" borderId="184" xfId="7" applyNumberFormat="1" applyFont="1" applyBorder="1" applyAlignment="1">
      <alignment horizontal="right"/>
    </xf>
    <xf numFmtId="37" fontId="31" fillId="0" borderId="181" xfId="7" applyNumberFormat="1" applyFont="1" applyBorder="1"/>
    <xf numFmtId="37" fontId="32" fillId="11" borderId="88" xfId="7" applyNumberFormat="1" applyFont="1" applyFill="1" applyBorder="1" applyAlignment="1">
      <alignment horizontal="right"/>
    </xf>
    <xf numFmtId="0" fontId="2" fillId="0" borderId="177" xfId="7" applyBorder="1"/>
    <xf numFmtId="0" fontId="31" fillId="0" borderId="190" xfId="7" applyFont="1" applyBorder="1" applyAlignment="1">
      <alignment horizontal="center"/>
    </xf>
    <xf numFmtId="0" fontId="31" fillId="0" borderId="167" xfId="7" applyFont="1" applyBorder="1" applyAlignment="1">
      <alignment horizontal="center"/>
    </xf>
    <xf numFmtId="0" fontId="2" fillId="0" borderId="6" xfId="7" applyBorder="1"/>
    <xf numFmtId="0" fontId="31" fillId="0" borderId="180" xfId="7" applyFont="1" applyBorder="1" applyAlignment="1">
      <alignment horizontal="center"/>
    </xf>
    <xf numFmtId="0" fontId="31" fillId="0" borderId="88" xfId="7" applyFont="1" applyBorder="1"/>
    <xf numFmtId="0" fontId="32" fillId="0" borderId="151" xfId="7" applyFont="1" applyBorder="1"/>
    <xf numFmtId="0" fontId="31" fillId="0" borderId="152" xfId="7" applyFont="1" applyBorder="1"/>
    <xf numFmtId="0" fontId="32" fillId="0" borderId="156" xfId="7" applyFont="1" applyBorder="1" applyProtection="1">
      <protection locked="0"/>
    </xf>
    <xf numFmtId="0" fontId="34" fillId="0" borderId="88" xfId="0" applyFont="1" applyBorder="1"/>
    <xf numFmtId="0" fontId="8" fillId="0" borderId="175" xfId="0" applyFont="1" applyBorder="1"/>
    <xf numFmtId="0" fontId="34" fillId="0" borderId="177" xfId="0" applyFont="1" applyBorder="1"/>
    <xf numFmtId="0" fontId="34" fillId="0" borderId="176" xfId="0" applyFont="1" applyBorder="1"/>
    <xf numFmtId="0" fontId="79" fillId="0" borderId="6" xfId="0" applyFont="1" applyBorder="1"/>
    <xf numFmtId="0" fontId="34" fillId="0" borderId="7" xfId="0" applyFont="1" applyBorder="1"/>
    <xf numFmtId="0" fontId="38" fillId="0" borderId="6" xfId="0" applyFont="1" applyBorder="1"/>
    <xf numFmtId="0" fontId="77" fillId="0" borderId="0" xfId="0" applyFont="1" applyAlignment="1">
      <alignment horizontal="center" wrapText="1"/>
    </xf>
    <xf numFmtId="0" fontId="80" fillId="0" borderId="0" xfId="0" applyFont="1" applyAlignment="1">
      <alignment horizontal="center" wrapText="1"/>
    </xf>
    <xf numFmtId="0" fontId="80" fillId="0" borderId="7" xfId="0" applyFont="1" applyBorder="1" applyAlignment="1">
      <alignment horizontal="center" wrapText="1"/>
    </xf>
    <xf numFmtId="0" fontId="34" fillId="0" borderId="6" xfId="0" applyFont="1" applyBorder="1"/>
    <xf numFmtId="0" fontId="34" fillId="0" borderId="0" xfId="0" applyFont="1" applyAlignment="1">
      <alignment horizontal="center" wrapText="1"/>
    </xf>
    <xf numFmtId="0" fontId="81" fillId="0" borderId="0" xfId="0" applyFont="1"/>
    <xf numFmtId="0" fontId="81" fillId="0" borderId="7" xfId="0" applyFont="1" applyBorder="1"/>
    <xf numFmtId="42" fontId="34" fillId="0" borderId="0" xfId="0" applyNumberFormat="1" applyFont="1"/>
    <xf numFmtId="42" fontId="34" fillId="0" borderId="0" xfId="1" applyNumberFormat="1" applyFont="1" applyBorder="1"/>
    <xf numFmtId="42" fontId="34" fillId="0" borderId="7" xfId="1" applyNumberFormat="1" applyFont="1" applyBorder="1"/>
    <xf numFmtId="0" fontId="34" fillId="0" borderId="194" xfId="0" applyFont="1" applyBorder="1"/>
    <xf numFmtId="0" fontId="32" fillId="0" borderId="0" xfId="0" applyFont="1"/>
    <xf numFmtId="42" fontId="81" fillId="0" borderId="0" xfId="0" applyNumberFormat="1" applyFont="1"/>
    <xf numFmtId="42" fontId="81" fillId="0" borderId="7" xfId="1" applyNumberFormat="1" applyFont="1" applyBorder="1"/>
    <xf numFmtId="42" fontId="81" fillId="0" borderId="7" xfId="0" applyNumberFormat="1" applyFont="1" applyBorder="1"/>
    <xf numFmtId="42" fontId="81" fillId="0" borderId="0" xfId="1" applyNumberFormat="1" applyFont="1" applyBorder="1"/>
    <xf numFmtId="42" fontId="34" fillId="11" borderId="0" xfId="0" applyNumberFormat="1" applyFont="1" applyFill="1"/>
    <xf numFmtId="42" fontId="77" fillId="11" borderId="0" xfId="0" applyNumberFormat="1" applyFont="1" applyFill="1"/>
    <xf numFmtId="42" fontId="87" fillId="0" borderId="7" xfId="1" applyNumberFormat="1" applyFont="1" applyBorder="1"/>
    <xf numFmtId="0" fontId="34" fillId="0" borderId="194" xfId="0" applyFont="1" applyBorder="1" applyAlignment="1">
      <alignment wrapText="1"/>
    </xf>
    <xf numFmtId="0" fontId="34" fillId="0" borderId="0" xfId="0" applyFont="1" applyAlignment="1">
      <alignment horizontal="right"/>
    </xf>
    <xf numFmtId="41" fontId="3" fillId="0" borderId="0" xfId="0" applyNumberFormat="1" applyFont="1"/>
    <xf numFmtId="168" fontId="34" fillId="0" borderId="0" xfId="4" applyNumberFormat="1" applyFont="1" applyBorder="1" applyProtection="1">
      <protection locked="0"/>
    </xf>
    <xf numFmtId="168" fontId="34" fillId="0" borderId="156" xfId="2" applyNumberFormat="1" applyFont="1" applyBorder="1" applyProtection="1">
      <protection locked="0"/>
    </xf>
    <xf numFmtId="168" fontId="34" fillId="0" borderId="0" xfId="2" applyNumberFormat="1" applyFont="1" applyBorder="1" applyProtection="1">
      <protection locked="0"/>
    </xf>
    <xf numFmtId="0" fontId="80" fillId="0" borderId="0" xfId="7" applyFont="1" applyAlignment="1">
      <alignment horizontal="right"/>
    </xf>
    <xf numFmtId="9" fontId="34" fillId="0" borderId="156" xfId="4" applyFont="1" applyBorder="1" applyProtection="1">
      <protection locked="0"/>
    </xf>
    <xf numFmtId="9" fontId="34" fillId="0" borderId="156" xfId="7" applyNumberFormat="1" applyFont="1" applyBorder="1" applyProtection="1">
      <protection locked="0"/>
    </xf>
    <xf numFmtId="0" fontId="34" fillId="0" borderId="175" xfId="7" applyFont="1" applyBorder="1"/>
    <xf numFmtId="0" fontId="34" fillId="0" borderId="177" xfId="7" applyFont="1" applyBorder="1"/>
    <xf numFmtId="0" fontId="8" fillId="0" borderId="177" xfId="7" applyFont="1" applyBorder="1" applyAlignment="1">
      <alignment horizontal="center" vertical="top"/>
    </xf>
    <xf numFmtId="0" fontId="34" fillId="0" borderId="176" xfId="7" applyFont="1" applyBorder="1"/>
    <xf numFmtId="0" fontId="34" fillId="0" borderId="6" xfId="7" applyFont="1" applyBorder="1"/>
    <xf numFmtId="0" fontId="34" fillId="0" borderId="7" xfId="7" applyFont="1" applyBorder="1"/>
    <xf numFmtId="171" fontId="34" fillId="0" borderId="7" xfId="7" applyNumberFormat="1" applyFont="1" applyBorder="1" applyProtection="1">
      <protection locked="0"/>
    </xf>
    <xf numFmtId="0" fontId="34" fillId="0" borderId="8" xfId="7" applyFont="1" applyBorder="1"/>
    <xf numFmtId="0" fontId="34" fillId="0" borderId="9" xfId="7" applyFont="1" applyBorder="1"/>
    <xf numFmtId="0" fontId="2" fillId="0" borderId="9" xfId="7" applyBorder="1"/>
    <xf numFmtId="9" fontId="34" fillId="0" borderId="9" xfId="7" applyNumberFormat="1" applyFont="1" applyBorder="1" applyProtection="1">
      <protection locked="0"/>
    </xf>
    <xf numFmtId="0" fontId="34" fillId="0" borderId="10" xfId="7" applyFont="1" applyBorder="1"/>
    <xf numFmtId="37" fontId="32" fillId="0" borderId="158" xfId="7" applyNumberFormat="1" applyFont="1" applyBorder="1" applyAlignment="1">
      <alignment horizontal="right"/>
    </xf>
    <xf numFmtId="0" fontId="34" fillId="0" borderId="53" xfId="0" applyFont="1" applyBorder="1"/>
    <xf numFmtId="42" fontId="34" fillId="11" borderId="53" xfId="0" applyNumberFormat="1" applyFont="1" applyFill="1" applyBorder="1"/>
    <xf numFmtId="42" fontId="34" fillId="0" borderId="53" xfId="1" applyNumberFormat="1" applyFont="1" applyBorder="1"/>
    <xf numFmtId="42" fontId="81" fillId="0" borderId="54" xfId="0" applyNumberFormat="1" applyFont="1" applyBorder="1"/>
    <xf numFmtId="42" fontId="34" fillId="0" borderId="0" xfId="1" applyNumberFormat="1" applyFont="1" applyFill="1" applyBorder="1"/>
    <xf numFmtId="0" fontId="31" fillId="0" borderId="9" xfId="7" applyFont="1" applyBorder="1" applyProtection="1">
      <protection locked="0"/>
    </xf>
    <xf numFmtId="37" fontId="31" fillId="0" borderId="9" xfId="7" applyNumberFormat="1" applyFont="1" applyBorder="1" applyProtection="1">
      <protection locked="0"/>
    </xf>
    <xf numFmtId="0" fontId="34" fillId="0" borderId="9" xfId="0" applyFont="1" applyBorder="1" applyAlignment="1">
      <alignment wrapText="1"/>
    </xf>
    <xf numFmtId="164" fontId="5" fillId="0" borderId="156" xfId="0" applyNumberFormat="1" applyFont="1" applyBorder="1" applyProtection="1">
      <protection locked="0"/>
    </xf>
    <xf numFmtId="42" fontId="1" fillId="0" borderId="88" xfId="2" applyNumberFormat="1" applyFont="1" applyFill="1" applyBorder="1" applyAlignment="1">
      <alignment horizontal="left"/>
    </xf>
    <xf numFmtId="0" fontId="74" fillId="7" borderId="88" xfId="0" applyFont="1" applyFill="1" applyBorder="1"/>
    <xf numFmtId="0" fontId="8" fillId="0" borderId="0" xfId="0" applyFont="1"/>
    <xf numFmtId="0" fontId="75" fillId="7" borderId="88" xfId="0" applyFont="1" applyFill="1" applyBorder="1"/>
    <xf numFmtId="0" fontId="2" fillId="0" borderId="88" xfId="0" applyFont="1" applyBorder="1"/>
    <xf numFmtId="164" fontId="2" fillId="0" borderId="88" xfId="2" applyNumberFormat="1" applyFont="1" applyBorder="1" applyProtection="1"/>
    <xf numFmtId="168" fontId="2" fillId="0" borderId="88" xfId="0" applyNumberFormat="1" applyFont="1" applyBorder="1"/>
    <xf numFmtId="164" fontId="5" fillId="0" borderId="88" xfId="2" applyNumberFormat="1" applyFont="1" applyBorder="1" applyProtection="1"/>
    <xf numFmtId="0" fontId="1" fillId="0" borderId="88" xfId="0" applyFont="1" applyBorder="1"/>
    <xf numFmtId="164" fontId="2" fillId="0" borderId="82" xfId="0" applyNumberFormat="1" applyFont="1" applyBorder="1"/>
    <xf numFmtId="0" fontId="2" fillId="0" borderId="107" xfId="0" applyFont="1" applyBorder="1"/>
    <xf numFmtId="0" fontId="2" fillId="0" borderId="0" xfId="0" applyFont="1" applyAlignment="1">
      <alignment wrapText="1"/>
    </xf>
    <xf numFmtId="9" fontId="0" fillId="0" borderId="0" xfId="0" applyNumberFormat="1"/>
    <xf numFmtId="10" fontId="0" fillId="0" borderId="0" xfId="0" applyNumberFormat="1"/>
    <xf numFmtId="171" fontId="1" fillId="0" borderId="88" xfId="4" applyNumberFormat="1" applyFont="1" applyBorder="1" applyAlignment="1" applyProtection="1">
      <alignment horizontal="right"/>
    </xf>
    <xf numFmtId="0" fontId="78" fillId="7" borderId="88" xfId="0" applyFont="1" applyFill="1" applyBorder="1"/>
    <xf numFmtId="0" fontId="22" fillId="0" borderId="88" xfId="0" applyFont="1" applyBorder="1"/>
    <xf numFmtId="9" fontId="0" fillId="0" borderId="108" xfId="0" applyNumberFormat="1" applyBorder="1"/>
    <xf numFmtId="9" fontId="2" fillId="0" borderId="88" xfId="0" applyNumberFormat="1" applyFont="1" applyBorder="1"/>
    <xf numFmtId="0" fontId="0" fillId="0" borderId="88" xfId="0" applyBorder="1"/>
    <xf numFmtId="42" fontId="0" fillId="0" borderId="88" xfId="0" applyNumberFormat="1" applyBorder="1"/>
    <xf numFmtId="9" fontId="0" fillId="0" borderId="88" xfId="4" applyFont="1" applyBorder="1" applyProtection="1"/>
    <xf numFmtId="0" fontId="22" fillId="0" borderId="82" xfId="0" applyFont="1" applyBorder="1"/>
    <xf numFmtId="42" fontId="22" fillId="0" borderId="82" xfId="0" applyNumberFormat="1" applyFont="1" applyBorder="1"/>
    <xf numFmtId="0" fontId="0" fillId="0" borderId="44" xfId="0" applyBorder="1"/>
    <xf numFmtId="9" fontId="0" fillId="0" borderId="155" xfId="4" applyFont="1" applyBorder="1" applyProtection="1"/>
    <xf numFmtId="0" fontId="22" fillId="0" borderId="0" xfId="0" applyFont="1"/>
    <xf numFmtId="9" fontId="2" fillId="0" borderId="0" xfId="4" applyFont="1" applyBorder="1" applyProtection="1"/>
    <xf numFmtId="0" fontId="1" fillId="0" borderId="44" xfId="0" applyFont="1" applyBorder="1"/>
    <xf numFmtId="0" fontId="1" fillId="0" borderId="176" xfId="0" applyFont="1" applyBorder="1"/>
    <xf numFmtId="9" fontId="1" fillId="0" borderId="44" xfId="0" applyNumberFormat="1" applyFont="1" applyBorder="1"/>
    <xf numFmtId="0" fontId="76" fillId="0" borderId="0" xfId="0" applyFont="1"/>
    <xf numFmtId="0" fontId="24" fillId="0" borderId="0" xfId="0" applyFont="1"/>
    <xf numFmtId="0" fontId="1" fillId="0" borderId="6" xfId="0" applyFont="1" applyBorder="1"/>
    <xf numFmtId="0" fontId="88" fillId="0" borderId="88" xfId="0" applyFont="1" applyBorder="1" applyAlignment="1">
      <alignment horizontal="center"/>
    </xf>
    <xf numFmtId="0" fontId="1" fillId="0" borderId="7" xfId="0" applyFont="1" applyBorder="1"/>
    <xf numFmtId="42" fontId="1" fillId="0" borderId="184" xfId="2" applyNumberFormat="1" applyFont="1" applyFill="1" applyBorder="1" applyAlignment="1">
      <alignment horizontal="left"/>
    </xf>
    <xf numFmtId="42" fontId="34" fillId="0" borderId="0" xfId="2" applyNumberFormat="1" applyFont="1" applyFill="1" applyBorder="1" applyAlignment="1">
      <alignment horizontal="left"/>
    </xf>
    <xf numFmtId="42" fontId="73" fillId="0" borderId="88" xfId="2" applyNumberFormat="1" applyFont="1" applyFill="1" applyBorder="1" applyAlignment="1">
      <alignment horizontal="left"/>
    </xf>
    <xf numFmtId="41" fontId="3" fillId="0" borderId="9" xfId="0" applyNumberFormat="1" applyFont="1" applyBorder="1"/>
    <xf numFmtId="41" fontId="3" fillId="0" borderId="10" xfId="0" applyNumberFormat="1" applyFont="1" applyBorder="1"/>
    <xf numFmtId="42" fontId="68" fillId="0" borderId="0" xfId="2" applyNumberFormat="1" applyFont="1" applyFill="1" applyBorder="1" applyAlignment="1">
      <alignment horizontal="left"/>
    </xf>
    <xf numFmtId="42" fontId="69" fillId="0" borderId="88" xfId="2" applyNumberFormat="1" applyFont="1" applyFill="1" applyBorder="1" applyAlignment="1">
      <alignment horizontal="left"/>
    </xf>
    <xf numFmtId="42" fontId="2" fillId="7" borderId="0" xfId="2" applyNumberFormat="1" applyFont="1" applyFill="1" applyBorder="1" applyAlignment="1" applyProtection="1">
      <alignment horizontal="left"/>
      <protection locked="0"/>
    </xf>
    <xf numFmtId="42" fontId="2" fillId="7" borderId="53" xfId="2" applyNumberFormat="1" applyFont="1" applyFill="1" applyBorder="1" applyAlignment="1" applyProtection="1">
      <alignment horizontal="left"/>
      <protection locked="0"/>
    </xf>
    <xf numFmtId="42" fontId="2" fillId="7" borderId="83" xfId="2" applyNumberFormat="1" applyFont="1" applyFill="1" applyBorder="1" applyAlignment="1" applyProtection="1">
      <alignment horizontal="left"/>
      <protection locked="0"/>
    </xf>
    <xf numFmtId="42" fontId="2" fillId="0" borderId="88" xfId="2" applyNumberFormat="1" applyFont="1" applyFill="1" applyBorder="1" applyAlignment="1">
      <alignment horizontal="left"/>
    </xf>
    <xf numFmtId="0" fontId="2" fillId="11" borderId="0" xfId="0" applyFont="1" applyFill="1" applyAlignment="1">
      <alignment horizontal="center"/>
    </xf>
    <xf numFmtId="42" fontId="2" fillId="11" borderId="0" xfId="2" applyNumberFormat="1" applyFont="1" applyFill="1" applyBorder="1" applyAlignment="1" applyProtection="1">
      <alignment horizontal="left"/>
    </xf>
    <xf numFmtId="0" fontId="2" fillId="3" borderId="0" xfId="0" applyFont="1" applyFill="1" applyAlignment="1">
      <alignment horizontal="center"/>
    </xf>
    <xf numFmtId="0" fontId="2" fillId="2" borderId="83" xfId="0" applyFont="1" applyFill="1" applyBorder="1" applyAlignment="1" applyProtection="1">
      <alignment horizontal="center"/>
      <protection locked="0"/>
    </xf>
    <xf numFmtId="0" fontId="2" fillId="2" borderId="196" xfId="0" applyFont="1" applyFill="1" applyBorder="1" applyAlignment="1" applyProtection="1">
      <alignment horizontal="center"/>
      <protection locked="0"/>
    </xf>
    <xf numFmtId="9" fontId="1" fillId="0" borderId="88" xfId="4" applyFont="1" applyBorder="1" applyAlignment="1" applyProtection="1">
      <alignment horizontal="right"/>
    </xf>
    <xf numFmtId="0" fontId="2" fillId="0" borderId="88" xfId="0" applyFont="1" applyBorder="1" applyAlignment="1">
      <alignment wrapText="1"/>
    </xf>
    <xf numFmtId="0" fontId="66" fillId="0" borderId="151" xfId="0" applyFont="1" applyBorder="1" applyAlignment="1" applyProtection="1">
      <alignment horizontal="left" indent="1"/>
      <protection locked="0"/>
    </xf>
    <xf numFmtId="0" fontId="2" fillId="0" borderId="153" xfId="0" applyFont="1" applyBorder="1" applyAlignment="1">
      <alignment horizontal="left" indent="1"/>
    </xf>
    <xf numFmtId="0" fontId="66" fillId="0" borderId="197" xfId="0" applyFont="1" applyBorder="1" applyAlignment="1" applyProtection="1">
      <alignment horizontal="left" indent="1"/>
      <protection locked="0"/>
    </xf>
    <xf numFmtId="0" fontId="2" fillId="0" borderId="198" xfId="0" applyFont="1" applyBorder="1" applyAlignment="1">
      <alignment horizontal="left" indent="1"/>
    </xf>
    <xf numFmtId="0" fontId="2" fillId="7" borderId="192" xfId="0" applyFont="1" applyFill="1" applyBorder="1"/>
    <xf numFmtId="42" fontId="34" fillId="7" borderId="192" xfId="0" applyNumberFormat="1" applyFont="1" applyFill="1" applyBorder="1"/>
    <xf numFmtId="42" fontId="81" fillId="7" borderId="0" xfId="0" applyNumberFormat="1" applyFont="1" applyFill="1"/>
    <xf numFmtId="0" fontId="77" fillId="0" borderId="0" xfId="0" applyFont="1" applyAlignment="1">
      <alignment horizontal="center"/>
    </xf>
    <xf numFmtId="42" fontId="81" fillId="7" borderId="0" xfId="1" applyNumberFormat="1" applyFont="1" applyFill="1" applyBorder="1"/>
    <xf numFmtId="37" fontId="32" fillId="0" borderId="199" xfId="7" applyNumberFormat="1" applyFont="1" applyBorder="1" applyAlignment="1">
      <alignment horizontal="right"/>
    </xf>
    <xf numFmtId="37" fontId="32" fillId="0" borderId="88" xfId="7" applyNumberFormat="1" applyFont="1" applyBorder="1" applyProtection="1">
      <protection locked="0"/>
    </xf>
    <xf numFmtId="41" fontId="7" fillId="0" borderId="0" xfId="0" applyNumberFormat="1" applyFont="1"/>
    <xf numFmtId="0" fontId="2" fillId="0" borderId="184" xfId="0" applyFont="1" applyBorder="1" applyAlignment="1">
      <alignment horizontal="center"/>
    </xf>
    <xf numFmtId="0" fontId="4" fillId="0" borderId="177" xfId="0" applyFont="1" applyBorder="1" applyAlignment="1">
      <alignment horizontal="right"/>
    </xf>
    <xf numFmtId="0" fontId="3" fillId="0" borderId="177" xfId="0" applyFont="1" applyBorder="1"/>
    <xf numFmtId="41" fontId="7" fillId="0" borderId="177" xfId="0" applyNumberFormat="1" applyFont="1" applyBorder="1"/>
    <xf numFmtId="41" fontId="7" fillId="0" borderId="176" xfId="0" applyNumberFormat="1" applyFont="1" applyBorder="1"/>
    <xf numFmtId="41" fontId="2" fillId="0" borderId="88" xfId="0" applyNumberFormat="1" applyFont="1" applyBorder="1"/>
    <xf numFmtId="44" fontId="0" fillId="0" borderId="0" xfId="0" applyNumberFormat="1"/>
    <xf numFmtId="42" fontId="67" fillId="0" borderId="189" xfId="2" applyNumberFormat="1" applyFont="1" applyFill="1" applyBorder="1" applyAlignment="1">
      <alignment horizontal="left"/>
    </xf>
    <xf numFmtId="41" fontId="10" fillId="0" borderId="156" xfId="0" applyNumberFormat="1" applyFont="1" applyBorder="1" applyProtection="1">
      <protection locked="0"/>
    </xf>
    <xf numFmtId="0" fontId="16" fillId="0" borderId="0" xfId="0" applyFont="1" applyAlignment="1">
      <alignment horizontal="left"/>
    </xf>
    <xf numFmtId="0" fontId="2" fillId="0" borderId="88" xfId="7" applyBorder="1" applyAlignment="1">
      <alignment horizontal="right" wrapText="1"/>
    </xf>
    <xf numFmtId="0" fontId="2" fillId="0" borderId="88" xfId="7" applyBorder="1" applyAlignment="1">
      <alignment horizontal="center" vertical="center" wrapText="1"/>
    </xf>
    <xf numFmtId="0" fontId="90" fillId="7" borderId="88" xfId="0" applyFont="1" applyFill="1" applyBorder="1"/>
    <xf numFmtId="176" fontId="0" fillId="0" borderId="156" xfId="0" applyNumberFormat="1" applyBorder="1"/>
    <xf numFmtId="44" fontId="0" fillId="0" borderId="184" xfId="2" applyFont="1" applyBorder="1" applyProtection="1"/>
    <xf numFmtId="0" fontId="2" fillId="0" borderId="200" xfId="0" applyFont="1" applyBorder="1"/>
    <xf numFmtId="44" fontId="0" fillId="0" borderId="200" xfId="2" applyFont="1" applyBorder="1" applyProtection="1"/>
    <xf numFmtId="0" fontId="2" fillId="0" borderId="201" xfId="0" applyFont="1" applyBorder="1"/>
    <xf numFmtId="44" fontId="0" fillId="0" borderId="0" xfId="2" applyFont="1" applyBorder="1" applyProtection="1"/>
    <xf numFmtId="0" fontId="91" fillId="7" borderId="88" xfId="0" applyFont="1" applyFill="1" applyBorder="1"/>
    <xf numFmtId="0" fontId="0" fillId="7" borderId="88" xfId="0" applyFill="1" applyBorder="1"/>
    <xf numFmtId="44" fontId="0" fillId="0" borderId="88" xfId="2" applyFont="1" applyBorder="1" applyProtection="1"/>
    <xf numFmtId="0" fontId="6" fillId="0" borderId="200" xfId="2" applyNumberFormat="1" applyFont="1" applyBorder="1" applyProtection="1"/>
    <xf numFmtId="44" fontId="0" fillId="0" borderId="155" xfId="2" applyFont="1" applyBorder="1" applyProtection="1"/>
    <xf numFmtId="44" fontId="0" fillId="0" borderId="156" xfId="4" applyNumberFormat="1" applyFont="1" applyBorder="1" applyProtection="1"/>
    <xf numFmtId="0" fontId="38" fillId="0" borderId="0" xfId="7" applyFont="1" applyAlignment="1" applyProtection="1">
      <alignment wrapText="1"/>
      <protection locked="0"/>
    </xf>
    <xf numFmtId="0" fontId="33" fillId="0" borderId="0" xfId="7" applyFont="1" applyAlignment="1" applyProtection="1">
      <alignment horizontal="center"/>
      <protection locked="0"/>
    </xf>
    <xf numFmtId="0" fontId="2" fillId="0" borderId="0" xfId="0" quotePrefix="1" applyFont="1" applyAlignment="1">
      <alignment horizontal="left" wrapText="1" indent="5"/>
    </xf>
    <xf numFmtId="0" fontId="2" fillId="0" borderId="0" xfId="0" applyFont="1" applyAlignment="1">
      <alignment horizontal="left" wrapText="1" indent="1"/>
    </xf>
    <xf numFmtId="0" fontId="2" fillId="0" borderId="0" xfId="0" applyFont="1" applyAlignment="1">
      <alignment horizontal="left" wrapText="1" indent="3"/>
    </xf>
    <xf numFmtId="0" fontId="26" fillId="0" borderId="0" xfId="0" applyFont="1" applyAlignment="1">
      <alignment horizontal="right" vertical="top" wrapText="1"/>
    </xf>
    <xf numFmtId="44" fontId="2" fillId="0" borderId="0" xfId="2" applyFont="1" applyAlignment="1">
      <alignment horizontal="center"/>
    </xf>
    <xf numFmtId="0" fontId="2" fillId="0" borderId="9" xfId="0" applyFont="1" applyBorder="1"/>
    <xf numFmtId="0" fontId="2" fillId="0" borderId="8" xfId="0" applyFont="1" applyBorder="1"/>
    <xf numFmtId="0" fontId="2" fillId="0" borderId="6" xfId="0" applyFont="1" applyBorder="1"/>
    <xf numFmtId="0" fontId="2" fillId="0" borderId="0" xfId="0" applyFont="1" applyAlignment="1">
      <alignment horizontal="left" indent="1"/>
    </xf>
    <xf numFmtId="0" fontId="2" fillId="0" borderId="0" xfId="0" applyFont="1" applyAlignment="1">
      <alignment horizontal="left" indent="4"/>
    </xf>
    <xf numFmtId="0" fontId="2" fillId="0" borderId="0" xfId="0" applyFont="1" applyAlignment="1">
      <alignment horizontal="left" indent="2"/>
    </xf>
    <xf numFmtId="0" fontId="2" fillId="0" borderId="0" xfId="0" applyFont="1" applyAlignment="1">
      <alignment horizontal="left" wrapText="1"/>
    </xf>
    <xf numFmtId="0" fontId="2" fillId="0" borderId="0" xfId="0" applyFont="1" applyAlignment="1">
      <alignment horizontal="left" wrapText="1" indent="5"/>
    </xf>
    <xf numFmtId="0" fontId="2" fillId="0" borderId="0" xfId="0" applyFont="1" applyAlignment="1">
      <alignment horizontal="left"/>
    </xf>
    <xf numFmtId="0" fontId="2" fillId="0" borderId="7" xfId="0" applyFont="1" applyBorder="1" applyAlignment="1">
      <alignment horizontal="left" indent="1"/>
    </xf>
    <xf numFmtId="0" fontId="2" fillId="0" borderId="6" xfId="0" applyFont="1" applyBorder="1" applyAlignment="1">
      <alignment horizontal="left" indent="1"/>
    </xf>
    <xf numFmtId="0" fontId="2" fillId="0" borderId="7" xfId="0" applyFont="1" applyBorder="1" applyAlignment="1">
      <alignment horizontal="left" indent="2"/>
    </xf>
    <xf numFmtId="0" fontId="2" fillId="0" borderId="6" xfId="0" applyFont="1" applyBorder="1" applyAlignment="1">
      <alignment horizontal="left" indent="2"/>
    </xf>
    <xf numFmtId="0" fontId="2" fillId="0" borderId="0" xfId="0" applyFont="1" applyAlignment="1">
      <alignment horizontal="left" vertical="top" indent="4"/>
    </xf>
    <xf numFmtId="0" fontId="2" fillId="0" borderId="7" xfId="0" applyFont="1" applyBorder="1" applyAlignment="1">
      <alignment wrapText="1"/>
    </xf>
    <xf numFmtId="0" fontId="2" fillId="0" borderId="6" xfId="0" applyFont="1" applyBorder="1" applyAlignment="1">
      <alignment wrapText="1"/>
    </xf>
    <xf numFmtId="0" fontId="1" fillId="0" borderId="0" xfId="0" applyFont="1" applyAlignment="1">
      <alignment horizontal="left" vertical="top"/>
    </xf>
    <xf numFmtId="0" fontId="2" fillId="0" borderId="0" xfId="0" applyFont="1" applyAlignment="1">
      <alignment vertical="center"/>
    </xf>
    <xf numFmtId="0" fontId="2" fillId="0" borderId="176" xfId="0" applyFont="1" applyBorder="1"/>
    <xf numFmtId="0" fontId="2" fillId="0" borderId="177" xfId="0" applyFont="1" applyBorder="1"/>
    <xf numFmtId="0" fontId="2" fillId="0" borderId="175" xfId="0" applyFont="1" applyBorder="1"/>
    <xf numFmtId="0" fontId="0" fillId="0" borderId="202" xfId="0" applyBorder="1"/>
    <xf numFmtId="0" fontId="0" fillId="0" borderId="204" xfId="0" applyBorder="1"/>
    <xf numFmtId="0" fontId="0" fillId="0" borderId="206" xfId="0" applyBorder="1"/>
    <xf numFmtId="0" fontId="0" fillId="0" borderId="207" xfId="0" applyBorder="1"/>
    <xf numFmtId="0" fontId="0" fillId="0" borderId="209" xfId="0" pivotButton="1" applyBorder="1"/>
    <xf numFmtId="0" fontId="0" fillId="0" borderId="210" xfId="0" applyBorder="1"/>
    <xf numFmtId="167" fontId="0" fillId="0" borderId="203" xfId="0" applyNumberFormat="1" applyBorder="1"/>
    <xf numFmtId="167" fontId="0" fillId="0" borderId="205" xfId="0" applyNumberFormat="1" applyBorder="1"/>
    <xf numFmtId="167" fontId="0" fillId="0" borderId="208" xfId="0" applyNumberFormat="1" applyBorder="1"/>
    <xf numFmtId="0" fontId="0" fillId="0" borderId="211" xfId="0" applyBorder="1"/>
    <xf numFmtId="0" fontId="0" fillId="0" borderId="212" xfId="0" pivotButton="1" applyBorder="1"/>
    <xf numFmtId="0" fontId="0" fillId="0" borderId="213" xfId="0" pivotButton="1" applyBorder="1"/>
    <xf numFmtId="0" fontId="94" fillId="12" borderId="214" xfId="56" applyFont="1" applyFill="1" applyBorder="1" applyAlignment="1">
      <alignment horizontal="center"/>
    </xf>
    <xf numFmtId="0" fontId="94" fillId="0" borderId="215" xfId="56" applyFont="1" applyBorder="1" applyAlignment="1">
      <alignment wrapText="1"/>
    </xf>
    <xf numFmtId="177" fontId="94" fillId="0" borderId="215" xfId="56" applyNumberFormat="1" applyFont="1" applyBorder="1" applyAlignment="1">
      <alignment horizontal="right" wrapText="1"/>
    </xf>
    <xf numFmtId="37" fontId="31" fillId="0" borderId="0" xfId="7" applyNumberFormat="1" applyFont="1"/>
    <xf numFmtId="0" fontId="1" fillId="0" borderId="0" xfId="7" applyFont="1" applyAlignment="1">
      <alignment horizontal="right"/>
    </xf>
    <xf numFmtId="49" fontId="1" fillId="0" borderId="0" xfId="7" applyNumberFormat="1" applyFont="1"/>
    <xf numFmtId="0" fontId="38" fillId="0" borderId="0" xfId="7" applyFont="1"/>
    <xf numFmtId="0" fontId="22" fillId="0" borderId="0" xfId="7" applyFont="1"/>
    <xf numFmtId="0" fontId="8" fillId="0" borderId="0" xfId="7" applyFont="1"/>
    <xf numFmtId="1" fontId="32" fillId="0" borderId="0" xfId="7" applyNumberFormat="1" applyFont="1" applyAlignment="1" applyProtection="1">
      <alignment horizontal="center"/>
      <protection locked="0"/>
    </xf>
    <xf numFmtId="1" fontId="32" fillId="0" borderId="0" xfId="7" applyNumberFormat="1" applyFont="1" applyAlignment="1">
      <alignment horizontal="center"/>
    </xf>
    <xf numFmtId="37" fontId="32" fillId="0" borderId="97" xfId="7" applyNumberFormat="1" applyFont="1" applyBorder="1" applyAlignment="1">
      <alignment horizontal="right"/>
    </xf>
    <xf numFmtId="37" fontId="32" fillId="0" borderId="216" xfId="7" applyNumberFormat="1" applyFont="1" applyBorder="1" applyAlignment="1">
      <alignment horizontal="right"/>
    </xf>
    <xf numFmtId="37" fontId="32" fillId="0" borderId="131" xfId="7" applyNumberFormat="1" applyFont="1" applyBorder="1" applyAlignment="1">
      <alignment horizontal="right"/>
    </xf>
    <xf numFmtId="37" fontId="32" fillId="11" borderId="97" xfId="7" applyNumberFormat="1" applyFont="1" applyFill="1" applyBorder="1" applyAlignment="1">
      <alignment horizontal="right"/>
    </xf>
    <xf numFmtId="37" fontId="32" fillId="0" borderId="217" xfId="7" applyNumberFormat="1" applyFont="1" applyBorder="1"/>
    <xf numFmtId="37" fontId="31" fillId="0" borderId="218" xfId="7" applyNumberFormat="1" applyFont="1" applyBorder="1"/>
    <xf numFmtId="37" fontId="31" fillId="0" borderId="0" xfId="7" applyNumberFormat="1" applyFont="1" applyProtection="1">
      <protection locked="0"/>
    </xf>
    <xf numFmtId="37" fontId="31" fillId="0" borderId="7" xfId="7" applyNumberFormat="1" applyFont="1" applyBorder="1"/>
    <xf numFmtId="37" fontId="32" fillId="0" borderId="97" xfId="7" applyNumberFormat="1" applyFont="1" applyBorder="1"/>
    <xf numFmtId="37" fontId="32" fillId="0" borderId="200" xfId="7" applyNumberFormat="1" applyFont="1" applyBorder="1" applyAlignment="1">
      <alignment horizontal="right"/>
    </xf>
    <xf numFmtId="37" fontId="32" fillId="0" borderId="219" xfId="7" applyNumberFormat="1" applyFont="1" applyBorder="1" applyAlignment="1">
      <alignment horizontal="right"/>
    </xf>
    <xf numFmtId="37" fontId="32" fillId="0" borderId="220" xfId="7" applyNumberFormat="1" applyFont="1" applyBorder="1" applyAlignment="1" applyProtection="1">
      <alignment horizontal="right"/>
      <protection locked="0"/>
    </xf>
    <xf numFmtId="0" fontId="2" fillId="11" borderId="97" xfId="7" applyFill="1" applyBorder="1"/>
    <xf numFmtId="37" fontId="31" fillId="0" borderId="200" xfId="7" applyNumberFormat="1" applyFont="1" applyBorder="1"/>
    <xf numFmtId="37" fontId="31" fillId="0" borderId="219" xfId="7" applyNumberFormat="1" applyFont="1" applyBorder="1"/>
    <xf numFmtId="39" fontId="32" fillId="0" borderId="220" xfId="7" applyNumberFormat="1" applyFont="1" applyBorder="1" applyProtection="1">
      <protection locked="0"/>
    </xf>
    <xf numFmtId="37" fontId="31" fillId="0" borderId="97" xfId="7" applyNumberFormat="1" applyFont="1" applyBorder="1"/>
    <xf numFmtId="0" fontId="32" fillId="0" borderId="88" xfId="7" applyFont="1" applyBorder="1" applyAlignment="1" applyProtection="1">
      <alignment wrapText="1"/>
      <protection locked="0"/>
    </xf>
    <xf numFmtId="172" fontId="2" fillId="0" borderId="88" xfId="7" applyNumberFormat="1" applyBorder="1" applyProtection="1">
      <protection locked="0"/>
    </xf>
    <xf numFmtId="0" fontId="32" fillId="0" borderId="88" xfId="7" applyFont="1" applyBorder="1" applyProtection="1">
      <protection locked="0"/>
    </xf>
    <xf numFmtId="37" fontId="2" fillId="0" borderId="88" xfId="7" applyNumberFormat="1" applyBorder="1" applyProtection="1">
      <protection locked="0"/>
    </xf>
    <xf numFmtId="37" fontId="22" fillId="0" borderId="88" xfId="7" applyNumberFormat="1" applyFont="1" applyBorder="1" applyProtection="1">
      <protection locked="0"/>
    </xf>
    <xf numFmtId="0" fontId="1" fillId="0" borderId="88" xfId="7" applyFont="1" applyBorder="1" applyProtection="1">
      <protection locked="0"/>
    </xf>
    <xf numFmtId="9" fontId="2" fillId="0" borderId="88" xfId="4" applyFill="1" applyBorder="1" applyProtection="1">
      <protection locked="0"/>
    </xf>
    <xf numFmtId="0" fontId="21" fillId="0" borderId="0" xfId="0" applyFont="1" applyAlignment="1">
      <alignment horizontal="left" vertical="top" wrapText="1"/>
    </xf>
    <xf numFmtId="0" fontId="31" fillId="0" borderId="0" xfId="0" applyFont="1" applyAlignment="1">
      <alignment horizontal="center" vertical="top" wrapText="1"/>
    </xf>
    <xf numFmtId="0" fontId="26" fillId="0" borderId="0" xfId="0" applyFont="1" applyAlignment="1">
      <alignment horizontal="right" vertical="top" wrapText="1"/>
    </xf>
    <xf numFmtId="0" fontId="25" fillId="0" borderId="0" xfId="0" applyFont="1" applyAlignment="1">
      <alignment horizontal="center" vertical="top" wrapText="1"/>
    </xf>
    <xf numFmtId="0" fontId="25" fillId="0" borderId="81" xfId="0" applyFont="1" applyBorder="1" applyAlignment="1">
      <alignment vertical="top" wrapText="1"/>
    </xf>
    <xf numFmtId="0" fontId="25" fillId="0" borderId="136" xfId="0" applyFont="1" applyBorder="1" applyAlignment="1">
      <alignment vertical="top" wrapText="1"/>
    </xf>
    <xf numFmtId="0" fontId="25" fillId="0" borderId="135" xfId="0" applyFont="1" applyBorder="1" applyAlignment="1">
      <alignment vertical="top" wrapText="1"/>
    </xf>
    <xf numFmtId="0" fontId="1" fillId="0" borderId="81" xfId="0" applyFont="1" applyBorder="1" applyAlignment="1">
      <alignment horizontal="center" vertical="center" wrapText="1"/>
    </xf>
    <xf numFmtId="0" fontId="1" fillId="0" borderId="136" xfId="0" applyFont="1" applyBorder="1" applyAlignment="1">
      <alignment horizontal="center" vertical="center" wrapText="1"/>
    </xf>
    <xf numFmtId="0" fontId="1" fillId="0" borderId="135" xfId="0" applyFont="1" applyBorder="1" applyAlignment="1">
      <alignment horizontal="center" vertical="center" wrapText="1"/>
    </xf>
    <xf numFmtId="0" fontId="92" fillId="0" borderId="81" xfId="0" applyFont="1" applyBorder="1" applyAlignment="1">
      <alignment horizontal="center" vertical="center" wrapText="1"/>
    </xf>
    <xf numFmtId="0" fontId="92" fillId="0" borderId="136" xfId="0" applyFont="1" applyBorder="1" applyAlignment="1">
      <alignment horizontal="center" vertical="center" wrapText="1"/>
    </xf>
    <xf numFmtId="0" fontId="92" fillId="0" borderId="135" xfId="0" applyFont="1" applyBorder="1" applyAlignment="1">
      <alignment horizontal="center" vertical="center" wrapText="1"/>
    </xf>
    <xf numFmtId="0" fontId="2" fillId="0" borderId="107" xfId="7" applyBorder="1" applyAlignment="1">
      <alignment horizontal="center" wrapText="1"/>
    </xf>
    <xf numFmtId="0" fontId="2" fillId="0" borderId="108" xfId="7" applyBorder="1" applyAlignment="1">
      <alignment horizontal="center" wrapText="1"/>
    </xf>
    <xf numFmtId="0" fontId="8" fillId="0" borderId="0" xfId="0" quotePrefix="1" applyFont="1" applyAlignment="1">
      <alignment horizontal="center" vertical="center"/>
    </xf>
    <xf numFmtId="0" fontId="2" fillId="0" borderId="88" xfId="7" applyBorder="1" applyAlignment="1">
      <alignment horizontal="center" wrapText="1"/>
    </xf>
    <xf numFmtId="0" fontId="21" fillId="0" borderId="0" xfId="0" applyFont="1" applyAlignment="1">
      <alignment wrapText="1"/>
    </xf>
    <xf numFmtId="0" fontId="2" fillId="0" borderId="0" xfId="0" applyFont="1" applyAlignment="1">
      <alignment vertical="top" wrapText="1"/>
    </xf>
    <xf numFmtId="0" fontId="2" fillId="0" borderId="0" xfId="0" applyFont="1" applyAlignment="1">
      <alignment wrapText="1"/>
    </xf>
    <xf numFmtId="0" fontId="1" fillId="0" borderId="0" xfId="0" quotePrefix="1" applyFont="1" applyAlignment="1">
      <alignment horizontal="left"/>
    </xf>
    <xf numFmtId="0" fontId="1" fillId="0" borderId="0" xfId="0" applyFont="1" applyAlignment="1">
      <alignment horizontal="left" wrapText="1"/>
    </xf>
    <xf numFmtId="0" fontId="1" fillId="0" borderId="0" xfId="0" applyFont="1" applyAlignment="1">
      <alignment wrapText="1"/>
    </xf>
    <xf numFmtId="0" fontId="2" fillId="0" borderId="0" xfId="0" applyFont="1" applyAlignment="1">
      <alignment horizontal="left" wrapText="1" indent="1"/>
    </xf>
    <xf numFmtId="0" fontId="2" fillId="0" borderId="0" xfId="0" applyFont="1" applyAlignment="1">
      <alignment horizontal="left" indent="3"/>
    </xf>
    <xf numFmtId="0" fontId="2" fillId="0" borderId="0" xfId="0" applyFont="1"/>
    <xf numFmtId="0" fontId="2" fillId="0" borderId="0" xfId="0" applyFont="1" applyAlignment="1">
      <alignment horizontal="left" wrapText="1" indent="3"/>
    </xf>
    <xf numFmtId="0" fontId="2" fillId="0" borderId="0" xfId="0" applyFont="1" applyAlignment="1">
      <alignment horizontal="left" wrapText="1" indent="2"/>
    </xf>
    <xf numFmtId="0" fontId="2" fillId="0" borderId="0" xfId="0" applyFont="1" applyAlignment="1">
      <alignment horizontal="left" indent="1"/>
    </xf>
    <xf numFmtId="0" fontId="2" fillId="0" borderId="0" xfId="0" quotePrefix="1" applyFont="1" applyAlignment="1">
      <alignment horizontal="left" wrapText="1" indent="5"/>
    </xf>
    <xf numFmtId="0" fontId="2" fillId="0" borderId="0" xfId="0" applyFont="1" applyAlignment="1">
      <alignment horizontal="left" wrapText="1" indent="4"/>
    </xf>
    <xf numFmtId="0" fontId="2" fillId="0" borderId="0" xfId="0" applyFont="1" applyAlignment="1">
      <alignment horizontal="left" wrapText="1" indent="5"/>
    </xf>
    <xf numFmtId="0" fontId="2" fillId="0" borderId="0" xfId="0" quotePrefix="1" applyFont="1" applyAlignment="1">
      <alignment horizontal="left" indent="5"/>
    </xf>
    <xf numFmtId="0" fontId="2" fillId="0" borderId="0" xfId="0" applyFont="1" applyAlignment="1">
      <alignment horizontal="left" indent="4"/>
    </xf>
    <xf numFmtId="0" fontId="1" fillId="0" borderId="0" xfId="0" quotePrefix="1" applyFont="1" applyAlignment="1">
      <alignment horizontal="left" wrapText="1"/>
    </xf>
    <xf numFmtId="0" fontId="1" fillId="0" borderId="0" xfId="0" applyFont="1" applyAlignment="1">
      <alignment horizontal="left"/>
    </xf>
    <xf numFmtId="0" fontId="2" fillId="0" borderId="0" xfId="0" applyFont="1" applyAlignment="1">
      <alignment horizontal="left" wrapText="1"/>
    </xf>
    <xf numFmtId="0" fontId="2" fillId="0" borderId="0" xfId="0" applyFont="1" applyAlignment="1">
      <alignment horizontal="left" vertical="top" indent="1"/>
    </xf>
    <xf numFmtId="0" fontId="1" fillId="0" borderId="0" xfId="0" applyFont="1"/>
    <xf numFmtId="0" fontId="2" fillId="0" borderId="0" xfId="0" applyFont="1" applyAlignment="1">
      <alignment horizontal="left" indent="2"/>
    </xf>
    <xf numFmtId="0" fontId="16" fillId="0" borderId="0" xfId="0" applyFont="1" applyAlignment="1">
      <alignment vertical="center" wrapText="1"/>
    </xf>
    <xf numFmtId="0" fontId="83" fillId="0" borderId="0" xfId="0" applyFont="1" applyAlignment="1">
      <alignment horizontal="left" vertical="top" wrapText="1"/>
    </xf>
    <xf numFmtId="0" fontId="25" fillId="0" borderId="175" xfId="0" applyFont="1" applyBorder="1" applyAlignment="1">
      <alignment horizontal="left" vertical="center" wrapText="1" indent="1"/>
    </xf>
    <xf numFmtId="0" fontId="0" fillId="0" borderId="177" xfId="0" applyBorder="1" applyAlignment="1">
      <alignment horizontal="left" vertical="center" wrapText="1" indent="1"/>
    </xf>
    <xf numFmtId="0" fontId="0" fillId="0" borderId="176" xfId="0" applyBorder="1" applyAlignment="1">
      <alignment horizontal="left" vertical="center" wrapText="1" indent="1"/>
    </xf>
    <xf numFmtId="0" fontId="0" fillId="0" borderId="6" xfId="0" applyBorder="1" applyAlignment="1">
      <alignment horizontal="left" vertical="center" wrapText="1" indent="1"/>
    </xf>
    <xf numFmtId="0" fontId="0" fillId="0" borderId="0" xfId="0"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28" fillId="0" borderId="175" xfId="0" applyFont="1" applyBorder="1" applyAlignment="1">
      <alignment horizontal="left" vertical="center" wrapText="1" indent="1"/>
    </xf>
    <xf numFmtId="0" fontId="89" fillId="0" borderId="175" xfId="0" applyFont="1" applyBorder="1" applyAlignment="1">
      <alignment horizontal="center" vertical="center" wrapText="1"/>
    </xf>
    <xf numFmtId="0" fontId="89" fillId="0" borderId="177" xfId="0" applyFont="1" applyBorder="1" applyAlignment="1">
      <alignment horizontal="center" vertical="center" wrapText="1"/>
    </xf>
    <xf numFmtId="0" fontId="89" fillId="0" borderId="176" xfId="0" applyFont="1" applyBorder="1" applyAlignment="1">
      <alignment horizontal="center" vertical="center" wrapText="1"/>
    </xf>
    <xf numFmtId="0" fontId="89" fillId="0" borderId="6" xfId="0" applyFont="1" applyBorder="1" applyAlignment="1">
      <alignment horizontal="center" vertical="center" wrapText="1"/>
    </xf>
    <xf numFmtId="0" fontId="89" fillId="0" borderId="0" xfId="0" applyFont="1" applyAlignment="1">
      <alignment horizontal="center" vertical="center" wrapText="1"/>
    </xf>
    <xf numFmtId="0" fontId="89" fillId="0" borderId="7" xfId="0" applyFont="1" applyBorder="1" applyAlignment="1">
      <alignment horizontal="center" vertical="center" wrapText="1"/>
    </xf>
    <xf numFmtId="0" fontId="89" fillId="0" borderId="8" xfId="0" applyFont="1" applyBorder="1" applyAlignment="1">
      <alignment horizontal="center" vertical="center" wrapText="1"/>
    </xf>
    <xf numFmtId="0" fontId="89" fillId="0" borderId="9" xfId="0" applyFont="1" applyBorder="1" applyAlignment="1">
      <alignment horizontal="center" vertical="center" wrapText="1"/>
    </xf>
    <xf numFmtId="0" fontId="89" fillId="0" borderId="10" xfId="0" applyFont="1" applyBorder="1" applyAlignment="1">
      <alignment horizontal="center" vertical="center" wrapText="1"/>
    </xf>
    <xf numFmtId="49" fontId="9" fillId="0" borderId="127" xfId="0" applyNumberFormat="1" applyFont="1" applyBorder="1" applyAlignment="1" applyProtection="1">
      <alignment horizontal="left" vertical="center" indent="1"/>
      <protection locked="0"/>
    </xf>
    <xf numFmtId="49" fontId="9" fillId="0" borderId="128" xfId="0" applyNumberFormat="1" applyFont="1" applyBorder="1" applyAlignment="1" applyProtection="1">
      <alignment horizontal="left" vertical="center" indent="1"/>
      <protection locked="0"/>
    </xf>
    <xf numFmtId="49" fontId="9" fillId="0" borderId="129" xfId="0" applyNumberFormat="1" applyFont="1" applyBorder="1" applyAlignment="1" applyProtection="1">
      <alignment horizontal="left" vertical="center" indent="1"/>
      <protection locked="0"/>
    </xf>
    <xf numFmtId="0" fontId="4" fillId="0" borderId="124" xfId="0" applyFont="1" applyBorder="1" applyAlignment="1">
      <alignment horizontal="center"/>
    </xf>
    <xf numFmtId="0" fontId="4" fillId="0" borderId="125" xfId="0" applyFont="1" applyBorder="1" applyAlignment="1">
      <alignment horizontal="center"/>
    </xf>
    <xf numFmtId="0" fontId="4" fillId="0" borderId="126" xfId="0" applyFont="1" applyBorder="1" applyAlignment="1">
      <alignment horizontal="center"/>
    </xf>
    <xf numFmtId="0" fontId="8" fillId="0" borderId="0" xfId="0" applyFont="1" applyAlignment="1">
      <alignment horizontal="center" vertical="top"/>
    </xf>
    <xf numFmtId="0" fontId="16" fillId="0" borderId="0" xfId="0" applyFont="1" applyAlignment="1">
      <alignment vertical="center"/>
    </xf>
    <xf numFmtId="0" fontId="0" fillId="0" borderId="0" xfId="0" applyAlignment="1">
      <alignment vertical="center"/>
    </xf>
    <xf numFmtId="0" fontId="4" fillId="0" borderId="109" xfId="0" applyFont="1" applyBorder="1" applyAlignment="1">
      <alignment horizontal="center" vertical="center" textRotation="90"/>
    </xf>
    <xf numFmtId="0" fontId="4" fillId="0" borderId="99" xfId="0" applyFont="1" applyBorder="1" applyAlignment="1">
      <alignment horizontal="center" vertical="center" textRotation="90"/>
    </xf>
    <xf numFmtId="0" fontId="4" fillId="0" borderId="8" xfId="0" applyFont="1" applyBorder="1" applyAlignment="1">
      <alignment horizontal="center" vertical="center" textRotation="90"/>
    </xf>
    <xf numFmtId="0" fontId="2" fillId="0" borderId="3" xfId="0" applyFont="1" applyBorder="1" applyAlignment="1">
      <alignment horizontal="center" textRotation="90" wrapText="1"/>
    </xf>
    <xf numFmtId="0" fontId="3" fillId="0" borderId="8" xfId="0" applyFont="1" applyBorder="1" applyAlignment="1">
      <alignment horizontal="center" textRotation="90" wrapText="1"/>
    </xf>
    <xf numFmtId="0" fontId="16" fillId="0" borderId="123" xfId="0" applyFont="1" applyBorder="1" applyAlignment="1">
      <alignment vertical="center"/>
    </xf>
    <xf numFmtId="0" fontId="0" fillId="0" borderId="123" xfId="0" applyBorder="1" applyAlignment="1">
      <alignment vertical="center"/>
    </xf>
    <xf numFmtId="0" fontId="0" fillId="0" borderId="123" xfId="0" applyBorder="1"/>
    <xf numFmtId="0" fontId="4" fillId="0" borderId="105" xfId="0" applyFont="1" applyBorder="1" applyAlignment="1">
      <alignment horizontal="center" vertical="center" textRotation="90"/>
    </xf>
    <xf numFmtId="0" fontId="4" fillId="0" borderId="109" xfId="0" applyFont="1" applyBorder="1" applyAlignment="1">
      <alignment horizontal="center" vertical="center" textRotation="90" wrapText="1"/>
    </xf>
    <xf numFmtId="0" fontId="16" fillId="0" borderId="9" xfId="0" applyFont="1" applyBorder="1" applyAlignment="1">
      <alignment vertical="center"/>
    </xf>
    <xf numFmtId="0" fontId="0" fillId="0" borderId="9" xfId="0" applyBorder="1"/>
    <xf numFmtId="0" fontId="4" fillId="0" borderId="177" xfId="0" applyFont="1" applyBorder="1" applyAlignment="1">
      <alignment horizontal="center" vertical="center" textRotation="90" wrapText="1"/>
    </xf>
    <xf numFmtId="0" fontId="4" fillId="0" borderId="0" xfId="0" applyFont="1" applyAlignment="1">
      <alignment horizontal="center" vertical="center" textRotation="90" wrapText="1"/>
    </xf>
    <xf numFmtId="0" fontId="4" fillId="0" borderId="9" xfId="0" applyFont="1" applyBorder="1" applyAlignment="1">
      <alignment horizontal="center" vertical="center" textRotation="90" wrapText="1"/>
    </xf>
    <xf numFmtId="0" fontId="25" fillId="0" borderId="44" xfId="0" applyFont="1" applyBorder="1" applyAlignment="1">
      <alignment horizontal="center" wrapText="1"/>
    </xf>
    <xf numFmtId="0" fontId="26" fillId="0" borderId="44" xfId="0" applyFont="1" applyBorder="1" applyAlignment="1">
      <alignment horizontal="center" wrapText="1"/>
    </xf>
    <xf numFmtId="0" fontId="26" fillId="0" borderId="116" xfId="0" applyFont="1" applyBorder="1" applyAlignment="1">
      <alignment horizontal="center" wrapText="1"/>
    </xf>
    <xf numFmtId="0" fontId="2" fillId="0" borderId="118" xfId="0" applyFont="1" applyBorder="1" applyAlignment="1">
      <alignment horizontal="center" wrapText="1"/>
    </xf>
    <xf numFmtId="0" fontId="3" fillId="0" borderId="118" xfId="0" applyFont="1" applyBorder="1" applyAlignment="1">
      <alignment horizontal="center" wrapText="1"/>
    </xf>
    <xf numFmtId="0" fontId="3" fillId="0" borderId="122" xfId="0" applyFont="1" applyBorder="1" applyAlignment="1">
      <alignment horizontal="center" wrapText="1"/>
    </xf>
    <xf numFmtId="0" fontId="1" fillId="0" borderId="110" xfId="0" applyFont="1" applyBorder="1" applyAlignment="1">
      <alignment horizontal="center"/>
    </xf>
    <xf numFmtId="0" fontId="4" fillId="0" borderId="111" xfId="0" applyFont="1" applyBorder="1" applyAlignment="1">
      <alignment horizontal="center"/>
    </xf>
    <xf numFmtId="0" fontId="4" fillId="0" borderId="112" xfId="0" applyFont="1" applyBorder="1" applyAlignment="1">
      <alignment horizontal="center"/>
    </xf>
    <xf numFmtId="0" fontId="27" fillId="0" borderId="120" xfId="0" applyFont="1" applyBorder="1" applyAlignment="1" applyProtection="1">
      <alignment horizontal="left" vertical="top" wrapText="1"/>
      <protection locked="0"/>
    </xf>
    <xf numFmtId="0" fontId="27" fillId="0" borderId="114" xfId="0" applyFont="1" applyBorder="1" applyAlignment="1" applyProtection="1">
      <alignment horizontal="left" vertical="top" wrapText="1"/>
      <protection locked="0"/>
    </xf>
    <xf numFmtId="0" fontId="27" fillId="0" borderId="121" xfId="0" applyFont="1" applyBorder="1" applyAlignment="1" applyProtection="1">
      <alignment horizontal="left" vertical="top" wrapText="1"/>
      <protection locked="0"/>
    </xf>
    <xf numFmtId="0" fontId="26" fillId="0" borderId="117" xfId="0" applyFont="1" applyBorder="1" applyAlignment="1">
      <alignment horizontal="center" wrapText="1"/>
    </xf>
    <xf numFmtId="0" fontId="26" fillId="0" borderId="118" xfId="0" applyFont="1" applyBorder="1" applyAlignment="1">
      <alignment horizontal="center" wrapText="1"/>
    </xf>
    <xf numFmtId="0" fontId="27" fillId="0" borderId="113" xfId="0" applyFont="1" applyBorder="1" applyAlignment="1" applyProtection="1">
      <alignment horizontal="left" vertical="top" wrapText="1"/>
      <protection locked="0"/>
    </xf>
    <xf numFmtId="0" fontId="27" fillId="0" borderId="115" xfId="0" applyFont="1" applyBorder="1" applyAlignment="1" applyProtection="1">
      <alignment horizontal="left" vertical="top" wrapText="1"/>
      <protection locked="0"/>
    </xf>
    <xf numFmtId="0" fontId="3" fillId="0" borderId="44" xfId="0" applyFont="1" applyBorder="1" applyAlignment="1">
      <alignment horizontal="center" wrapText="1"/>
    </xf>
    <xf numFmtId="0" fontId="3" fillId="0" borderId="116" xfId="0" applyFont="1" applyBorder="1" applyAlignment="1">
      <alignment horizontal="center" wrapText="1"/>
    </xf>
    <xf numFmtId="0" fontId="2" fillId="0" borderId="117" xfId="0" applyFont="1" applyBorder="1" applyAlignment="1">
      <alignment horizontal="center" wrapText="1"/>
    </xf>
    <xf numFmtId="0" fontId="2" fillId="0" borderId="119" xfId="0" applyFont="1" applyBorder="1" applyAlignment="1">
      <alignment horizontal="center" wrapText="1"/>
    </xf>
    <xf numFmtId="0" fontId="25" fillId="0" borderId="119" xfId="0" applyFont="1" applyBorder="1" applyAlignment="1">
      <alignment horizontal="center" wrapText="1"/>
    </xf>
    <xf numFmtId="0" fontId="26" fillId="0" borderId="122" xfId="0" applyFont="1" applyBorder="1" applyAlignment="1">
      <alignment horizont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vertical="center"/>
    </xf>
    <xf numFmtId="0" fontId="0" fillId="0" borderId="10" xfId="0" applyBorder="1" applyAlignment="1">
      <alignment vertical="center"/>
    </xf>
    <xf numFmtId="0" fontId="20" fillId="0" borderId="0" xfId="0" applyFont="1" applyAlignment="1">
      <alignment horizontal="center"/>
    </xf>
    <xf numFmtId="0" fontId="3" fillId="0" borderId="0" xfId="0" applyFont="1" applyAlignment="1">
      <alignment horizontal="center"/>
    </xf>
    <xf numFmtId="164" fontId="15" fillId="0" borderId="6" xfId="2" applyNumberFormat="1" applyFont="1" applyFill="1" applyBorder="1" applyAlignment="1" applyProtection="1">
      <alignment horizontal="center" vertical="center" wrapText="1"/>
    </xf>
    <xf numFmtId="0" fontId="15" fillId="0" borderId="7" xfId="0" applyFont="1" applyBorder="1" applyAlignment="1">
      <alignment vertical="center" wrapText="1"/>
    </xf>
    <xf numFmtId="0" fontId="15" fillId="0" borderId="6" xfId="0" applyFont="1" applyBorder="1" applyAlignment="1">
      <alignment vertical="center" wrapText="1"/>
    </xf>
    <xf numFmtId="0" fontId="62" fillId="0" borderId="0" xfId="51" applyFont="1" applyBorder="1" applyAlignment="1" applyProtection="1">
      <alignment horizontal="right" vertical="center"/>
    </xf>
    <xf numFmtId="164" fontId="15" fillId="0" borderId="6" xfId="2" applyNumberFormat="1" applyFont="1" applyFill="1" applyBorder="1" applyAlignment="1" applyProtection="1">
      <alignment horizontal="center"/>
    </xf>
    <xf numFmtId="164" fontId="15" fillId="0" borderId="7" xfId="2" applyNumberFormat="1" applyFont="1" applyFill="1" applyBorder="1" applyAlignment="1" applyProtection="1">
      <alignment horizontal="center"/>
    </xf>
    <xf numFmtId="0" fontId="13" fillId="0" borderId="14" xfId="0" quotePrefix="1" applyFont="1" applyBorder="1" applyAlignment="1">
      <alignment horizontal="left" vertical="center" indent="1"/>
    </xf>
    <xf numFmtId="0" fontId="0" fillId="0" borderId="14" xfId="0" applyBorder="1" applyAlignment="1">
      <alignment horizontal="left" vertical="center" indent="1"/>
    </xf>
    <xf numFmtId="0" fontId="0" fillId="0" borderId="14" xfId="0" applyBorder="1" applyAlignment="1">
      <alignment vertical="center"/>
    </xf>
    <xf numFmtId="0" fontId="13" fillId="0" borderId="132" xfId="0" applyFont="1" applyBorder="1" applyAlignment="1">
      <alignment horizontal="left" vertical="center" indent="1"/>
    </xf>
    <xf numFmtId="0" fontId="0" fillId="0" borderId="132" xfId="0" applyBorder="1" applyAlignment="1">
      <alignment horizontal="left" vertical="center" indent="1"/>
    </xf>
    <xf numFmtId="0" fontId="18" fillId="0" borderId="44" xfId="0" applyFont="1" applyBorder="1" applyAlignment="1">
      <alignment horizontal="center" vertical="center"/>
    </xf>
    <xf numFmtId="0" fontId="4" fillId="0" borderId="0" xfId="0" applyFont="1" applyAlignment="1">
      <alignment horizontal="center"/>
    </xf>
    <xf numFmtId="0" fontId="16" fillId="0" borderId="0" xfId="0" applyFont="1" applyAlignment="1">
      <alignment horizontal="center" vertical="center" wrapText="1"/>
    </xf>
    <xf numFmtId="0" fontId="13" fillId="0" borderId="0" xfId="0" applyFont="1" applyAlignment="1">
      <alignment horizontal="center" vertical="center"/>
    </xf>
    <xf numFmtId="0" fontId="4" fillId="0" borderId="0" xfId="0" applyFont="1" applyAlignment="1">
      <alignment horizontal="center" vertical="center" wrapText="1"/>
    </xf>
    <xf numFmtId="0" fontId="8" fillId="0" borderId="0" xfId="0" applyFont="1" applyAlignment="1">
      <alignment horizontal="center" vertical="center" wrapText="1"/>
    </xf>
    <xf numFmtId="0" fontId="0" fillId="0" borderId="0" xfId="0"/>
    <xf numFmtId="0" fontId="3" fillId="0" borderId="0" xfId="0" applyFont="1" applyAlignment="1">
      <alignment horizontal="center" vertical="center"/>
    </xf>
    <xf numFmtId="10" fontId="21" fillId="0" borderId="144" xfId="0" applyNumberFormat="1" applyFont="1" applyBorder="1" applyAlignment="1">
      <alignment horizontal="center" vertical="center"/>
    </xf>
    <xf numFmtId="10" fontId="21" fillId="0" borderId="145" xfId="0" applyNumberFormat="1" applyFont="1" applyBorder="1" applyAlignment="1">
      <alignment horizontal="center" vertical="center"/>
    </xf>
    <xf numFmtId="10" fontId="21" fillId="0" borderId="8" xfId="0" applyNumberFormat="1" applyFont="1" applyBorder="1" applyAlignment="1">
      <alignment horizontal="center" vertical="center"/>
    </xf>
    <xf numFmtId="10" fontId="21" fillId="0" borderId="10" xfId="0" applyNumberFormat="1" applyFont="1" applyBorder="1" applyAlignment="1">
      <alignment horizontal="center" vertical="center"/>
    </xf>
    <xf numFmtId="164" fontId="3" fillId="0" borderId="0" xfId="0" applyNumberFormat="1" applyFont="1" applyAlignment="1">
      <alignment horizontal="center"/>
    </xf>
    <xf numFmtId="10" fontId="21" fillId="0" borderId="144" xfId="4" applyNumberFormat="1" applyFont="1" applyFill="1" applyBorder="1" applyAlignment="1" applyProtection="1">
      <alignment horizontal="center" vertical="center" wrapText="1"/>
    </xf>
    <xf numFmtId="10" fontId="21" fillId="0" borderId="145" xfId="4" applyNumberFormat="1" applyFont="1" applyFill="1" applyBorder="1" applyAlignment="1" applyProtection="1">
      <alignment horizontal="center" vertical="center" wrapText="1"/>
    </xf>
    <xf numFmtId="10" fontId="21" fillId="0" borderId="8" xfId="4" applyNumberFormat="1" applyFont="1" applyFill="1" applyBorder="1" applyAlignment="1" applyProtection="1">
      <alignment horizontal="center" vertical="center" wrapText="1"/>
    </xf>
    <xf numFmtId="10" fontId="21" fillId="0" borderId="10" xfId="4" applyNumberFormat="1" applyFont="1" applyFill="1" applyBorder="1" applyAlignment="1" applyProtection="1">
      <alignment horizontal="center" vertical="center" wrapText="1"/>
    </xf>
    <xf numFmtId="0" fontId="1" fillId="0" borderId="0" xfId="0" applyFont="1" applyAlignment="1">
      <alignment horizontal="left" vertical="center" indent="1"/>
    </xf>
    <xf numFmtId="0" fontId="0" fillId="0" borderId="0" xfId="0" applyAlignment="1">
      <alignment horizontal="left" vertical="center" indent="1"/>
    </xf>
    <xf numFmtId="0" fontId="4" fillId="0" borderId="0" xfId="0" quotePrefix="1" applyFont="1" applyAlignment="1">
      <alignment horizontal="left" vertical="center" indent="1"/>
    </xf>
    <xf numFmtId="0" fontId="0" fillId="0" borderId="0" xfId="0" quotePrefix="1" applyAlignment="1">
      <alignment horizontal="left" vertical="center" indent="2"/>
    </xf>
    <xf numFmtId="0" fontId="0" fillId="0" borderId="0" xfId="0" applyAlignment="1">
      <alignment horizontal="left" vertical="center" indent="2"/>
    </xf>
    <xf numFmtId="0" fontId="1" fillId="0" borderId="0" xfId="0" quotePrefix="1" applyFont="1" applyAlignment="1">
      <alignment horizontal="left" vertical="center" indent="1"/>
    </xf>
    <xf numFmtId="0" fontId="3" fillId="0" borderId="0" xfId="0" quotePrefix="1" applyFont="1" applyAlignment="1">
      <alignment horizontal="left" vertical="center" indent="2"/>
    </xf>
    <xf numFmtId="0" fontId="15" fillId="0" borderId="0" xfId="0" quotePrefix="1" applyFont="1" applyAlignment="1">
      <alignment horizontal="left" vertical="center" indent="1"/>
    </xf>
    <xf numFmtId="0" fontId="3" fillId="0" borderId="0" xfId="0" applyFont="1" applyAlignment="1">
      <alignment horizontal="left" vertical="center" indent="1"/>
    </xf>
    <xf numFmtId="0" fontId="0" fillId="0" borderId="0" xfId="0" applyAlignment="1">
      <alignment horizontal="left" indent="1"/>
    </xf>
    <xf numFmtId="0" fontId="16" fillId="0" borderId="14" xfId="0" applyFont="1" applyBorder="1" applyAlignment="1">
      <alignment vertical="center"/>
    </xf>
    <xf numFmtId="0" fontId="2" fillId="0" borderId="0" xfId="0" quotePrefix="1" applyFont="1" applyAlignment="1">
      <alignment horizontal="left" vertical="center" indent="2"/>
    </xf>
    <xf numFmtId="6" fontId="16" fillId="0" borderId="6" xfId="0" applyNumberFormat="1" applyFont="1" applyBorder="1" applyAlignment="1">
      <alignment horizontal="center"/>
    </xf>
    <xf numFmtId="6" fontId="16" fillId="0" borderId="7" xfId="0" applyNumberFormat="1" applyFont="1" applyBorder="1" applyAlignment="1">
      <alignment horizontal="center"/>
    </xf>
    <xf numFmtId="0" fontId="13" fillId="0" borderId="14" xfId="0" applyFont="1" applyBorder="1" applyAlignment="1">
      <alignment horizontal="left" vertical="center" indent="1"/>
    </xf>
    <xf numFmtId="0" fontId="16" fillId="0" borderId="0" xfId="0" applyFont="1" applyAlignment="1">
      <alignment horizontal="left" vertical="center"/>
    </xf>
    <xf numFmtId="164" fontId="0" fillId="0" borderId="0" xfId="0" applyNumberFormat="1" applyAlignment="1">
      <alignment wrapText="1"/>
    </xf>
    <xf numFmtId="0" fontId="0" fillId="0" borderId="0" xfId="0" applyAlignment="1">
      <alignment wrapText="1"/>
    </xf>
    <xf numFmtId="0" fontId="13" fillId="0" borderId="133" xfId="0" applyFont="1" applyBorder="1" applyAlignment="1">
      <alignment horizontal="left" vertical="center" indent="1"/>
    </xf>
    <xf numFmtId="0" fontId="0" fillId="0" borderId="133" xfId="0" applyBorder="1" applyAlignment="1">
      <alignment horizontal="left" vertical="center" indent="1"/>
    </xf>
    <xf numFmtId="0" fontId="13" fillId="0" borderId="100" xfId="0" quotePrefix="1" applyFont="1" applyBorder="1" applyAlignment="1">
      <alignment horizontal="left" vertical="center" indent="1"/>
    </xf>
    <xf numFmtId="0" fontId="0" fillId="0" borderId="100" xfId="0" applyBorder="1" applyAlignment="1">
      <alignment horizontal="left" vertical="center" indent="1"/>
    </xf>
    <xf numFmtId="0" fontId="0" fillId="0" borderId="134" xfId="0" applyBorder="1" applyAlignment="1">
      <alignment horizontal="left" vertical="center" indent="1"/>
    </xf>
    <xf numFmtId="0" fontId="0" fillId="0" borderId="78" xfId="0" applyBorder="1" applyAlignment="1">
      <alignment horizontal="left" vertical="center"/>
    </xf>
    <xf numFmtId="164" fontId="15" fillId="0" borderId="6" xfId="2" quotePrefix="1" applyNumberFormat="1" applyFont="1" applyFill="1" applyBorder="1" applyAlignment="1" applyProtection="1">
      <alignment horizontal="center"/>
    </xf>
    <xf numFmtId="164" fontId="15" fillId="0" borderId="7" xfId="2" quotePrefix="1" applyNumberFormat="1" applyFont="1" applyFill="1" applyBorder="1" applyAlignment="1" applyProtection="1">
      <alignment horizontal="center"/>
    </xf>
    <xf numFmtId="0" fontId="21" fillId="0" borderId="0" xfId="0" applyFont="1" applyAlignment="1">
      <alignment horizontal="center"/>
    </xf>
    <xf numFmtId="0" fontId="12" fillId="0" borderId="81" xfId="0" applyFont="1" applyBorder="1" applyAlignment="1">
      <alignment horizontal="center" vertical="center"/>
    </xf>
    <xf numFmtId="0" fontId="12" fillId="0" borderId="135" xfId="0" applyFont="1" applyBorder="1" applyAlignment="1">
      <alignment horizontal="center" vertical="center"/>
    </xf>
    <xf numFmtId="0" fontId="82" fillId="0" borderId="0" xfId="0" applyFont="1" applyAlignment="1">
      <alignment horizontal="center" wrapText="1"/>
    </xf>
    <xf numFmtId="0" fontId="12" fillId="0" borderId="136" xfId="0" applyFont="1" applyBorder="1" applyAlignment="1">
      <alignment horizontal="center" vertical="center"/>
    </xf>
    <xf numFmtId="0" fontId="0" fillId="0" borderId="0" xfId="0" applyAlignment="1">
      <alignment horizontal="left" wrapText="1"/>
    </xf>
    <xf numFmtId="0" fontId="19" fillId="0" borderId="0" xfId="0" applyFont="1" applyAlignment="1">
      <alignment horizontal="center"/>
    </xf>
    <xf numFmtId="0" fontId="8" fillId="0" borderId="177" xfId="0" applyFont="1" applyBorder="1" applyAlignment="1">
      <alignment horizontal="center"/>
    </xf>
    <xf numFmtId="49" fontId="12" fillId="0" borderId="137" xfId="0" applyNumberFormat="1" applyFont="1" applyBorder="1" applyAlignment="1">
      <alignment horizontal="left" indent="1"/>
    </xf>
    <xf numFmtId="0" fontId="15" fillId="0" borderId="138" xfId="0" applyFont="1" applyBorder="1" applyAlignment="1">
      <alignment horizontal="left" indent="1"/>
    </xf>
    <xf numFmtId="0" fontId="15" fillId="0" borderId="139" xfId="0" applyFont="1" applyBorder="1" applyAlignment="1">
      <alignment horizontal="left" indent="1"/>
    </xf>
    <xf numFmtId="0" fontId="8" fillId="0" borderId="0" xfId="0" applyFont="1" applyAlignment="1">
      <alignment horizontal="center"/>
    </xf>
    <xf numFmtId="0" fontId="34" fillId="0" borderId="194" xfId="0" applyFont="1" applyBorder="1" applyAlignment="1">
      <alignment horizontal="center" vertical="center"/>
    </xf>
    <xf numFmtId="0" fontId="34" fillId="0" borderId="194" xfId="0" applyFont="1" applyBorder="1" applyAlignment="1">
      <alignment horizontal="center" vertical="center" wrapText="1"/>
    </xf>
    <xf numFmtId="0" fontId="34" fillId="0" borderId="194" xfId="0" applyFont="1" applyBorder="1" applyAlignment="1">
      <alignment vertical="center"/>
    </xf>
    <xf numFmtId="0" fontId="34" fillId="0" borderId="107" xfId="7" applyFont="1" applyBorder="1" applyAlignment="1">
      <alignment horizontal="right"/>
    </xf>
    <xf numFmtId="0" fontId="34" fillId="0" borderId="143" xfId="7" applyFont="1" applyBorder="1" applyAlignment="1">
      <alignment horizontal="right"/>
    </xf>
    <xf numFmtId="0" fontId="34" fillId="0" borderId="108" xfId="7" applyFont="1" applyBorder="1" applyAlignment="1">
      <alignment horizontal="right"/>
    </xf>
    <xf numFmtId="0" fontId="34" fillId="0" borderId="88" xfId="7" applyFont="1" applyBorder="1" applyAlignment="1">
      <alignment horizontal="right"/>
    </xf>
    <xf numFmtId="0" fontId="34" fillId="0" borderId="195" xfId="7" applyFont="1" applyBorder="1" applyAlignment="1">
      <alignment horizontal="right"/>
    </xf>
    <xf numFmtId="0" fontId="21" fillId="0" borderId="177" xfId="7" applyFont="1" applyBorder="1"/>
    <xf numFmtId="172" fontId="32" fillId="0" borderId="0" xfId="1" applyNumberFormat="1" applyFont="1" applyAlignment="1">
      <alignment horizontal="center"/>
    </xf>
    <xf numFmtId="38" fontId="2" fillId="0" borderId="170" xfId="17" applyFont="1" applyBorder="1" applyAlignment="1">
      <alignment horizontal="center" wrapText="1"/>
    </xf>
    <xf numFmtId="38" fontId="2" fillId="0" borderId="171" xfId="17" applyFont="1" applyBorder="1" applyAlignment="1">
      <alignment horizontal="center" wrapText="1"/>
    </xf>
    <xf numFmtId="38" fontId="2" fillId="0" borderId="172" xfId="17" applyFont="1" applyBorder="1" applyAlignment="1">
      <alignment horizontal="center" wrapText="1"/>
    </xf>
    <xf numFmtId="0" fontId="8" fillId="0" borderId="53" xfId="21" applyFont="1" applyBorder="1" applyAlignment="1">
      <alignment horizontal="center" wrapText="1"/>
    </xf>
    <xf numFmtId="172" fontId="32" fillId="0" borderId="177" xfId="1" applyNumberFormat="1" applyFont="1" applyBorder="1" applyAlignment="1">
      <alignment horizontal="left" wrapText="1"/>
    </xf>
  </cellXfs>
  <cellStyles count="57">
    <cellStyle name="Box" xfId="27" xr:uid="{00000000-0005-0000-0000-000000000000}"/>
    <cellStyle name="ColumnB" xfId="28" xr:uid="{00000000-0005-0000-0000-000001000000}"/>
    <cellStyle name="ColumnD" xfId="29" xr:uid="{00000000-0005-0000-0000-000002000000}"/>
    <cellStyle name="ColumnE" xfId="30" xr:uid="{00000000-0005-0000-0000-000003000000}"/>
    <cellStyle name="ColumnF" xfId="31" xr:uid="{00000000-0005-0000-0000-000004000000}"/>
    <cellStyle name="Comma" xfId="1" builtinId="3"/>
    <cellStyle name="Comma0" xfId="8" xr:uid="{00000000-0005-0000-0000-000006000000}"/>
    <cellStyle name="Currency" xfId="2" builtinId="4"/>
    <cellStyle name="Currency0" xfId="9" xr:uid="{00000000-0005-0000-0000-000008000000}"/>
    <cellStyle name="Date" xfId="10" xr:uid="{00000000-0005-0000-0000-000009000000}"/>
    <cellStyle name="Final" xfId="32" xr:uid="{00000000-0005-0000-0000-00000A000000}"/>
    <cellStyle name="Fixed" xfId="11" xr:uid="{00000000-0005-0000-0000-00000B000000}"/>
    <cellStyle name="Grey" xfId="33" xr:uid="{00000000-0005-0000-0000-00000C000000}"/>
    <cellStyle name="Header 1" xfId="34" xr:uid="{00000000-0005-0000-0000-00000D000000}"/>
    <cellStyle name="Header 2" xfId="35" xr:uid="{00000000-0005-0000-0000-00000E000000}"/>
    <cellStyle name="Heading 1 2" xfId="26" xr:uid="{00000000-0005-0000-0000-00000F000000}"/>
    <cellStyle name="Heading 2 2" xfId="21" xr:uid="{00000000-0005-0000-0000-000010000000}"/>
    <cellStyle name="Heading 3 2" xfId="23" xr:uid="{00000000-0005-0000-0000-000011000000}"/>
    <cellStyle name="HEADING1" xfId="12" xr:uid="{00000000-0005-0000-0000-000012000000}"/>
    <cellStyle name="HEADING2" xfId="13" xr:uid="{00000000-0005-0000-0000-000013000000}"/>
    <cellStyle name="Hyperlink" xfId="51" builtinId="8"/>
    <cellStyle name="Input [yellow]" xfId="36" xr:uid="{00000000-0005-0000-0000-000015000000}"/>
    <cellStyle name="input cells" xfId="37" xr:uid="{00000000-0005-0000-0000-000016000000}"/>
    <cellStyle name="Loss" xfId="38" xr:uid="{00000000-0005-0000-0000-000017000000}"/>
    <cellStyle name="Normal" xfId="0" builtinId="0"/>
    <cellStyle name="Normal - Style1" xfId="39" xr:uid="{00000000-0005-0000-0000-000019000000}"/>
    <cellStyle name="Normal 2" xfId="7" xr:uid="{00000000-0005-0000-0000-00001A000000}"/>
    <cellStyle name="Normal 3" xfId="52" xr:uid="{00000000-0005-0000-0000-00001B000000}"/>
    <cellStyle name="Normal 4" xfId="55" xr:uid="{00000000-0005-0000-0000-00001C000000}"/>
    <cellStyle name="Normal_Book1" xfId="18" xr:uid="{00000000-0005-0000-0000-00001D000000}"/>
    <cellStyle name="Normal_FUNDFLOW" xfId="17" xr:uid="{00000000-0005-0000-0000-00001E000000}"/>
    <cellStyle name="Normal_PRELIM~1" xfId="24" xr:uid="{00000000-0005-0000-0000-00001F000000}"/>
    <cellStyle name="Normal_Select City &amp; State" xfId="3" xr:uid="{00000000-0005-0000-0000-000020000000}"/>
    <cellStyle name="Normal_Sheet1" xfId="56" xr:uid="{0C6AB118-42C4-42D2-9A81-2CC4B404520B}"/>
    <cellStyle name="Page" xfId="40" xr:uid="{00000000-0005-0000-0000-000022000000}"/>
    <cellStyle name="Percent" xfId="4" builtinId="5"/>
    <cellStyle name="Percent [2]" xfId="41" xr:uid="{00000000-0005-0000-0000-000024000000}"/>
    <cellStyle name="Project" xfId="42" xr:uid="{00000000-0005-0000-0000-000025000000}"/>
    <cellStyle name="Project 2" xfId="53" xr:uid="{00000000-0005-0000-0000-000026000000}"/>
    <cellStyle name="PSChar" xfId="43" xr:uid="{00000000-0005-0000-0000-000027000000}"/>
    <cellStyle name="PSDec" xfId="44" xr:uid="{00000000-0005-0000-0000-000028000000}"/>
    <cellStyle name="PSHeading" xfId="45" xr:uid="{00000000-0005-0000-0000-000029000000}"/>
    <cellStyle name="Scenario" xfId="46" xr:uid="{00000000-0005-0000-0000-00002A000000}"/>
    <cellStyle name="Style 1" xfId="5" xr:uid="{00000000-0005-0000-0000-00002B000000}"/>
    <cellStyle name="Style 2" xfId="6" xr:uid="{00000000-0005-0000-0000-00002C000000}"/>
    <cellStyle name="Subheader" xfId="47" xr:uid="{00000000-0005-0000-0000-00002D000000}"/>
    <cellStyle name="Subtotal" xfId="19" xr:uid="{00000000-0005-0000-0000-00002E000000}"/>
    <cellStyle name="Subtotal_FUNDFLOW" xfId="22" xr:uid="{00000000-0005-0000-0000-00002F000000}"/>
    <cellStyle name="Times 10_cashflow" xfId="48" xr:uid="{00000000-0005-0000-0000-000030000000}"/>
    <cellStyle name="Top Line" xfId="49" xr:uid="{00000000-0005-0000-0000-000031000000}"/>
    <cellStyle name="Top Line 2" xfId="54" xr:uid="{00000000-0005-0000-0000-000032000000}"/>
    <cellStyle name="Top Line_FUNDFLOW" xfId="25" xr:uid="{00000000-0005-0000-0000-000033000000}"/>
    <cellStyle name="Total_FUNDFLOW" xfId="20" xr:uid="{00000000-0005-0000-0000-000034000000}"/>
    <cellStyle name="white" xfId="14" xr:uid="{00000000-0005-0000-0000-000035000000}"/>
    <cellStyle name="Win" xfId="50" xr:uid="{00000000-0005-0000-0000-000036000000}"/>
    <cellStyle name="Year" xfId="15" xr:uid="{00000000-0005-0000-0000-000037000000}"/>
    <cellStyle name="Yellow" xfId="16" xr:uid="{00000000-0005-0000-0000-000038000000}"/>
  </cellStyles>
  <dxfs count="23">
    <dxf>
      <font>
        <condense val="0"/>
        <extend val="0"/>
        <color indexed="10"/>
      </font>
    </dxf>
    <dxf>
      <font>
        <b val="0"/>
        <i val="0"/>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thick">
          <color rgb="FF0000FF"/>
        </bottom>
      </border>
    </dxf>
    <dxf>
      <border>
        <bottom style="medium">
          <color indexed="64"/>
        </bottom>
      </border>
    </dxf>
    <dxf>
      <border>
        <left style="thick">
          <color rgb="FF0000FF"/>
        </left>
        <top style="thick">
          <color rgb="FF0000FF"/>
        </top>
        <bottom style="thick">
          <color rgb="FF0000FF"/>
        </bottom>
        <horizontal style="thick">
          <color rgb="FF0000FF"/>
        </horizontal>
      </border>
    </dxf>
    <dxf>
      <numFmt numFmtId="167" formatCode="&quot;$&quot;#,##0.00"/>
    </dxf>
    <dxf>
      <border>
        <left style="medium">
          <color indexed="64"/>
        </left>
      </border>
    </dxf>
    <dxf>
      <border>
        <bottom style="medium">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2</xdr:col>
      <xdr:colOff>205740</xdr:colOff>
      <xdr:row>10</xdr:row>
      <xdr:rowOff>30480</xdr:rowOff>
    </xdr:from>
    <xdr:to>
      <xdr:col>3</xdr:col>
      <xdr:colOff>38100</xdr:colOff>
      <xdr:row>13</xdr:row>
      <xdr:rowOff>163194</xdr:rowOff>
    </xdr:to>
    <xdr:pic>
      <xdr:nvPicPr>
        <xdr:cNvPr id="4103" name="Picture 1" descr="PE01460_">
          <a:extLst>
            <a:ext uri="{FF2B5EF4-FFF2-40B4-BE49-F238E27FC236}">
              <a16:creationId xmlns:a16="http://schemas.microsoft.com/office/drawing/2014/main" id="{00000000-0008-0000-0100-000007100000}"/>
            </a:ext>
          </a:extLst>
        </xdr:cNvPr>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556260" y="1546860"/>
          <a:ext cx="609600" cy="876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43</xdr:row>
      <xdr:rowOff>0</xdr:rowOff>
    </xdr:from>
    <xdr:to>
      <xdr:col>8</xdr:col>
      <xdr:colOff>0</xdr:colOff>
      <xdr:row>44</xdr:row>
      <xdr:rowOff>0</xdr:rowOff>
    </xdr:to>
    <xdr:sp macro="" textlink="">
      <xdr:nvSpPr>
        <xdr:cNvPr id="5163" name="Rectangle 3">
          <a:extLst>
            <a:ext uri="{FF2B5EF4-FFF2-40B4-BE49-F238E27FC236}">
              <a16:creationId xmlns:a16="http://schemas.microsoft.com/office/drawing/2014/main" id="{00000000-0008-0000-0400-00002B140000}"/>
            </a:ext>
          </a:extLst>
        </xdr:cNvPr>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twoCellAnchor editAs="oneCell">
    <xdr:from>
      <xdr:col>9</xdr:col>
      <xdr:colOff>861060</xdr:colOff>
      <xdr:row>64</xdr:row>
      <xdr:rowOff>76200</xdr:rowOff>
    </xdr:from>
    <xdr:to>
      <xdr:col>10</xdr:col>
      <xdr:colOff>30480</xdr:colOff>
      <xdr:row>65</xdr:row>
      <xdr:rowOff>144780</xdr:rowOff>
    </xdr:to>
    <xdr:pic>
      <xdr:nvPicPr>
        <xdr:cNvPr id="5168" name="Picture 8" descr="pcs_popular_143">
          <a:extLst>
            <a:ext uri="{FF2B5EF4-FFF2-40B4-BE49-F238E27FC236}">
              <a16:creationId xmlns:a16="http://schemas.microsoft.com/office/drawing/2014/main" id="{00000000-0008-0000-0400-0000301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15500" y="10995660"/>
          <a:ext cx="312420" cy="236220"/>
        </a:xfrm>
        <a:prstGeom prst="rect">
          <a:avLst/>
        </a:prstGeom>
        <a:noFill/>
        <a:ln w="9525">
          <a:noFill/>
          <a:miter lim="800000"/>
          <a:headEnd/>
          <a:tailEnd/>
        </a:ln>
      </xdr:spPr>
    </xdr:pic>
    <xdr:clientData/>
  </xdr:twoCellAnchor>
  <xdr:twoCellAnchor editAs="oneCell">
    <xdr:from>
      <xdr:col>2</xdr:col>
      <xdr:colOff>45720</xdr:colOff>
      <xdr:row>9</xdr:row>
      <xdr:rowOff>15240</xdr:rowOff>
    </xdr:from>
    <xdr:to>
      <xdr:col>2</xdr:col>
      <xdr:colOff>685800</xdr:colOff>
      <xdr:row>11</xdr:row>
      <xdr:rowOff>0</xdr:rowOff>
    </xdr:to>
    <xdr:pic>
      <xdr:nvPicPr>
        <xdr:cNvPr id="5169" name="Picture 382" descr="PE01460_">
          <a:extLst>
            <a:ext uri="{FF2B5EF4-FFF2-40B4-BE49-F238E27FC236}">
              <a16:creationId xmlns:a16="http://schemas.microsoft.com/office/drawing/2014/main" id="{00000000-0008-0000-0400-000031140000}"/>
            </a:ext>
          </a:extLst>
        </xdr:cNvPr>
        <xdr:cNvPicPr>
          <a:picLocks noChangeAspect="1" noChangeArrowheads="1"/>
        </xdr:cNvPicPr>
      </xdr:nvPicPr>
      <xdr:blipFill>
        <a:blip xmlns:r="http://schemas.openxmlformats.org/officeDocument/2006/relationships" r:embed="rId2" cstate="print">
          <a:grayscl/>
        </a:blip>
        <a:srcRect/>
        <a:stretch>
          <a:fillRect/>
        </a:stretch>
      </xdr:blipFill>
      <xdr:spPr bwMode="auto">
        <a:xfrm>
          <a:off x="396240" y="1379220"/>
          <a:ext cx="640080" cy="929640"/>
        </a:xfrm>
        <a:prstGeom prst="rect">
          <a:avLst/>
        </a:prstGeom>
        <a:noFill/>
        <a:ln w="9525">
          <a:noFill/>
          <a:miter lim="800000"/>
          <a:headEnd/>
          <a:tailEnd/>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ach, Michelle" refreshedDate="46035.707920833331" createdVersion="6" refreshedVersion="8" minRefreshableVersion="3" recordCount="1665" xr:uid="{00000000-000A-0000-FFFF-FFFF00000000}">
  <cacheSource type="worksheet">
    <worksheetSource ref="A1:U1800" sheet="qryRPTCostBOTHIndexes_Crosstab"/>
  </cacheSource>
  <cacheFields count="21">
    <cacheField name="Region Order" numFmtId="0">
      <sharedItems containsBlank="1"/>
    </cacheField>
    <cacheField name="RegionLabel" numFmtId="0">
      <sharedItems containsBlank="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 Order" numFmtId="0">
      <sharedItems containsBlank="1"/>
    </cacheField>
    <cacheField name="Type" numFmtId="0">
      <sharedItems containsBlank="1" count="5">
        <s v="Detached/Semi-Detached"/>
        <s v="Row House"/>
        <s v="Walkup"/>
        <s v="Elevator"/>
        <m/>
      </sharedItems>
    </cacheField>
    <cacheField name="0 Bedrooms, HCC" numFmtId="0">
      <sharedItems containsString="0" containsBlank="1" containsNumber="1" minValue="80516.349000000002" maxValue="179790.44639999999"/>
    </cacheField>
    <cacheField name="0 Bedrooms, TDC" numFmtId="0">
      <sharedItems containsString="0" containsBlank="1" containsNumber="1" minValue="140903.61069999999" maxValue="314633.28100000002"/>
    </cacheField>
    <cacheField name="1 Bedrooms, HCC" numFmtId="0">
      <sharedItems containsString="0" containsBlank="1" containsNumber="1" minValue="109527.70819999999" maxValue="234134.07019999999"/>
    </cacheField>
    <cacheField name="1 Bedrooms, TDC" numFmtId="0">
      <sharedItems containsString="0" containsBlank="1" containsNumber="1" minValue="191673.48929999999" maxValue="409734.62300000002"/>
    </cacheField>
    <cacheField name="2 Bedrooms, HCC" numFmtId="0">
      <sharedItems containsString="0" containsBlank="1" containsNumber="1" minValue="138462.2383" maxValue="281876.61940000003"/>
    </cacheField>
    <cacheField name="2 Bedrooms, TDC" numFmtId="0">
      <sharedItems containsString="0" containsBlank="1" containsNumber="1" minValue="242308.91709999999" maxValue="493284.08399999997"/>
    </cacheField>
    <cacheField name="3 Bedrooms, HCC" numFmtId="0">
      <sharedItems containsString="0" containsBlank="1" containsNumber="1" minValue="178538.13219999999" maxValue="374088.91249999998"/>
    </cacheField>
    <cacheField name="3 Bedrooms, TDC" numFmtId="0">
      <sharedItems containsString="0" containsBlank="1" containsNumber="1" minValue="312441.73139999999" maxValue="598542.26890000002"/>
    </cacheField>
    <cacheField name="4 Bedrooms, HCC" numFmtId="0">
      <sharedItems containsString="0" containsBlank="1" containsNumber="1" minValue="211997.5338" maxValue="467611.14059999998"/>
    </cacheField>
    <cacheField name="4 Bedrooms, TDC" numFmtId="0">
      <sharedItems containsString="0" containsBlank="1" containsNumber="1" minValue="370995.68410000001" maxValue="748177.83609999996"/>
    </cacheField>
    <cacheField name="5 Bedrooms, HCC" numFmtId="0">
      <sharedItems containsString="0" containsBlank="1" containsNumber="1" minValue="233603.2928" maxValue="529959.29269999999"/>
    </cacheField>
    <cacheField name="5 Bedrooms, TDC" numFmtId="0">
      <sharedItems containsString="0" containsBlank="1" containsNumber="1" minValue="408805.7623" maxValue="847934.88100000005"/>
    </cacheField>
    <cacheField name="6 Bedrooms, HCC" numFmtId="0">
      <sharedItems containsString="0" containsBlank="1" containsNumber="1" minValue="254002.04930000001" maxValue="592307.44480000006"/>
    </cacheField>
    <cacheField name="6 Bedrooms, TDC" numFmtId="0">
      <sharedItems containsString="0" containsBlank="1" containsNumber="1" minValue="444503.58620000002" maxValue="947691.9257999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5">
  <r>
    <s v="1"/>
    <s v="Region I - Northeast"/>
    <x v="0"/>
    <s v="CT"/>
    <x v="0"/>
    <s v="1"/>
    <x v="0"/>
    <n v="140417.728"/>
    <n v="245731.02410000001"/>
    <n v="182569.83540000001"/>
    <n v="319497.21189999999"/>
    <n v="219598.01120000001"/>
    <n v="384296.5196"/>
    <n v="263956.41560000001"/>
    <n v="461923.72730000003"/>
    <n v="310937.7328"/>
    <n v="544141.03240000003"/>
    <n v="340810.88160000002"/>
    <n v="596419.0429"/>
    <n v="369679.03200000001"/>
    <n v="646938.30610000005"/>
  </r>
  <r>
    <s v="1"/>
    <s v="Region I - Northeast"/>
    <x v="0"/>
    <s v="CT"/>
    <x v="0"/>
    <s v="2"/>
    <x v="1"/>
    <n v="123460.66529999999"/>
    <n v="216056.1642"/>
    <n v="162124.46249999999"/>
    <n v="283717.80949999997"/>
    <n v="197546.90839999999"/>
    <n v="345707.08960000001"/>
    <n v="243026.55530000001"/>
    <n v="425296.47169999999"/>
    <n v="288928.15740000003"/>
    <n v="505624.27559999999"/>
    <n v="318572.90509999997"/>
    <n v="557502.58389999997"/>
    <n v="346665.87540000002"/>
    <n v="606665.28200000001"/>
  </r>
  <r>
    <s v="1"/>
    <s v="Region I - Northeast"/>
    <x v="0"/>
    <s v="CT"/>
    <x v="0"/>
    <s v="3"/>
    <x v="2"/>
    <n v="108409.13219999999"/>
    <n v="189715.98149999999"/>
    <n v="147466.66020000001"/>
    <n v="258066.65530000001"/>
    <n v="186420.64619999999"/>
    <n v="326236.13089999999"/>
    <n v="245371.5496"/>
    <n v="429400.21179999999"/>
    <n v="303724.45689999999"/>
    <n v="531517.79960000003"/>
    <n v="341961.95510000002"/>
    <n v="598433.4216"/>
    <n v="379667.90139999997"/>
    <n v="664418.82739999995"/>
  </r>
  <r>
    <s v="1"/>
    <s v="Region I - Northeast"/>
    <x v="0"/>
    <s v="CT"/>
    <x v="0"/>
    <s v="4"/>
    <x v="3"/>
    <n v="121591.8642"/>
    <n v="194546.98560000001"/>
    <n v="170228.60990000001"/>
    <n v="272365.77980000002"/>
    <n v="218865.35560000001"/>
    <n v="350184.57410000003"/>
    <n v="291820.47409999999"/>
    <n v="466912.76549999998"/>
    <n v="364775.59259999997"/>
    <n v="583640.95680000004"/>
    <n v="413412.3382"/>
    <n v="661459.75109999999"/>
    <n v="462049.08390000003"/>
    <n v="739278.5453"/>
  </r>
  <r>
    <s v="1"/>
    <s v="Region I - Northeast"/>
    <x v="0"/>
    <s v="CT"/>
    <x v="1"/>
    <s v="1"/>
    <x v="0"/>
    <n v="143604.47500000001"/>
    <n v="251307.83129999999"/>
    <n v="186770.57"/>
    <n v="326848.49739999999"/>
    <n v="224690.2199"/>
    <n v="393207.8849"/>
    <n v="270141.65980000002"/>
    <n v="472747.90460000001"/>
    <n v="318266.21220000001"/>
    <n v="556965.87139999995"/>
    <n v="348862.09960000002"/>
    <n v="610508.67429999996"/>
    <n v="378457.19959999999"/>
    <n v="662300.09920000006"/>
  </r>
  <r>
    <s v="1"/>
    <s v="Region I - Northeast"/>
    <x v="0"/>
    <s v="CT"/>
    <x v="1"/>
    <s v="2"/>
    <x v="1"/>
    <n v="126047.16280000001"/>
    <n v="220582.535"/>
    <n v="165601.46780000001"/>
    <n v="289802.5686"/>
    <n v="201858.5478"/>
    <n v="353252.45870000002"/>
    <n v="248470.92009999999"/>
    <n v="434824.1103"/>
    <n v="295477.53759999998"/>
    <n v="517085.69079999998"/>
    <n v="325836.9387"/>
    <n v="570214.64280000003"/>
    <n v="354629.41869999998"/>
    <n v="620601.48270000005"/>
  </r>
  <r>
    <s v="1"/>
    <s v="Region I - Northeast"/>
    <x v="0"/>
    <s v="CT"/>
    <x v="1"/>
    <s v="3"/>
    <x v="2"/>
    <n v="110455.62420000001"/>
    <n v="193297.34229999999"/>
    <n v="150179.3198"/>
    <n v="262813.80979999999"/>
    <n v="189795.80840000001"/>
    <n v="332142.66460000002"/>
    <n v="249758.86989999999"/>
    <n v="437078.02240000002"/>
    <n v="309102.76740000001"/>
    <n v="540929.84310000006"/>
    <n v="347977.40580000001"/>
    <n v="608960.46030000004"/>
    <n v="386301.67619999999"/>
    <n v="676027.93339999998"/>
  </r>
  <r>
    <s v="1"/>
    <s v="Region I - Northeast"/>
    <x v="0"/>
    <s v="CT"/>
    <x v="1"/>
    <s v="4"/>
    <x v="3"/>
    <n v="124379.79700000001"/>
    <n v="199007.67800000001"/>
    <n v="174131.7156"/>
    <n v="278610.74920000002"/>
    <n v="223883.63449999999"/>
    <n v="358213.82049999997"/>
    <n v="298511.51260000002"/>
    <n v="477618.42729999998"/>
    <n v="373139.39079999999"/>
    <n v="597023.03410000005"/>
    <n v="422891.30959999998"/>
    <n v="676626.10530000005"/>
    <n v="472643.22830000002"/>
    <n v="756229.17649999994"/>
  </r>
  <r>
    <s v="1"/>
    <s v="Region I - Northeast"/>
    <x v="0"/>
    <s v="CT"/>
    <x v="2"/>
    <s v="1"/>
    <x v="0"/>
    <n v="139136.3792"/>
    <n v="243488.6637"/>
    <n v="180865.12700000001"/>
    <n v="316513.97220000002"/>
    <n v="217520.9031"/>
    <n v="380661.58049999998"/>
    <n v="261416.2579"/>
    <n v="457478.45140000002"/>
    <n v="307916.88559999998"/>
    <n v="538854.54980000004"/>
    <n v="337487.21470000001"/>
    <n v="590602.62580000004"/>
    <n v="366043.4804"/>
    <n v="640576.09069999994"/>
  </r>
  <r>
    <s v="1"/>
    <s v="Region I - Northeast"/>
    <x v="0"/>
    <s v="CT"/>
    <x v="2"/>
    <s v="2"/>
    <x v="1"/>
    <n v="122479.4411"/>
    <n v="214339.022"/>
    <n v="160781.6188"/>
    <n v="281367.83299999998"/>
    <n v="195860.08489999999"/>
    <n v="342755.14860000001"/>
    <n v="240856.83730000001"/>
    <n v="421499.46529999998"/>
    <n v="286296.85989999998"/>
    <n v="501019.5049"/>
    <n v="315642.83029999997"/>
    <n v="552374.95310000004"/>
    <n v="343437.636"/>
    <n v="601015.86289999995"/>
  </r>
  <r>
    <s v="1"/>
    <s v="Region I - Northeast"/>
    <x v="0"/>
    <s v="CT"/>
    <x v="2"/>
    <s v="3"/>
    <x v="2"/>
    <n v="107699.1719"/>
    <n v="188473.5509"/>
    <n v="146548.93030000001"/>
    <n v="256460.62789999999"/>
    <n v="185296.97930000001"/>
    <n v="324269.71370000002"/>
    <n v="243929.77489999999"/>
    <n v="426877.10619999998"/>
    <n v="301975.15850000002"/>
    <n v="528456.52749999997"/>
    <n v="340019.40100000001"/>
    <n v="595033.95180000004"/>
    <n v="377541.49930000002"/>
    <n v="660697.62399999995"/>
  </r>
  <r>
    <s v="1"/>
    <s v="Region I - Northeast"/>
    <x v="0"/>
    <s v="CT"/>
    <x v="2"/>
    <s v="4"/>
    <x v="3"/>
    <n v="120463.1154"/>
    <n v="192740.98759999999"/>
    <n v="168648.3616"/>
    <n v="269837.38260000001"/>
    <n v="216833.6078"/>
    <n v="346933.77769999998"/>
    <n v="289111.47710000002"/>
    <n v="462578.3702"/>
    <n v="361389.34639999998"/>
    <n v="578222.96270000003"/>
    <n v="409574.59259999997"/>
    <n v="655319.35789999994"/>
    <n v="457759.83870000002"/>
    <n v="732415.75289999996"/>
  </r>
  <r>
    <s v="1"/>
    <s v="Region I - Northeast"/>
    <x v="0"/>
    <s v="CT"/>
    <x v="3"/>
    <s v="1"/>
    <x v="0"/>
    <n v="140417.728"/>
    <n v="245731.02410000001"/>
    <n v="182569.83540000001"/>
    <n v="319497.21189999999"/>
    <n v="219598.01120000001"/>
    <n v="384296.5196"/>
    <n v="263956.41560000001"/>
    <n v="461923.72730000003"/>
    <n v="310937.7328"/>
    <n v="544141.03240000003"/>
    <n v="340810.88160000002"/>
    <n v="596419.0429"/>
    <n v="369679.03200000001"/>
    <n v="646938.30610000005"/>
  </r>
  <r>
    <s v="1"/>
    <s v="Region I - Northeast"/>
    <x v="0"/>
    <s v="CT"/>
    <x v="3"/>
    <s v="2"/>
    <x v="1"/>
    <n v="123460.66529999999"/>
    <n v="216056.1642"/>
    <n v="162124.46249999999"/>
    <n v="283717.80949999997"/>
    <n v="197546.90839999999"/>
    <n v="345707.08960000001"/>
    <n v="243026.55530000001"/>
    <n v="425296.47169999999"/>
    <n v="288928.15740000003"/>
    <n v="505624.27559999999"/>
    <n v="318572.90509999997"/>
    <n v="557502.58389999997"/>
    <n v="346665.87540000002"/>
    <n v="606665.28200000001"/>
  </r>
  <r>
    <s v="1"/>
    <s v="Region I - Northeast"/>
    <x v="0"/>
    <s v="CT"/>
    <x v="3"/>
    <s v="3"/>
    <x v="2"/>
    <n v="108409.13219999999"/>
    <n v="189715.98149999999"/>
    <n v="147466.66020000001"/>
    <n v="258066.65530000001"/>
    <n v="186420.64619999999"/>
    <n v="326236.13089999999"/>
    <n v="245371.5496"/>
    <n v="429400.21179999999"/>
    <n v="303724.45689999999"/>
    <n v="531517.79960000003"/>
    <n v="341961.95510000002"/>
    <n v="598433.4216"/>
    <n v="379667.90139999997"/>
    <n v="664418.82739999995"/>
  </r>
  <r>
    <s v="1"/>
    <s v="Region I - Northeast"/>
    <x v="0"/>
    <s v="CT"/>
    <x v="3"/>
    <s v="4"/>
    <x v="3"/>
    <n v="121591.8642"/>
    <n v="194546.98560000001"/>
    <n v="170228.60990000001"/>
    <n v="272365.77980000002"/>
    <n v="218865.35560000001"/>
    <n v="350184.57410000003"/>
    <n v="291820.47409999999"/>
    <n v="466912.76549999998"/>
    <n v="364775.59259999997"/>
    <n v="583640.95680000004"/>
    <n v="413412.3382"/>
    <n v="661459.75109999999"/>
    <n v="462049.08390000003"/>
    <n v="739278.5453"/>
  </r>
  <r>
    <s v="1"/>
    <s v="Region I - Northeast"/>
    <x v="0"/>
    <s v="CT"/>
    <x v="4"/>
    <s v="1"/>
    <x v="0"/>
    <n v="137855.03039999999"/>
    <n v="241246.30319999999"/>
    <n v="179160.4186"/>
    <n v="313530.73249999998"/>
    <n v="215443.79500000001"/>
    <n v="377026.64130000002"/>
    <n v="258876.10029999999"/>
    <n v="453033.17560000002"/>
    <n v="304896.03840000002"/>
    <n v="533568.0673"/>
    <n v="334163.5478"/>
    <n v="584786.20880000002"/>
    <n v="362407.92879999999"/>
    <n v="634213.87549999997"/>
  </r>
  <r>
    <s v="1"/>
    <s v="Region I - Northeast"/>
    <x v="0"/>
    <s v="CT"/>
    <x v="4"/>
    <s v="2"/>
    <x v="1"/>
    <n v="121498.21709999999"/>
    <n v="212621.8799"/>
    <n v="159438.77499999999"/>
    <n v="279017.85639999999"/>
    <n v="194173.26149999999"/>
    <n v="339803.20760000002"/>
    <n v="238687.11929999999"/>
    <n v="417702.45880000002"/>
    <n v="283665.5624"/>
    <n v="496414.7341"/>
    <n v="312712.75559999997"/>
    <n v="547247.32220000005"/>
    <n v="340209.39649999997"/>
    <n v="595366.44380000001"/>
  </r>
  <r>
    <s v="1"/>
    <s v="Region I - Northeast"/>
    <x v="0"/>
    <s v="CT"/>
    <x v="4"/>
    <s v="3"/>
    <x v="2"/>
    <n v="106989.2116"/>
    <n v="187231.12030000001"/>
    <n v="145631.2003"/>
    <n v="254854.60060000001"/>
    <n v="184173.31229999999"/>
    <n v="322303.2965"/>
    <n v="242488.00030000001"/>
    <n v="424354.00050000002"/>
    <n v="300225.8602"/>
    <n v="525395.25529999996"/>
    <n v="338076.8468"/>
    <n v="591634.48199999996"/>
    <n v="375415.09730000002"/>
    <n v="656976.42039999994"/>
  </r>
  <r>
    <s v="1"/>
    <s v="Region I - Northeast"/>
    <x v="0"/>
    <s v="CT"/>
    <x v="4"/>
    <s v="4"/>
    <x v="3"/>
    <n v="119334.3668"/>
    <n v="190934.9896"/>
    <n v="167068.1134"/>
    <n v="267308.98540000001"/>
    <n v="214801.86009999999"/>
    <n v="343682.98129999998"/>
    <n v="286402.48019999999"/>
    <n v="458243.97509999998"/>
    <n v="358003.10019999999"/>
    <n v="572804.96880000003"/>
    <n v="405736.8468"/>
    <n v="649178.96459999995"/>
    <n v="453470.59350000002"/>
    <n v="725552.96050000004"/>
  </r>
  <r>
    <s v="1"/>
    <s v="Region I - Northeast"/>
    <x v="0"/>
    <s v="CT"/>
    <x v="5"/>
    <s v="1"/>
    <x v="0"/>
    <n v="139777.05360000001"/>
    <n v="244609.84390000001"/>
    <n v="181717.48120000001"/>
    <n v="318005.592"/>
    <n v="218559.4572"/>
    <n v="382479.05009999999"/>
    <n v="262686.33679999999"/>
    <n v="459701.0894"/>
    <n v="309427.30920000002"/>
    <n v="541497.79110000003"/>
    <n v="339149.04820000002"/>
    <n v="593510.83440000005"/>
    <n v="367861.2562"/>
    <n v="643757.19839999999"/>
  </r>
  <r>
    <s v="1"/>
    <s v="Region I - Northeast"/>
    <x v="0"/>
    <s v="CT"/>
    <x v="5"/>
    <s v="2"/>
    <x v="1"/>
    <n v="122970.05319999999"/>
    <n v="215197.5932"/>
    <n v="161453.04070000001"/>
    <n v="282542.82120000001"/>
    <n v="196703.49660000001"/>
    <n v="344231.11910000001"/>
    <n v="241941.69630000001"/>
    <n v="423397.96850000002"/>
    <n v="287612.50870000001"/>
    <n v="503321.89020000002"/>
    <n v="317107.8677"/>
    <n v="554938.76839999994"/>
    <n v="345051.75569999998"/>
    <n v="603840.57239999995"/>
  </r>
  <r>
    <s v="1"/>
    <s v="Region I - Northeast"/>
    <x v="0"/>
    <s v="CT"/>
    <x v="5"/>
    <s v="3"/>
    <x v="2"/>
    <n v="108054.15210000001"/>
    <n v="189094.76620000001"/>
    <n v="147007.79519999999"/>
    <n v="257263.64170000001"/>
    <n v="185858.81280000001"/>
    <n v="325252.92229999998"/>
    <n v="244650.66219999999"/>
    <n v="428138.65899999999"/>
    <n v="302849.8077"/>
    <n v="529987.16359999997"/>
    <n v="340990.67810000002"/>
    <n v="596733.68669999996"/>
    <n v="378604.70030000003"/>
    <n v="662558.22569999995"/>
  </r>
  <r>
    <s v="1"/>
    <s v="Region I - Northeast"/>
    <x v="0"/>
    <s v="CT"/>
    <x v="5"/>
    <s v="4"/>
    <x v="3"/>
    <n v="121027.4898"/>
    <n v="193643.9866"/>
    <n v="169438.48569999999"/>
    <n v="271101.58120000002"/>
    <n v="217849.4817"/>
    <n v="348559.17589999997"/>
    <n v="290465.9755"/>
    <n v="464745.56780000002"/>
    <n v="363082.4694"/>
    <n v="580931.95979999995"/>
    <n v="411493.46539999999"/>
    <n v="658389.55449999997"/>
    <n v="459904.46130000002"/>
    <n v="735847.14910000004"/>
  </r>
  <r>
    <s v="1"/>
    <s v="Region I - Northeast"/>
    <x v="0"/>
    <s v="CT"/>
    <x v="6"/>
    <s v="1"/>
    <x v="0"/>
    <n v="146167.18030000001"/>
    <n v="255792.5655"/>
    <n v="190179.9969"/>
    <n v="332814.99459999998"/>
    <n v="228844.44839999999"/>
    <n v="400477.78470000002"/>
    <n v="275221.9902"/>
    <n v="481638.4828"/>
    <n v="324307.92450000002"/>
    <n v="567538.86789999995"/>
    <n v="355509.45319999999"/>
    <n v="622141.54319999996"/>
    <n v="385728.32439999998"/>
    <n v="675024.56779999996"/>
  </r>
  <r>
    <s v="1"/>
    <s v="Region I - Northeast"/>
    <x v="0"/>
    <s v="CT"/>
    <x v="6"/>
    <s v="2"/>
    <x v="1"/>
    <n v="128009.61689999999"/>
    <n v="224016.82949999999"/>
    <n v="168287.16329999999"/>
    <n v="294502.53570000001"/>
    <n v="205232.2047"/>
    <n v="359156.35830000002"/>
    <n v="252810.36910000001"/>
    <n v="442418.1458"/>
    <n v="300740.1483"/>
    <n v="526295.25959999999"/>
    <n v="331697.10570000001"/>
    <n v="580469.9351"/>
    <n v="361085.91690000001"/>
    <n v="631900.35459999996"/>
  </r>
  <r>
    <s v="1"/>
    <s v="Region I - Northeast"/>
    <x v="0"/>
    <s v="CT"/>
    <x v="6"/>
    <s v="3"/>
    <x v="2"/>
    <n v="111875.5491"/>
    <n v="195782.21100000001"/>
    <n v="152014.78520000001"/>
    <n v="266025.87410000002"/>
    <n v="192043.149"/>
    <n v="336075.51069999998"/>
    <n v="252642.42790000001"/>
    <n v="442124.2488"/>
    <n v="312601.37459999998"/>
    <n v="547052.40560000006"/>
    <n v="351862.5258"/>
    <n v="615759.42020000005"/>
    <n v="390554.49290000001"/>
    <n v="683470.36270000006"/>
  </r>
  <r>
    <s v="1"/>
    <s v="Region I - Northeast"/>
    <x v="0"/>
    <s v="CT"/>
    <x v="6"/>
    <s v="4"/>
    <x v="3"/>
    <n v="126637.3011"/>
    <n v="202619.68479999999"/>
    <n v="177292.22150000001"/>
    <n v="283667.55869999999"/>
    <n v="227947.14199999999"/>
    <n v="364715.4327"/>
    <n v="303929.52269999997"/>
    <n v="486287.24359999999"/>
    <n v="379911.90330000001"/>
    <n v="607859.05440000002"/>
    <n v="430566.82380000001"/>
    <n v="688906.92839999998"/>
    <n v="481221.74420000002"/>
    <n v="769954.80229999998"/>
  </r>
  <r>
    <s v="1"/>
    <s v="Region I - Northeast"/>
    <x v="0"/>
    <s v="CT"/>
    <x v="7"/>
    <s v="1"/>
    <x v="0"/>
    <n v="136573.68160000001"/>
    <n v="239003.94279999999"/>
    <n v="177455.7101"/>
    <n v="310547.49280000001"/>
    <n v="213366.68700000001"/>
    <n v="373391.7022"/>
    <n v="256335.94270000001"/>
    <n v="448587.89970000001"/>
    <n v="301875.1912"/>
    <n v="528281.58470000001"/>
    <n v="330839.88099999999"/>
    <n v="578969.79169999994"/>
    <n v="358772.37719999999"/>
    <n v="627851.66020000004"/>
  </r>
  <r>
    <s v="1"/>
    <s v="Region I - Northeast"/>
    <x v="0"/>
    <s v="CT"/>
    <x v="7"/>
    <s v="2"/>
    <x v="1"/>
    <n v="120516.993"/>
    <n v="210904.7378"/>
    <n v="158095.9313"/>
    <n v="276667.8799"/>
    <n v="192486.4381"/>
    <n v="336851.26669999998"/>
    <n v="236517.4014"/>
    <n v="413905.4523"/>
    <n v="281034.2648"/>
    <n v="491809.96340000001"/>
    <n v="309782.68079999997"/>
    <n v="542119.69129999995"/>
    <n v="336981.15700000001"/>
    <n v="589717.02469999995"/>
  </r>
  <r>
    <s v="1"/>
    <s v="Region I - Northeast"/>
    <x v="0"/>
    <s v="CT"/>
    <x v="7"/>
    <s v="3"/>
    <x v="2"/>
    <n v="106279.2513"/>
    <n v="185988.68969999999"/>
    <n v="144713.47029999999"/>
    <n v="253248.57320000001"/>
    <n v="183049.64540000001"/>
    <n v="320336.87939999998"/>
    <n v="241046.22570000001"/>
    <n v="421830.89490000001"/>
    <n v="298476.56180000002"/>
    <n v="522333.98320000002"/>
    <n v="336134.29259999999"/>
    <n v="588235.01210000005"/>
    <n v="373288.69530000002"/>
    <n v="653255.2169"/>
  </r>
  <r>
    <s v="1"/>
    <s v="Region I - Northeast"/>
    <x v="0"/>
    <s v="CT"/>
    <x v="7"/>
    <s v="4"/>
    <x v="3"/>
    <n v="118205.618"/>
    <n v="189128.99160000001"/>
    <n v="165487.8651"/>
    <n v="264780.5882"/>
    <n v="212770.11240000001"/>
    <n v="340432.18489999999"/>
    <n v="283693.48310000001"/>
    <n v="453909.57980000001"/>
    <n v="354616.85399999999"/>
    <n v="567386.97470000002"/>
    <n v="401899.10119999998"/>
    <n v="643038.57149999996"/>
    <n v="449181.34830000001"/>
    <n v="718690.16799999995"/>
  </r>
  <r>
    <s v="1"/>
    <s v="Region I - Northeast"/>
    <x v="1"/>
    <s v="ME"/>
    <x v="8"/>
    <s v="1"/>
    <x v="0"/>
    <n v="126555.62239999999"/>
    <n v="221472.33919999999"/>
    <n v="164672.52910000001"/>
    <n v="288176.92580000003"/>
    <n v="198157.65340000001"/>
    <n v="346775.8934"/>
    <n v="238326.745"/>
    <n v="417071.80369999999"/>
    <n v="280839.31280000001"/>
    <n v="491468.79739999998"/>
    <n v="307861.79090000002"/>
    <n v="538758.13430000003"/>
    <n v="334037.87660000002"/>
    <n v="584566.28410000005"/>
  </r>
  <r>
    <s v="1"/>
    <s v="Region I - Northeast"/>
    <x v="1"/>
    <s v="ME"/>
    <x v="8"/>
    <s v="2"/>
    <x v="1"/>
    <n v="110799.06020000001"/>
    <n v="193898.35550000001"/>
    <n v="145674.617"/>
    <n v="254930.57980000001"/>
    <n v="177667.69140000001"/>
    <n v="310918.45990000002"/>
    <n v="218878.64550000001"/>
    <n v="383037.62959999999"/>
    <n v="260387.93840000001"/>
    <n v="455678.8921"/>
    <n v="287198.18520000001"/>
    <n v="502596.82429999998"/>
    <n v="312653.97090000001"/>
    <n v="547144.44920000003"/>
  </r>
  <r>
    <s v="1"/>
    <s v="Region I - Northeast"/>
    <x v="1"/>
    <s v="ME"/>
    <x v="8"/>
    <s v="3"/>
    <x v="2"/>
    <n v="96797.277799999996"/>
    <n v="169395.23620000001"/>
    <n v="131514.92249999999"/>
    <n v="230151.11429999999"/>
    <n v="166136.35569999999"/>
    <n v="290738.62239999999"/>
    <n v="218551.62100000001"/>
    <n v="382465.33679999999"/>
    <n v="270411.22629999998"/>
    <n v="473219.64600000001"/>
    <n v="304366.89659999998"/>
    <n v="532642.06889999995"/>
    <n v="337828.64679999999"/>
    <n v="591200.13190000004"/>
  </r>
  <r>
    <s v="1"/>
    <s v="Region I - Northeast"/>
    <x v="1"/>
    <s v="ME"/>
    <x v="8"/>
    <s v="4"/>
    <x v="3"/>
    <n v="109650.7594"/>
    <n v="175441.21770000001"/>
    <n v="153511.0632"/>
    <n v="245617.7047"/>
    <n v="197371.367"/>
    <n v="315794.19189999998"/>
    <n v="263161.82260000001"/>
    <n v="421058.92249999999"/>
    <n v="328952.2782"/>
    <n v="526323.65300000005"/>
    <n v="372812.5821"/>
    <n v="596500.14009999996"/>
    <n v="416672.88579999999"/>
    <n v="666676.62719999999"/>
  </r>
  <r>
    <s v="1"/>
    <s v="Region I - Northeast"/>
    <x v="1"/>
    <s v="ME"/>
    <x v="9"/>
    <s v="1"/>
    <x v="0"/>
    <n v="120165.49950000001"/>
    <n v="210289.62419999999"/>
    <n v="156210.0183"/>
    <n v="273367.53220000002"/>
    <n v="187872.66829999999"/>
    <n v="328777.16950000002"/>
    <n v="225791.09909999999"/>
    <n v="395134.42349999998"/>
    <n v="265958.70649999997"/>
    <n v="465427.73629999999"/>
    <n v="291501.3959"/>
    <n v="510127.44280000002"/>
    <n v="316170.81929999997"/>
    <n v="553298.9338"/>
  </r>
  <r>
    <s v="1"/>
    <s v="Region I - Northeast"/>
    <x v="1"/>
    <s v="ME"/>
    <x v="9"/>
    <s v="2"/>
    <x v="1"/>
    <n v="105759.49950000001"/>
    <n v="185079.12419999999"/>
    <n v="138840.49840000001"/>
    <n v="242970.87220000001"/>
    <n v="169138.9883"/>
    <n v="295993.22960000002"/>
    <n v="208009.9792"/>
    <n v="364017.46350000001"/>
    <n v="247260.30660000001"/>
    <n v="432705.53639999998"/>
    <n v="272608.9559"/>
    <n v="477065.67290000001"/>
    <n v="296619.81939999998"/>
    <n v="519084.6839"/>
  </r>
  <r>
    <s v="1"/>
    <s v="Region I - Northeast"/>
    <x v="1"/>
    <s v="ME"/>
    <x v="9"/>
    <s v="3"/>
    <x v="2"/>
    <n v="92975.882800000007"/>
    <n v="162707.79509999999"/>
    <n v="126507.93520000001"/>
    <n v="221388.8867"/>
    <n v="159952.02280000001"/>
    <n v="279916.03980000003"/>
    <n v="210559.8597"/>
    <n v="368479.75459999999"/>
    <n v="260659.66459999999"/>
    <n v="456154.41310000001"/>
    <n v="293495.05469999998"/>
    <n v="513616.3456"/>
    <n v="325878.86050000001"/>
    <n v="570288.00600000005"/>
  </r>
  <r>
    <s v="1"/>
    <s v="Region I - Northeast"/>
    <x v="1"/>
    <s v="ME"/>
    <x v="9"/>
    <s v="4"/>
    <x v="3"/>
    <n v="104040.9515"/>
    <n v="166465.52489999999"/>
    <n v="145657.33199999999"/>
    <n v="233051.73480000001"/>
    <n v="187273.7127"/>
    <n v="299637.9448"/>
    <n v="249698.2836"/>
    <n v="399517.2597"/>
    <n v="312122.85440000001"/>
    <n v="499396.57449999999"/>
    <n v="353739.23509999999"/>
    <n v="565982.78449999995"/>
    <n v="395355.61560000002"/>
    <n v="632568.99439999997"/>
  </r>
  <r>
    <s v="1"/>
    <s v="Region I - Northeast"/>
    <x v="1"/>
    <s v="ME"/>
    <x v="10"/>
    <s v="1"/>
    <x v="0"/>
    <n v="125914.948"/>
    <n v="220351.15900000001"/>
    <n v="163820.17480000001"/>
    <n v="286685.30599999998"/>
    <n v="197119.09940000001"/>
    <n v="344958.42389999999"/>
    <n v="237056.66620000001"/>
    <n v="414849.16570000001"/>
    <n v="279328.88929999998"/>
    <n v="488825.55609999999"/>
    <n v="306199.95750000002"/>
    <n v="535849.92570000002"/>
    <n v="332220.10080000001"/>
    <n v="581385.17649999994"/>
  </r>
  <r>
    <s v="1"/>
    <s v="Region I - Northeast"/>
    <x v="1"/>
    <s v="ME"/>
    <x v="10"/>
    <s v="2"/>
    <x v="1"/>
    <n v="110308.4482"/>
    <n v="193039.7844"/>
    <n v="145003.19519999999"/>
    <n v="253755.59160000001"/>
    <n v="176824.27970000001"/>
    <n v="309442.48940000002"/>
    <n v="217793.78649999999"/>
    <n v="381139.1263"/>
    <n v="259072.28959999999"/>
    <n v="453376.50679999997"/>
    <n v="285733.14789999998"/>
    <n v="500033.00880000001"/>
    <n v="311039.85119999998"/>
    <n v="544319.73970000003"/>
  </r>
  <r>
    <s v="1"/>
    <s v="Region I - Northeast"/>
    <x v="1"/>
    <s v="ME"/>
    <x v="10"/>
    <s v="3"/>
    <x v="2"/>
    <n v="96442.297600000005"/>
    <n v="168774.0209"/>
    <n v="131056.0575"/>
    <n v="229348.10060000001"/>
    <n v="165574.52220000001"/>
    <n v="289755.41379999998"/>
    <n v="217830.73370000001"/>
    <n v="381203.78399999999"/>
    <n v="269536.57709999999"/>
    <n v="471689.0099"/>
    <n v="303395.61940000003"/>
    <n v="530942.33400000003"/>
    <n v="336765.44579999999"/>
    <n v="589339.53009999997"/>
  </r>
  <r>
    <s v="1"/>
    <s v="Region I - Northeast"/>
    <x v="1"/>
    <s v="ME"/>
    <x v="10"/>
    <s v="4"/>
    <x v="3"/>
    <n v="109086.38499999999"/>
    <n v="174538.2187"/>
    <n v="152720.93900000001"/>
    <n v="244353.5061"/>
    <n v="196355.49309999999"/>
    <n v="314168.79369999998"/>
    <n v="261807.3241"/>
    <n v="418891.72480000003"/>
    <n v="327259.15519999998"/>
    <n v="523614.65600000002"/>
    <n v="370893.70919999998"/>
    <n v="593429.94350000005"/>
    <n v="414528.26319999999"/>
    <n v="663245.23100000003"/>
  </r>
  <r>
    <s v="1"/>
    <s v="Region I - Northeast"/>
    <x v="1"/>
    <s v="ME"/>
    <x v="11"/>
    <s v="1"/>
    <x v="0"/>
    <n v="125898.323"/>
    <n v="220322.06520000001"/>
    <n v="163759.13829999999"/>
    <n v="286578.49219999998"/>
    <n v="197018.5379"/>
    <n v="344782.44130000001"/>
    <n v="236891.51629999999"/>
    <n v="414560.15350000001"/>
    <n v="279105.25069999998"/>
    <n v="488434.1887"/>
    <n v="305942.00829999999"/>
    <n v="535398.51439999999"/>
    <n v="331909.38939999999"/>
    <n v="580841.4314"/>
  </r>
  <r>
    <s v="1"/>
    <s v="Region I - Northeast"/>
    <x v="1"/>
    <s v="ME"/>
    <x v="11"/>
    <s v="2"/>
    <x v="1"/>
    <n v="110441.88559999999"/>
    <n v="193273.29980000001"/>
    <n v="145123.09099999999"/>
    <n v="253965.4093"/>
    <n v="176918.86060000001"/>
    <n v="309608.00599999999"/>
    <n v="217813.85639999999"/>
    <n v="381174.2488"/>
    <n v="259043.4258"/>
    <n v="453325.9952"/>
    <n v="285671.99469999998"/>
    <n v="499925.99060000002"/>
    <n v="310932.79580000002"/>
    <n v="544132.39269999997"/>
  </r>
  <r>
    <s v="1"/>
    <s v="Region I - Northeast"/>
    <x v="1"/>
    <s v="ME"/>
    <x v="11"/>
    <s v="3"/>
    <x v="2"/>
    <n v="96713.888699999996"/>
    <n v="169249.30530000001"/>
    <n v="131474.39230000001"/>
    <n v="230080.18650000001"/>
    <n v="166140.51689999999"/>
    <n v="290745.90470000001"/>
    <n v="218613.61739999999"/>
    <n v="382573.83039999998"/>
    <n v="270541.64169999998"/>
    <n v="473447.87300000002"/>
    <n v="304554.68469999998"/>
    <n v="532970.69810000004"/>
    <n v="338083.2156"/>
    <n v="591645.62730000005"/>
  </r>
  <r>
    <s v="1"/>
    <s v="Region I - Northeast"/>
    <x v="1"/>
    <s v="ME"/>
    <x v="11"/>
    <s v="4"/>
    <x v="3"/>
    <n v="109052.44590000001"/>
    <n v="174483.91620000001"/>
    <n v="152673.42430000001"/>
    <n v="244277.48250000001"/>
    <n v="196294.40270000001"/>
    <n v="314071.049"/>
    <n v="261725.87030000001"/>
    <n v="418761.39860000001"/>
    <n v="327157.33779999998"/>
    <n v="523451.74829999998"/>
    <n v="370778.3162"/>
    <n v="593245.31480000005"/>
    <n v="414399.29450000002"/>
    <n v="663038.88119999995"/>
  </r>
  <r>
    <s v="1"/>
    <s v="Region I - Northeast"/>
    <x v="1"/>
    <s v="ME"/>
    <x v="12"/>
    <s v="1"/>
    <x v="0"/>
    <n v="121430.22719999999"/>
    <n v="212502.89749999999"/>
    <n v="157853.6954"/>
    <n v="276243.967"/>
    <n v="189849.2211"/>
    <n v="332236.13699999999"/>
    <n v="228166.1145"/>
    <n v="399290.70030000003"/>
    <n v="268755.9241"/>
    <n v="470322.86719999998"/>
    <n v="294567.12339999998"/>
    <n v="515492.46590000001"/>
    <n v="319495.6703"/>
    <n v="559117.42299999995"/>
  </r>
  <r>
    <s v="1"/>
    <s v="Region I - Northeast"/>
    <x v="1"/>
    <s v="ME"/>
    <x v="12"/>
    <s v="2"/>
    <x v="1"/>
    <n v="106874.164"/>
    <n v="187029.78690000001"/>
    <n v="140303.2421"/>
    <n v="245530.67360000001"/>
    <n v="170920.3977"/>
    <n v="299110.696"/>
    <n v="210199.77359999999"/>
    <n v="367849.60379999998"/>
    <n v="249862.7482"/>
    <n v="437259.80930000002"/>
    <n v="275477.88620000001"/>
    <n v="482086.30089999997"/>
    <n v="299741.01299999998"/>
    <n v="524546.77280000004"/>
  </r>
  <r>
    <s v="1"/>
    <s v="Region I - Northeast"/>
    <x v="1"/>
    <s v="ME"/>
    <x v="12"/>
    <s v="3"/>
    <x v="2"/>
    <n v="93957.436400000006"/>
    <n v="164425.51379999999"/>
    <n v="127844.0027"/>
    <n v="223727.00469999999"/>
    <n v="161641.68780000001"/>
    <n v="282872.95370000001"/>
    <n v="212784.52239999999"/>
    <n v="372372.9142"/>
    <n v="263414.03279999999"/>
    <n v="460974.5575"/>
    <n v="296596.67979999998"/>
    <n v="519044.18969999999"/>
    <n v="329323.03869999998"/>
    <n v="576315.31779999996"/>
  </r>
  <r>
    <s v="1"/>
    <s v="Region I - Northeast"/>
    <x v="1"/>
    <s v="ME"/>
    <x v="12"/>
    <s v="4"/>
    <x v="3"/>
    <n v="105135.7645"/>
    <n v="168217.22570000001"/>
    <n v="147190.07019999999"/>
    <n v="235504.1159"/>
    <n v="189244.37609999999"/>
    <n v="302791.0062"/>
    <n v="252325.83480000001"/>
    <n v="403721.34159999999"/>
    <n v="315407.29340000002"/>
    <n v="504651.67690000002"/>
    <n v="357461.5993"/>
    <n v="571938.5673"/>
    <n v="399515.90500000003"/>
    <n v="639225.45759999997"/>
  </r>
  <r>
    <s v="1"/>
    <s v="Region I - Northeast"/>
    <x v="2"/>
    <s v="MA"/>
    <x v="13"/>
    <s v="1"/>
    <x v="0"/>
    <n v="153131.4737"/>
    <n v="267980.07900000003"/>
    <n v="199250.71090000001"/>
    <n v="348688.74400000001"/>
    <n v="239765.73560000001"/>
    <n v="419590.03730000003"/>
    <n v="288367.1078"/>
    <n v="504642.43859999999"/>
    <n v="339804.39120000001"/>
    <n v="594657.68460000004"/>
    <n v="372499.87469999999"/>
    <n v="651874.78079999995"/>
    <n v="404170.30080000003"/>
    <n v="707298.02630000003"/>
  </r>
  <r>
    <s v="1"/>
    <s v="Region I - Northeast"/>
    <x v="2"/>
    <s v="MA"/>
    <x v="13"/>
    <s v="2"/>
    <x v="1"/>
    <n v="134073.5361"/>
    <n v="234628.6882"/>
    <n v="176272.28330000001"/>
    <n v="308476.49570000003"/>
    <n v="214982.63810000001"/>
    <n v="376219.6165"/>
    <n v="264844.16769999999"/>
    <n v="463477.29340000002"/>
    <n v="315067.96610000002"/>
    <n v="551368.94059999997"/>
    <n v="347506.75089999998"/>
    <n v="608136.81400000001"/>
    <n v="378305.95689999999"/>
    <n v="662035.42460000003"/>
  </r>
  <r>
    <s v="1"/>
    <s v="Region I - Northeast"/>
    <x v="2"/>
    <s v="MA"/>
    <x v="13"/>
    <s v="3"/>
    <x v="2"/>
    <n v="117138.2864"/>
    <n v="204992.00140000001"/>
    <n v="159153.97390000001"/>
    <n v="278519.45429999998"/>
    <n v="201053.29120000001"/>
    <n v="351843.25959999999"/>
    <n v="264486.60700000002"/>
    <n v="462851.56229999999"/>
    <n v="327247.83870000002"/>
    <n v="572683.71770000004"/>
    <n v="368341.89990000002"/>
    <n v="644598.32479999994"/>
    <n v="408838.55300000001"/>
    <n v="715467.46779999998"/>
  </r>
  <r>
    <s v="1"/>
    <s v="Region I - Northeast"/>
    <x v="2"/>
    <s v="MA"/>
    <x v="13"/>
    <s v="4"/>
    <x v="3"/>
    <n v="132675.7236"/>
    <n v="212281.16089999999"/>
    <n v="185746.01310000001"/>
    <n v="297193.62520000001"/>
    <n v="238816.30249999999"/>
    <n v="382106.08970000001"/>
    <n v="318421.73670000001"/>
    <n v="509474.78629999998"/>
    <n v="398027.17080000002"/>
    <n v="636843.4828"/>
    <n v="451097.46039999998"/>
    <n v="721755.9473"/>
    <n v="504167.74979999999"/>
    <n v="806668.41170000006"/>
  </r>
  <r>
    <s v="1"/>
    <s v="Region I - Northeast"/>
    <x v="2"/>
    <s v="MA"/>
    <x v="14"/>
    <s v="1"/>
    <x v="0"/>
    <n v="143587.85010000001"/>
    <n v="251278.73759999999"/>
    <n v="186709.53349999999"/>
    <n v="326741.68359999999"/>
    <n v="224589.65849999999"/>
    <n v="393031.90240000002"/>
    <n v="269976.5099"/>
    <n v="472458.89230000001"/>
    <n v="318042.5736"/>
    <n v="556574.50379999995"/>
    <n v="348604.15029999998"/>
    <n v="610057.26300000004"/>
    <n v="378146.48800000001"/>
    <n v="661756.3541"/>
  </r>
  <r>
    <s v="1"/>
    <s v="Region I - Northeast"/>
    <x v="2"/>
    <s v="MA"/>
    <x v="14"/>
    <s v="2"/>
    <x v="1"/>
    <n v="126180.6002"/>
    <n v="220816.05040000001"/>
    <n v="165721.36369999999"/>
    <n v="290012.38640000002"/>
    <n v="201953.1287"/>
    <n v="353417.97529999999"/>
    <n v="248490.9901"/>
    <n v="434859.23269999999"/>
    <n v="295448.67389999999"/>
    <n v="517035.17910000001"/>
    <n v="325775.7855"/>
    <n v="570107.62470000004"/>
    <n v="354522.36320000002"/>
    <n v="620414.13580000005"/>
  </r>
  <r>
    <s v="1"/>
    <s v="Region I - Northeast"/>
    <x v="2"/>
    <s v="MA"/>
    <x v="14"/>
    <s v="3"/>
    <x v="2"/>
    <n v="110727.2153"/>
    <n v="193772.6269"/>
    <n v="150597.65470000001"/>
    <n v="263545.89569999999"/>
    <n v="190361.80319999999"/>
    <n v="333133.1556"/>
    <n v="250541.7536"/>
    <n v="438448.06890000001"/>
    <n v="310107.8321"/>
    <n v="542688.70609999995"/>
    <n v="349136.47100000002"/>
    <n v="610988.82440000004"/>
    <n v="387619.4461"/>
    <n v="678334.03060000006"/>
  </r>
  <r>
    <s v="1"/>
    <s v="Region I - Northeast"/>
    <x v="2"/>
    <s v="MA"/>
    <x v="14"/>
    <s v="4"/>
    <x v="3"/>
    <n v="124345.8578"/>
    <n v="198953.37539999999"/>
    <n v="174084.2009"/>
    <n v="278534.7255"/>
    <n v="223822.5441"/>
    <n v="358116.0759"/>
    <n v="298430.0588"/>
    <n v="477488.10119999998"/>
    <n v="373037.5735"/>
    <n v="596860.1263"/>
    <n v="422775.9166"/>
    <n v="676441.47660000005"/>
    <n v="472514.2597"/>
    <n v="756022.82680000004"/>
  </r>
  <r>
    <s v="1"/>
    <s v="Region I - Northeast"/>
    <x v="2"/>
    <s v="MA"/>
    <x v="15"/>
    <s v="1"/>
    <x v="0"/>
    <n v="144228.52439999999"/>
    <n v="252399.9178"/>
    <n v="187561.88769999999"/>
    <n v="328233.30349999998"/>
    <n v="225628.21249999999"/>
    <n v="394849.37199999997"/>
    <n v="271246.58870000002"/>
    <n v="474681.53029999998"/>
    <n v="319552.99719999998"/>
    <n v="559217.74509999994"/>
    <n v="350265.98379999999"/>
    <n v="612965.47160000005"/>
    <n v="379964.26380000002"/>
    <n v="664937.46180000005"/>
  </r>
  <r>
    <s v="1"/>
    <s v="Region I - Northeast"/>
    <x v="2"/>
    <s v="MA"/>
    <x v="15"/>
    <s v="2"/>
    <x v="1"/>
    <n v="126671.21219999999"/>
    <n v="221674.62150000001"/>
    <n v="166392.7856"/>
    <n v="291187.37469999999"/>
    <n v="202796.5404"/>
    <n v="354893.94579999999"/>
    <n v="249575.84909999999"/>
    <n v="436757.73599999998"/>
    <n v="296764.32260000001"/>
    <n v="519337.56449999998"/>
    <n v="327240.82290000003"/>
    <n v="572671.44010000001"/>
    <n v="356136.48300000001"/>
    <n v="623238.84530000004"/>
  </r>
  <r>
    <s v="1"/>
    <s v="Region I - Northeast"/>
    <x v="2"/>
    <s v="MA"/>
    <x v="15"/>
    <s v="3"/>
    <x v="2"/>
    <n v="111082.1955"/>
    <n v="194393.84210000001"/>
    <n v="151056.5197"/>
    <n v="264348.9093"/>
    <n v="190923.6367"/>
    <n v="334116.36410000001"/>
    <n v="251262.641"/>
    <n v="439709.62170000002"/>
    <n v="310982.48129999998"/>
    <n v="544219.34219999996"/>
    <n v="350107.74810000003"/>
    <n v="612688.55929999996"/>
    <n v="388682.6471"/>
    <n v="680194.63230000006"/>
  </r>
  <r>
    <s v="1"/>
    <s v="Region I - Northeast"/>
    <x v="2"/>
    <s v="MA"/>
    <x v="15"/>
    <s v="4"/>
    <x v="3"/>
    <n v="124910.2322"/>
    <n v="199856.37450000001"/>
    <n v="174874.32509999999"/>
    <n v="279798.9241"/>
    <n v="224838.41800000001"/>
    <n v="359741.47409999999"/>
    <n v="299784.55729999999"/>
    <n v="479655.29879999999"/>
    <n v="374730.69650000002"/>
    <n v="599569.12340000004"/>
    <n v="424694.78940000001"/>
    <n v="679511.67319999996"/>
    <n v="474658.8823"/>
    <n v="759454.22290000005"/>
  </r>
  <r>
    <s v="1"/>
    <s v="Region I - Northeast"/>
    <x v="2"/>
    <s v="MA"/>
    <x v="16"/>
    <s v="1"/>
    <x v="0"/>
    <n v="142339.7512"/>
    <n v="249094.56460000001"/>
    <n v="185126.89799999999"/>
    <n v="323972.07150000002"/>
    <n v="222713.67329999999"/>
    <n v="389748.92820000002"/>
    <n v="267766.652"/>
    <n v="468591.641"/>
    <n v="315469.0036"/>
    <n v="552070.75619999995"/>
    <n v="345796.38199999998"/>
    <n v="605143.66850000003"/>
    <n v="375132.35940000002"/>
    <n v="656481.62899999996"/>
  </r>
  <r>
    <s v="1"/>
    <s v="Region I - Northeast"/>
    <x v="2"/>
    <s v="MA"/>
    <x v="16"/>
    <s v="2"/>
    <x v="1"/>
    <n v="124932.50139999999"/>
    <n v="218631.8774"/>
    <n v="164138.72820000001"/>
    <n v="287242.77439999999"/>
    <n v="200077.14350000001"/>
    <n v="350135.00109999999"/>
    <n v="246281.13219999999"/>
    <n v="430991.98139999999"/>
    <n v="292875.10379999998"/>
    <n v="512531.43160000001"/>
    <n v="322968.0172"/>
    <n v="565194.03020000004"/>
    <n v="351508.23460000003"/>
    <n v="615139.41059999994"/>
  </r>
  <r>
    <s v="1"/>
    <s v="Region I - Northeast"/>
    <x v="2"/>
    <s v="MA"/>
    <x v="16"/>
    <s v="3"/>
    <x v="2"/>
    <n v="109474.07279999999"/>
    <n v="191579.6274"/>
    <n v="148843.25510000001"/>
    <n v="260475.69639999999"/>
    <n v="188106.14670000001"/>
    <n v="329185.75660000002"/>
    <n v="247534.21160000001"/>
    <n v="433184.87030000001"/>
    <n v="306348.4044"/>
    <n v="536109.70790000004"/>
    <n v="344875.78649999999"/>
    <n v="603532.6263"/>
    <n v="382857.50439999998"/>
    <n v="670000.63269999996"/>
  </r>
  <r>
    <s v="1"/>
    <s v="Region I - Northeast"/>
    <x v="2"/>
    <s v="MA"/>
    <x v="16"/>
    <s v="4"/>
    <x v="3"/>
    <n v="123284.98729999999"/>
    <n v="197255.98259999999"/>
    <n v="172598.9822"/>
    <n v="276158.37560000003"/>
    <n v="221912.97709999999"/>
    <n v="355060.76870000002"/>
    <n v="295883.96950000001"/>
    <n v="473414.35830000002"/>
    <n v="369854.96189999999"/>
    <n v="591767.94779999997"/>
    <n v="419168.95679999999"/>
    <n v="670670.34089999995"/>
    <n v="468482.95169999998"/>
    <n v="749572.73389999999"/>
  </r>
  <r>
    <s v="1"/>
    <s v="Region I - Northeast"/>
    <x v="2"/>
    <s v="MA"/>
    <x v="17"/>
    <s v="1"/>
    <x v="0"/>
    <n v="134701.52600000001"/>
    <n v="235727.67050000001"/>
    <n v="175081.7475"/>
    <n v="306393.05810000002"/>
    <n v="210552.698"/>
    <n v="368467.22159999999"/>
    <n v="253021.1427"/>
    <n v="442786.99979999999"/>
    <n v="298014.82089999999"/>
    <n v="521525.93650000001"/>
    <n v="326628.21179999999"/>
    <n v="571599.37060000002"/>
    <n v="354251.16629999998"/>
    <n v="619939.54110000003"/>
  </r>
  <r>
    <s v="1"/>
    <s v="Region I - Northeast"/>
    <x v="2"/>
    <s v="MA"/>
    <x v="17"/>
    <s v="2"/>
    <x v="1"/>
    <n v="118644.8374"/>
    <n v="207628.46539999999"/>
    <n v="155721.96859999999"/>
    <n v="272513.44520000002"/>
    <n v="189672.4491"/>
    <n v="331926.78590000002"/>
    <n v="233202.60140000001"/>
    <n v="408104.55239999999"/>
    <n v="277173.89449999999"/>
    <n v="485054.31520000001"/>
    <n v="305571.01160000003"/>
    <n v="534749.27020000003"/>
    <n v="332459.9461"/>
    <n v="581804.90560000006"/>
  </r>
  <r>
    <s v="1"/>
    <s v="Region I - Northeast"/>
    <x v="2"/>
    <s v="MA"/>
    <x v="17"/>
    <s v="3"/>
    <x v="2"/>
    <n v="104399.53"/>
    <n v="182699.17749999999"/>
    <n v="142081.86060000001"/>
    <n v="248643.25599999999"/>
    <n v="179666.147"/>
    <n v="314415.7574"/>
    <n v="236534.8946"/>
    <n v="413936.06559999997"/>
    <n v="292837.39809999999"/>
    <n v="512465.44650000002"/>
    <n v="329743.2403"/>
    <n v="577050.67059999995"/>
    <n v="366145.75459999999"/>
    <n v="640755.07050000003"/>
  </r>
  <r>
    <s v="1"/>
    <s v="Region I - Northeast"/>
    <x v="2"/>
    <s v="MA"/>
    <x v="17"/>
    <s v="4"/>
    <x v="3"/>
    <n v="116614.30590000001"/>
    <n v="186582.8922"/>
    <n v="163260.0282"/>
    <n v="261216.0491"/>
    <n v="209905.7506"/>
    <n v="335849.2059"/>
    <n v="279874.33409999998"/>
    <n v="447798.94130000001"/>
    <n v="349842.91769999999"/>
    <n v="559748.67649999994"/>
    <n v="396488.64"/>
    <n v="634381.83349999995"/>
    <n v="443134.36239999998"/>
    <n v="709014.99029999995"/>
  </r>
  <r>
    <s v="1"/>
    <s v="Region I - Northeast"/>
    <x v="2"/>
    <s v="MA"/>
    <x v="18"/>
    <s v="1"/>
    <x v="0"/>
    <n v="141091.65239999999"/>
    <n v="246910.39180000001"/>
    <n v="183544.26259999999"/>
    <n v="321202.45939999999"/>
    <n v="220837.6881"/>
    <n v="386465.95419999998"/>
    <n v="265556.7942"/>
    <n v="464724.3897"/>
    <n v="312895.43359999999"/>
    <n v="547567.00870000001"/>
    <n v="342988.61369999999"/>
    <n v="600230.07389999996"/>
    <n v="372118.23080000002"/>
    <n v="651206.90390000003"/>
  </r>
  <r>
    <s v="1"/>
    <s v="Region I - Northeast"/>
    <x v="2"/>
    <s v="MA"/>
    <x v="18"/>
    <s v="2"/>
    <x v="1"/>
    <n v="123684.4025"/>
    <n v="216447.70449999999"/>
    <n v="162556.09270000001"/>
    <n v="284473.16220000002"/>
    <n v="198201.15830000001"/>
    <n v="346852.027"/>
    <n v="244071.27439999999"/>
    <n v="427124.73009999999"/>
    <n v="290301.53379999998"/>
    <n v="508027.68400000001"/>
    <n v="320160.24890000001"/>
    <n v="560280.43559999997"/>
    <n v="348494.10609999998"/>
    <n v="609864.68559999997"/>
  </r>
  <r>
    <s v="1"/>
    <s v="Region I - Northeast"/>
    <x v="2"/>
    <s v="MA"/>
    <x v="18"/>
    <s v="3"/>
    <x v="2"/>
    <n v="108220.93030000001"/>
    <n v="189386.62789999999"/>
    <n v="147088.85560000001"/>
    <n v="257405.49720000001"/>
    <n v="185850.4901"/>
    <n v="325238.35759999999"/>
    <n v="244526.66949999999"/>
    <n v="427921.6716"/>
    <n v="302588.97690000001"/>
    <n v="529530.70959999994"/>
    <n v="340615.1018"/>
    <n v="596076.42819999997"/>
    <n v="378095.56280000001"/>
    <n v="661667.23490000004"/>
  </r>
  <r>
    <s v="1"/>
    <s v="Region I - Northeast"/>
    <x v="2"/>
    <s v="MA"/>
    <x v="18"/>
    <s v="4"/>
    <x v="3"/>
    <n v="122224.1168"/>
    <n v="195558.58979999999"/>
    <n v="171113.7635"/>
    <n v="273782.02559999999"/>
    <n v="220003.41020000001"/>
    <n v="352005.46159999998"/>
    <n v="293337.88020000001"/>
    <n v="469340.61540000001"/>
    <n v="366672.3504"/>
    <n v="586675.76919999998"/>
    <n v="415561.99709999998"/>
    <n v="664899.20519999997"/>
    <n v="464451.64370000002"/>
    <n v="743122.64110000001"/>
  </r>
  <r>
    <s v="1"/>
    <s v="Region I - Northeast"/>
    <x v="2"/>
    <s v="MA"/>
    <x v="19"/>
    <s v="1"/>
    <x v="0"/>
    <n v="139777.05360000001"/>
    <n v="244609.84390000001"/>
    <n v="181717.48120000001"/>
    <n v="318005.592"/>
    <n v="218559.4572"/>
    <n v="382479.05009999999"/>
    <n v="262686.33679999999"/>
    <n v="459701.0894"/>
    <n v="309427.30920000002"/>
    <n v="541497.79110000003"/>
    <n v="339149.04820000002"/>
    <n v="593510.83440000005"/>
    <n v="367861.2562"/>
    <n v="643757.19839999999"/>
  </r>
  <r>
    <s v="1"/>
    <s v="Region I - Northeast"/>
    <x v="2"/>
    <s v="MA"/>
    <x v="19"/>
    <s v="2"/>
    <x v="1"/>
    <n v="122970.05319999999"/>
    <n v="215197.5932"/>
    <n v="161453.04070000001"/>
    <n v="282542.82120000001"/>
    <n v="196703.49660000001"/>
    <n v="344231.11910000001"/>
    <n v="241941.69630000001"/>
    <n v="423397.96850000002"/>
    <n v="287612.50870000001"/>
    <n v="503321.89020000002"/>
    <n v="317107.8677"/>
    <n v="554938.76839999994"/>
    <n v="345051.75569999998"/>
    <n v="603840.57239999995"/>
  </r>
  <r>
    <s v="1"/>
    <s v="Region I - Northeast"/>
    <x v="2"/>
    <s v="MA"/>
    <x v="19"/>
    <s v="3"/>
    <x v="2"/>
    <n v="108054.15210000001"/>
    <n v="189094.76620000001"/>
    <n v="147007.79519999999"/>
    <n v="257263.64170000001"/>
    <n v="185858.81280000001"/>
    <n v="325252.92229999998"/>
    <n v="244650.66219999999"/>
    <n v="428138.65899999999"/>
    <n v="302849.8077"/>
    <n v="529987.16359999997"/>
    <n v="340990.67810000002"/>
    <n v="596733.68669999996"/>
    <n v="378604.70030000003"/>
    <n v="662558.22569999995"/>
  </r>
  <r>
    <s v="1"/>
    <s v="Region I - Northeast"/>
    <x v="2"/>
    <s v="MA"/>
    <x v="19"/>
    <s v="4"/>
    <x v="3"/>
    <n v="121027.4898"/>
    <n v="193643.9866"/>
    <n v="169438.48569999999"/>
    <n v="271101.58120000002"/>
    <n v="217849.4817"/>
    <n v="348559.17589999997"/>
    <n v="290465.9755"/>
    <n v="464745.56780000002"/>
    <n v="363082.4694"/>
    <n v="580931.95979999995"/>
    <n v="411493.46539999999"/>
    <n v="658389.55449999997"/>
    <n v="459904.46130000002"/>
    <n v="735847.14910000004"/>
  </r>
  <r>
    <s v="1"/>
    <s v="Region I - Northeast"/>
    <x v="3"/>
    <s v="NH"/>
    <x v="20"/>
    <s v="1"/>
    <x v="0"/>
    <n v="123285.75019999999"/>
    <n v="215750.06299999999"/>
    <n v="160166.61180000001"/>
    <n v="280291.57069999998"/>
    <n v="192562.63690000001"/>
    <n v="336984.61459999997"/>
    <n v="231315.75039999999"/>
    <n v="404802.56329999998"/>
    <n v="272392.63929999998"/>
    <n v="476687.11869999999"/>
    <n v="298520.82500000001"/>
    <n v="522411.44380000001"/>
    <n v="323706.14980000001"/>
    <n v="566485.7622"/>
  </r>
  <r>
    <s v="1"/>
    <s v="Region I - Northeast"/>
    <x v="3"/>
    <s v="NH"/>
    <x v="20"/>
    <s v="2"/>
    <x v="1"/>
    <n v="108879.7503"/>
    <n v="190539.56299999999"/>
    <n v="142797.09179999999"/>
    <n v="249894.91080000001"/>
    <n v="173828.95689999999"/>
    <n v="304200.67469999997"/>
    <n v="213534.6305"/>
    <n v="373685.60330000002"/>
    <n v="253694.23929999999"/>
    <n v="443964.91879999998"/>
    <n v="279628.38510000001"/>
    <n v="489349.67389999999"/>
    <n v="304155.14990000002"/>
    <n v="532271.51229999994"/>
  </r>
  <r>
    <s v="1"/>
    <s v="Region I - Northeast"/>
    <x v="3"/>
    <s v="NH"/>
    <x v="20"/>
    <s v="3"/>
    <x v="2"/>
    <n v="96108.742899999997"/>
    <n v="168190.3002"/>
    <n v="130893.9393"/>
    <n v="229064.39379999999"/>
    <n v="165591.17079999999"/>
    <n v="289784.549"/>
    <n v="218078.72390000001"/>
    <n v="381637.76679999998"/>
    <n v="270058.24479999999"/>
    <n v="472601.92849999998"/>
    <n v="304146.77889999998"/>
    <n v="532256.86289999995"/>
    <n v="337783.72879999998"/>
    <n v="591121.52540000004"/>
  </r>
  <r>
    <s v="1"/>
    <s v="Region I - Northeast"/>
    <x v="3"/>
    <s v="NH"/>
    <x v="20"/>
    <s v="4"/>
    <x v="3"/>
    <n v="106693.13099999999"/>
    <n v="170709.01199999999"/>
    <n v="149370.38329999999"/>
    <n v="238992.61679999999"/>
    <n v="192047.63570000001"/>
    <n v="307276.22169999999"/>
    <n v="256063.51430000001"/>
    <n v="409701.62890000001"/>
    <n v="320079.39279999997"/>
    <n v="512127.03600000002"/>
    <n v="362756.64520000003"/>
    <n v="580410.64099999995"/>
    <n v="405433.89750000002"/>
    <n v="648694.24580000003"/>
  </r>
  <r>
    <s v="1"/>
    <s v="Region I - Northeast"/>
    <x v="3"/>
    <s v="NH"/>
    <x v="21"/>
    <s v="1"/>
    <x v="0"/>
    <n v="120806.1778"/>
    <n v="211410.81099999999"/>
    <n v="157062.37770000001"/>
    <n v="274859.16090000002"/>
    <n v="188911.2285"/>
    <n v="330594.64990000002"/>
    <n v="227061.18549999999"/>
    <n v="397357.0747"/>
    <n v="267469.13900000002"/>
    <n v="468070.99339999998"/>
    <n v="293163.23920000001"/>
    <n v="513035.66869999998"/>
    <n v="317988.60590000002"/>
    <n v="556480.06039999996"/>
  </r>
  <r>
    <s v="1"/>
    <s v="Region I - Northeast"/>
    <x v="3"/>
    <s v="NH"/>
    <x v="21"/>
    <s v="2"/>
    <x v="1"/>
    <n v="106250.1145"/>
    <n v="185937.70050000001"/>
    <n v="139511.92430000001"/>
    <n v="244145.86749999999"/>
    <n v="169982.4051"/>
    <n v="297469.20899999997"/>
    <n v="209094.84469999999"/>
    <n v="365915.97810000001"/>
    <n v="248575.96309999999"/>
    <n v="435007.93550000002"/>
    <n v="274074.00209999998"/>
    <n v="479629.5036"/>
    <n v="298233.94870000001"/>
    <n v="521909.41029999999"/>
  </r>
  <r>
    <s v="1"/>
    <s v="Region I - Northeast"/>
    <x v="3"/>
    <s v="NH"/>
    <x v="21"/>
    <s v="3"/>
    <x v="2"/>
    <n v="93330.865099999995"/>
    <n v="163329.0141"/>
    <n v="126966.8029"/>
    <n v="222191.9051"/>
    <n v="160513.85949999999"/>
    <n v="280899.25420000002"/>
    <n v="211280.7513"/>
    <n v="369741.3149"/>
    <n v="261534.31899999999"/>
    <n v="457685.05829999998"/>
    <n v="294466.33750000002"/>
    <n v="515316.0906"/>
    <n v="326942.06790000002"/>
    <n v="572148.6189"/>
  </r>
  <r>
    <s v="1"/>
    <s v="Region I - Northeast"/>
    <x v="3"/>
    <s v="NH"/>
    <x v="21"/>
    <s v="4"/>
    <x v="3"/>
    <n v="104605.32919999999"/>
    <n v="167368.52929999999"/>
    <n v="146447.46090000001"/>
    <n v="234315.94089999999"/>
    <n v="188289.5926"/>
    <n v="301263.35269999999"/>
    <n v="251052.79010000001"/>
    <n v="401684.47019999998"/>
    <n v="313815.9877"/>
    <n v="502105.58769999997"/>
    <n v="355658.11940000003"/>
    <n v="569052.99950000003"/>
    <n v="397500.25109999999"/>
    <n v="636000.41110000003"/>
  </r>
  <r>
    <s v="1"/>
    <s v="Region I - Northeast"/>
    <x v="3"/>
    <s v="NH"/>
    <x v="22"/>
    <s v="1"/>
    <x v="0"/>
    <n v="118243.47629999999"/>
    <n v="206926.08360000001"/>
    <n v="153652.95569999999"/>
    <n v="268892.67259999999"/>
    <n v="184757.0062"/>
    <n v="323324.76089999999"/>
    <n v="221980.8627"/>
    <n v="388466.5097"/>
    <n v="261427.4357"/>
    <n v="457498.01240000001"/>
    <n v="286515.89559999999"/>
    <n v="501402.81719999999"/>
    <n v="310717.49190000002"/>
    <n v="543755.61089999997"/>
  </r>
  <r>
    <s v="1"/>
    <s v="Region I - Northeast"/>
    <x v="3"/>
    <s v="NH"/>
    <x v="22"/>
    <s v="2"/>
    <x v="1"/>
    <n v="104287.6634"/>
    <n v="182503.41099999999"/>
    <n v="136826.2328"/>
    <n v="239445.9074"/>
    <n v="166608.75330000001"/>
    <n v="291565.31819999998"/>
    <n v="204755.40229999999"/>
    <n v="358321.95390000002"/>
    <n v="243313.3602"/>
    <n v="425798.38030000002"/>
    <n v="268213.84379999997"/>
    <n v="469374.2267"/>
    <n v="291777.46010000003"/>
    <n v="510610.5552"/>
  </r>
  <r>
    <s v="1"/>
    <s v="Region I - Northeast"/>
    <x v="3"/>
    <s v="NH"/>
    <x v="22"/>
    <s v="3"/>
    <x v="2"/>
    <n v="91910.942299999995"/>
    <n v="160844.14920000001"/>
    <n v="125131.3403"/>
    <n v="218979.8455"/>
    <n v="158266.52230000001"/>
    <n v="276966.41409999999"/>
    <n v="208397.19769999999"/>
    <n v="364695.09610000002"/>
    <n v="258035.71710000001"/>
    <n v="451562.5049"/>
    <n v="290581.22330000001"/>
    <n v="508517.1409"/>
    <n v="322689.25750000001"/>
    <n v="564706.20070000004"/>
  </r>
  <r>
    <s v="1"/>
    <s v="Region I - Northeast"/>
    <x v="3"/>
    <s v="NH"/>
    <x v="22"/>
    <s v="4"/>
    <x v="3"/>
    <n v="102347.8284"/>
    <n v="163756.52789999999"/>
    <n v="143286.95970000001"/>
    <n v="229259.13889999999"/>
    <n v="184226.09109999999"/>
    <n v="294761.7501"/>
    <n v="245634.78820000001"/>
    <n v="393015.66680000001"/>
    <n v="307043.4852"/>
    <n v="491269.58350000001"/>
    <n v="347982.6165"/>
    <n v="556772.19469999999"/>
    <n v="388921.74780000001"/>
    <n v="622274.80590000004"/>
  </r>
  <r>
    <s v="1"/>
    <s v="Region I - Northeast"/>
    <x v="3"/>
    <s v="NH"/>
    <x v="23"/>
    <s v="1"/>
    <x v="0"/>
    <n v="127753.8499"/>
    <n v="223569.23740000001"/>
    <n v="166072.05979999999"/>
    <n v="290626.10470000003"/>
    <n v="199731.95989999999"/>
    <n v="349530.92979999998"/>
    <n v="240041.15979999999"/>
    <n v="420072.02970000001"/>
    <n v="282741.97480000003"/>
    <n v="494798.4559"/>
    <n v="309895.71980000002"/>
    <n v="542317.50970000005"/>
    <n v="336119.8798"/>
    <n v="588209.78969999996"/>
  </r>
  <r>
    <s v="1"/>
    <s v="Region I - Northeast"/>
    <x v="3"/>
    <s v="NH"/>
    <x v="23"/>
    <s v="2"/>
    <x v="1"/>
    <n v="112447.4749"/>
    <n v="196783.08110000001"/>
    <n v="147616.9448"/>
    <n v="258329.65349999999"/>
    <n v="179827.42490000001"/>
    <n v="314697.99349999998"/>
    <n v="221148.71979999999"/>
    <n v="387010.2597"/>
    <n v="262874.92479999998"/>
    <n v="460031.11839999998"/>
    <n v="289822.50229999999"/>
    <n v="507189.37890000001"/>
    <n v="315346.9423"/>
    <n v="551857.14899999998"/>
  </r>
  <r>
    <s v="1"/>
    <s v="Region I - Northeast"/>
    <x v="3"/>
    <s v="NH"/>
    <x v="23"/>
    <s v="3"/>
    <x v="2"/>
    <n v="98865.197400000005"/>
    <n v="173014.09529999999"/>
    <n v="134524.33170000001"/>
    <n v="235417.58040000001"/>
    <n v="170090.00339999999"/>
    <n v="297657.50589999999"/>
    <n v="223907.82320000001"/>
    <n v="391838.69050000003"/>
    <n v="277185.85889999999"/>
    <n v="485075.25309999997"/>
    <n v="312104.78950000001"/>
    <n v="546183.38159999996"/>
    <n v="346543.91200000001"/>
    <n v="606451.84600000002"/>
  </r>
  <r>
    <s v="1"/>
    <s v="Region I - Northeast"/>
    <x v="3"/>
    <s v="NH"/>
    <x v="23"/>
    <s v="4"/>
    <x v="3"/>
    <n v="110609.8158"/>
    <n v="176975.70790000001"/>
    <n v="154853.7421"/>
    <n v="247765.99100000001"/>
    <n v="199097.6684"/>
    <n v="318556.27419999999"/>
    <n v="265463.55780000001"/>
    <n v="424741.69890000002"/>
    <n v="331829.4473"/>
    <n v="530927.12360000005"/>
    <n v="376073.3737"/>
    <n v="601717.40670000005"/>
    <n v="420317.29989999998"/>
    <n v="672507.6899"/>
  </r>
  <r>
    <s v="1"/>
    <s v="Region I - Northeast"/>
    <x v="3"/>
    <s v="NH"/>
    <x v="24"/>
    <s v="1"/>
    <x v="0"/>
    <n v="134177.22649999999"/>
    <n v="234810.1465"/>
    <n v="174656.64850000001"/>
    <n v="305649.1349"/>
    <n v="210218.07399999999"/>
    <n v="367881.62949999998"/>
    <n v="252907.11300000001"/>
    <n v="442587.44770000002"/>
    <n v="298069.86729999998"/>
    <n v="521622.26770000003"/>
    <n v="326772.0233"/>
    <n v="571851.04079999996"/>
    <n v="354608.37099999998"/>
    <n v="620564.64919999999"/>
  </r>
  <r>
    <s v="1"/>
    <s v="Region I - Northeast"/>
    <x v="3"/>
    <s v="NH"/>
    <x v="24"/>
    <s v="2"/>
    <x v="1"/>
    <n v="117220.16379999999"/>
    <n v="205135.28659999999"/>
    <n v="154211.2757"/>
    <n v="269869.73249999998"/>
    <n v="188166.9711"/>
    <n v="329292.19949999999"/>
    <n v="231977.25270000001"/>
    <n v="405960.19219999999"/>
    <n v="276060.29190000001"/>
    <n v="483105.51089999999"/>
    <n v="304534.04670000001"/>
    <n v="532934.58180000004"/>
    <n v="331595.2144"/>
    <n v="580291.62509999995"/>
  </r>
  <r>
    <s v="1"/>
    <s v="Region I - Northeast"/>
    <x v="3"/>
    <s v="NH"/>
    <x v="24"/>
    <s v="3"/>
    <x v="2"/>
    <n v="102143.41220000001"/>
    <n v="178750.9713"/>
    <n v="138694.65210000001"/>
    <n v="242715.64110000001"/>
    <n v="175142.35"/>
    <n v="306499.11249999999"/>
    <n v="230333.82130000001"/>
    <n v="403084.18729999999"/>
    <n v="284927.2966"/>
    <n v="498622.76899999997"/>
    <n v="320658.50679999997"/>
    <n v="561152.38690000004"/>
    <n v="355858.16499999998"/>
    <n v="622751.78870000003"/>
  </r>
  <r>
    <s v="1"/>
    <s v="Region I - Northeast"/>
    <x v="3"/>
    <s v="NH"/>
    <x v="24"/>
    <s v="4"/>
    <x v="3"/>
    <n v="116287.5053"/>
    <n v="186060.01120000001"/>
    <n v="162802.5074"/>
    <n v="260484.01560000001"/>
    <n v="209317.50949999999"/>
    <n v="334908.02029999997"/>
    <n v="279090.01270000002"/>
    <n v="446544.027"/>
    <n v="348862.51579999999"/>
    <n v="558180.03359999997"/>
    <n v="395377.51799999998"/>
    <n v="632604.03819999995"/>
    <n v="441892.52"/>
    <n v="707028.04269999999"/>
  </r>
  <r>
    <s v="1"/>
    <s v="Region I - Northeast"/>
    <x v="3"/>
    <s v="NH"/>
    <x v="25"/>
    <s v="1"/>
    <x v="0"/>
    <n v="127770.4749"/>
    <n v="223598.33110000001"/>
    <n v="166133.0963"/>
    <n v="290732.91859999998"/>
    <n v="199832.52129999999"/>
    <n v="349706.91230000003"/>
    <n v="240206.30970000001"/>
    <n v="420361.04200000002"/>
    <n v="282965.61339999997"/>
    <n v="495189.82339999999"/>
    <n v="310153.6691"/>
    <n v="542768.92079999996"/>
    <n v="336430.59129999997"/>
    <n v="588753.53469999996"/>
  </r>
  <r>
    <s v="1"/>
    <s v="Region I - Northeast"/>
    <x v="3"/>
    <s v="NH"/>
    <x v="25"/>
    <s v="2"/>
    <x v="1"/>
    <n v="112314.03750000001"/>
    <n v="196549.56570000001"/>
    <n v="147497.049"/>
    <n v="258119.8357"/>
    <n v="179732.84400000001"/>
    <n v="314532.47690000001"/>
    <n v="221128.64980000001"/>
    <n v="386975.1373"/>
    <n v="262903.78850000002"/>
    <n v="460081.6299"/>
    <n v="289883.65549999999"/>
    <n v="507296.3971"/>
    <n v="315453.99770000001"/>
    <n v="552044.49600000004"/>
  </r>
  <r>
    <s v="1"/>
    <s v="Region I - Northeast"/>
    <x v="3"/>
    <s v="NH"/>
    <x v="25"/>
    <s v="3"/>
    <x v="2"/>
    <n v="98593.606199999995"/>
    <n v="172538.81099999999"/>
    <n v="134105.99679999999"/>
    <n v="234685.4944"/>
    <n v="169524.0085"/>
    <n v="296667.01490000001"/>
    <n v="223124.93950000001"/>
    <n v="390468.64409999998"/>
    <n v="276180.79430000001"/>
    <n v="483316.39"/>
    <n v="310945.7243"/>
    <n v="544155.01749999996"/>
    <n v="345226.1422"/>
    <n v="604145.74879999994"/>
  </r>
  <r>
    <s v="1"/>
    <s v="Region I - Northeast"/>
    <x v="3"/>
    <s v="NH"/>
    <x v="25"/>
    <s v="4"/>
    <x v="3"/>
    <n v="110643.7549"/>
    <n v="177030.0105"/>
    <n v="154901.25690000001"/>
    <n v="247842.01449999999"/>
    <n v="199158.75880000001"/>
    <n v="318654.01880000002"/>
    <n v="265545.01179999998"/>
    <n v="424872.02510000003"/>
    <n v="331931.26459999999"/>
    <n v="531090.03119999997"/>
    <n v="376188.76659999997"/>
    <n v="601902.03559999994"/>
    <n v="420446.26850000001"/>
    <n v="672714.03969999996"/>
  </r>
  <r>
    <s v="1"/>
    <s v="Region I - Northeast"/>
    <x v="4"/>
    <s v="RI"/>
    <x v="26"/>
    <s v="1"/>
    <x v="0"/>
    <n v="136606.93160000001"/>
    <n v="239062.13029999999"/>
    <n v="177577.7831"/>
    <n v="310761.12040000001"/>
    <n v="213567.80979999999"/>
    <n v="373743.66720000003"/>
    <n v="256666.24249999999"/>
    <n v="449165.92430000001"/>
    <n v="302322.46840000001"/>
    <n v="529064.31980000006"/>
    <n v="331355.7795"/>
    <n v="579872.61419999995"/>
    <n v="359393.8002"/>
    <n v="628939.15040000004"/>
  </r>
  <r>
    <s v="1"/>
    <s v="Region I - Northeast"/>
    <x v="4"/>
    <s v="RI"/>
    <x v="26"/>
    <s v="2"/>
    <x v="1"/>
    <n v="120250.1183"/>
    <n v="210437.70699999999"/>
    <n v="157856.13959999999"/>
    <n v="276248.24430000002"/>
    <n v="192297.2763"/>
    <n v="336520.23359999998"/>
    <n v="236477.26139999999"/>
    <n v="413835.20750000002"/>
    <n v="281091.99239999999"/>
    <n v="491910.9866"/>
    <n v="309904.98729999998"/>
    <n v="542333.72770000005"/>
    <n v="337195.26789999998"/>
    <n v="590091.71880000003"/>
  </r>
  <r>
    <s v="1"/>
    <s v="Region I - Northeast"/>
    <x v="4"/>
    <s v="RI"/>
    <x v="26"/>
    <s v="3"/>
    <x v="2"/>
    <n v="105736.06909999999"/>
    <n v="185038.12090000001"/>
    <n v="143876.80069999999"/>
    <n v="251784.4014"/>
    <n v="181917.65580000001"/>
    <n v="318355.89750000002"/>
    <n v="239480.45819999999"/>
    <n v="419090.80190000002"/>
    <n v="296466.4326"/>
    <n v="518816.25709999999"/>
    <n v="333816.16220000002"/>
    <n v="584178.28390000004"/>
    <n v="370653.1557"/>
    <n v="648643.02249999996"/>
  </r>
  <r>
    <s v="1"/>
    <s v="Region I - Northeast"/>
    <x v="4"/>
    <s v="RI"/>
    <x v="26"/>
    <s v="4"/>
    <x v="3"/>
    <n v="118273.49619999999"/>
    <n v="189237.59669999999"/>
    <n v="165582.8947"/>
    <n v="264932.63540000003"/>
    <n v="212892.29319999999"/>
    <n v="340627.67420000001"/>
    <n v="283856.3909"/>
    <n v="454170.23220000003"/>
    <n v="354820.48859999998"/>
    <n v="567712.79020000005"/>
    <n v="402129.88709999999"/>
    <n v="643407.82889999996"/>
    <n v="449439.2855"/>
    <n v="719102.86769999994"/>
  </r>
  <r>
    <s v="1"/>
    <s v="Region I - Northeast"/>
    <x v="4"/>
    <s v="RI"/>
    <x v="27"/>
    <s v="1"/>
    <x v="0"/>
    <n v="142356.3762"/>
    <n v="249123.65839999999"/>
    <n v="185187.9345"/>
    <n v="324078.88530000002"/>
    <n v="222814.2347"/>
    <n v="389924.91070000001"/>
    <n v="267931.80190000002"/>
    <n v="468880.65330000001"/>
    <n v="315692.6422"/>
    <n v="552462.12379999994"/>
    <n v="346054.33130000002"/>
    <n v="605595.07979999995"/>
    <n v="375443.071"/>
    <n v="657025.37410000002"/>
  </r>
  <r>
    <s v="1"/>
    <s v="Region I - Northeast"/>
    <x v="4"/>
    <s v="RI"/>
    <x v="27"/>
    <s v="2"/>
    <x v="1"/>
    <n v="124799.064"/>
    <n v="218398.36199999999"/>
    <n v="164018.83240000001"/>
    <n v="287032.95659999998"/>
    <n v="199982.5626"/>
    <n v="349969.48450000002"/>
    <n v="246261.06219999999"/>
    <n v="430956.859"/>
    <n v="292903.96759999997"/>
    <n v="512581.94319999998"/>
    <n v="323029.1704"/>
    <n v="565301.04830000002"/>
    <n v="351615.29009999998"/>
    <n v="615326.75769999996"/>
  </r>
  <r>
    <s v="1"/>
    <s v="Region I - Northeast"/>
    <x v="4"/>
    <s v="RI"/>
    <x v="27"/>
    <s v="3"/>
    <x v="2"/>
    <n v="109202.4817"/>
    <n v="191104.34289999999"/>
    <n v="148424.9204"/>
    <n v="259743.61060000001"/>
    <n v="187540.15179999999"/>
    <n v="328195.26569999999"/>
    <n v="246751.3279"/>
    <n v="431814.82380000001"/>
    <n v="305343.33980000002"/>
    <n v="534350.84479999996"/>
    <n v="343716.72129999998"/>
    <n v="601504.26229999994"/>
    <n v="381539.73460000003"/>
    <n v="667694.53559999994"/>
  </r>
  <r>
    <s v="1"/>
    <s v="Region I - Northeast"/>
    <x v="4"/>
    <s v="RI"/>
    <x v="27"/>
    <s v="4"/>
    <x v="3"/>
    <n v="123318.9264"/>
    <n v="197310.28520000001"/>
    <n v="172646.497"/>
    <n v="276234.39919999999"/>
    <n v="221974.06760000001"/>
    <n v="355158.5134"/>
    <n v="295965.42340000003"/>
    <n v="473544.68449999997"/>
    <n v="369956.77919999999"/>
    <n v="591930.85549999995"/>
    <n v="419284.34980000003"/>
    <n v="670854.96959999995"/>
    <n v="468611.9203"/>
    <n v="749779.08369999996"/>
  </r>
  <r>
    <s v="1"/>
    <s v="Region I - Northeast"/>
    <x v="5"/>
    <s v="VT"/>
    <x v="28"/>
    <s v="1"/>
    <x v="0"/>
    <n v="128985.32369999999"/>
    <n v="225724.31649999999"/>
    <n v="167593.65890000001"/>
    <n v="293288.9031"/>
    <n v="201507.38370000001"/>
    <n v="352637.92139999999"/>
    <n v="242085.86790000001"/>
    <n v="423650.26870000002"/>
    <n v="285091.90629999997"/>
    <n v="498910.83600000001"/>
    <n v="312445.53879999998"/>
    <n v="546779.69299999997"/>
    <n v="338823.29690000002"/>
    <n v="592940.7696"/>
  </r>
  <r>
    <s v="1"/>
    <s v="Region I - Northeast"/>
    <x v="5"/>
    <s v="VT"/>
    <x v="28"/>
    <s v="2"/>
    <x v="1"/>
    <n v="113829.0111"/>
    <n v="199200.76930000001"/>
    <n v="149319.47630000001"/>
    <n v="261309.0834"/>
    <n v="181797.99100000001"/>
    <n v="318146.4841"/>
    <n v="223378.6477"/>
    <n v="390912.63339999999"/>
    <n v="265419.6311"/>
    <n v="464484.35440000001"/>
    <n v="292569.11739999999"/>
    <n v="511995.95539999998"/>
    <n v="318254.01549999998"/>
    <n v="556944.52709999995"/>
  </r>
  <r>
    <s v="1"/>
    <s v="Region I - Northeast"/>
    <x v="5"/>
    <s v="VT"/>
    <x v="28"/>
    <s v="3"/>
    <x v="2"/>
    <n v="100389.93090000001"/>
    <n v="175682.3792"/>
    <n v="136697.06589999999"/>
    <n v="239219.86550000001"/>
    <n v="172911.65470000001"/>
    <n v="302595.39569999999"/>
    <n v="227698.24900000001"/>
    <n v="398471.93569999997"/>
    <n v="281950.35119999998"/>
    <n v="493413.11450000003"/>
    <n v="317524.5393"/>
    <n v="555667.94369999995"/>
    <n v="352623.62339999998"/>
    <n v="617091.34100000001"/>
  </r>
  <r>
    <s v="1"/>
    <s v="Region I - Northeast"/>
    <x v="5"/>
    <s v="VT"/>
    <x v="28"/>
    <s v="4"/>
    <x v="3"/>
    <n v="111636.7472"/>
    <n v="178618.79819999999"/>
    <n v="156291.446"/>
    <n v="250066.3173"/>
    <n v="200946.14490000001"/>
    <n v="321513.83669999999"/>
    <n v="267928.19319999998"/>
    <n v="428685.11550000001"/>
    <n v="334910.2415"/>
    <n v="535856.39439999999"/>
    <n v="379564.94040000002"/>
    <n v="607303.91370000003"/>
    <n v="424219.63929999998"/>
    <n v="678751.43299999996"/>
  </r>
  <r>
    <s v="1"/>
    <s v="Region I - Northeast"/>
    <x v="5"/>
    <s v="VT"/>
    <x v="29"/>
    <s v="1"/>
    <x v="0"/>
    <n v="124616.97410000001"/>
    <n v="218079.70480000001"/>
    <n v="162054.42989999999"/>
    <n v="283595.2525"/>
    <n v="194941.42980000001"/>
    <n v="341147.50229999999"/>
    <n v="234351.35870000001"/>
    <n v="410114.87760000001"/>
    <n v="276084.40350000001"/>
    <n v="483147.70610000001"/>
    <n v="302618.34139999998"/>
    <n v="529582.09739999997"/>
    <n v="328273.83779999998"/>
    <n v="574479.21609999996"/>
  </r>
  <r>
    <s v="1"/>
    <s v="Region I - Northeast"/>
    <x v="5"/>
    <s v="VT"/>
    <x v="29"/>
    <s v="2"/>
    <x v="1"/>
    <n v="109460.6615"/>
    <n v="191556.15770000001"/>
    <n v="143780.24729999999"/>
    <n v="251615.43280000001"/>
    <n v="175232.03709999999"/>
    <n v="306656.065"/>
    <n v="215644.1385"/>
    <n v="377377.24229999998"/>
    <n v="256412.12830000001"/>
    <n v="448721.22450000001"/>
    <n v="282741.91989999998"/>
    <n v="494798.35979999998"/>
    <n v="307704.5564"/>
    <n v="538482.97349999996"/>
  </r>
  <r>
    <s v="1"/>
    <s v="Region I - Northeast"/>
    <x v="5"/>
    <s v="VT"/>
    <x v="29"/>
    <s v="3"/>
    <x v="2"/>
    <n v="96003.928400000004"/>
    <n v="168006.87469999999"/>
    <n v="130556.6623"/>
    <n v="228474.15909999999"/>
    <n v="165016.85"/>
    <n v="288779.48759999999"/>
    <n v="217171.84280000001"/>
    <n v="380050.72480000003"/>
    <n v="268792.34330000001"/>
    <n v="470386.60080000001"/>
    <n v="302612.13050000003"/>
    <n v="529571.22829999996"/>
    <n v="335956.81359999999"/>
    <n v="587924.42370000004"/>
  </r>
  <r>
    <s v="1"/>
    <s v="Region I - Northeast"/>
    <x v="5"/>
    <s v="VT"/>
    <x v="29"/>
    <s v="4"/>
    <x v="3"/>
    <n v="107923.6972"/>
    <n v="172677.91819999999"/>
    <n v="151093.17610000001"/>
    <n v="241749.08530000001"/>
    <n v="194262.655"/>
    <n v="310820.25260000001"/>
    <n v="259016.87330000001"/>
    <n v="414427.00349999999"/>
    <n v="323771.09159999999"/>
    <n v="518033.75420000002"/>
    <n v="366940.57059999998"/>
    <n v="587104.92150000005"/>
    <n v="410110.04930000001"/>
    <n v="656176.08880000003"/>
  </r>
  <r>
    <s v="1"/>
    <s v="Region I - Northeast"/>
    <x v="5"/>
    <s v="VT"/>
    <x v="30"/>
    <s v="1"/>
    <x v="0"/>
    <n v="128361.2743"/>
    <n v="224632.23009999999"/>
    <n v="166802.34109999999"/>
    <n v="291904.09700000001"/>
    <n v="200569.39110000001"/>
    <n v="350996.43430000002"/>
    <n v="240980.93900000001"/>
    <n v="421716.64309999999"/>
    <n v="283805.1213"/>
    <n v="496658.96220000001"/>
    <n v="311041.65460000001"/>
    <n v="544322.89560000005"/>
    <n v="337316.23259999999"/>
    <n v="590303.40709999995"/>
  </r>
  <r>
    <s v="1"/>
    <s v="Region I - Northeast"/>
    <x v="5"/>
    <s v="VT"/>
    <x v="30"/>
    <s v="2"/>
    <x v="1"/>
    <n v="113204.9616"/>
    <n v="198108.68290000001"/>
    <n v="148528.15849999999"/>
    <n v="259924.27729999999"/>
    <n v="180859.99840000001"/>
    <n v="316504.99709999998"/>
    <n v="222273.7188"/>
    <n v="388979.00770000002"/>
    <n v="264132.84610000002"/>
    <n v="462232.48060000001"/>
    <n v="291165.23320000002"/>
    <n v="509539.1581"/>
    <n v="316746.95110000001"/>
    <n v="554307.16449999996"/>
  </r>
  <r>
    <s v="1"/>
    <s v="Region I - Northeast"/>
    <x v="5"/>
    <s v="VT"/>
    <x v="30"/>
    <s v="3"/>
    <x v="2"/>
    <n v="99763.359700000001"/>
    <n v="174585.87950000001"/>
    <n v="135819.86619999999"/>
    <n v="237684.76579999999"/>
    <n v="171783.82639999999"/>
    <n v="300621.69620000001"/>
    <n v="226194.4779"/>
    <n v="395840.33639999997"/>
    <n v="280070.6373"/>
    <n v="490123.6153"/>
    <n v="315394.19699999999"/>
    <n v="551939.84470000002"/>
    <n v="350242.65259999997"/>
    <n v="612924.64210000006"/>
  </r>
  <r>
    <s v="1"/>
    <s v="Region I - Northeast"/>
    <x v="5"/>
    <s v="VT"/>
    <x v="30"/>
    <s v="4"/>
    <x v="3"/>
    <n v="111106.3119"/>
    <n v="177770.1018"/>
    <n v="155548.83670000001"/>
    <n v="248878.14240000001"/>
    <n v="199991.3615"/>
    <n v="319986.18310000002"/>
    <n v="266655.14860000001"/>
    <n v="426648.24410000001"/>
    <n v="333318.93579999998"/>
    <n v="533310.3051"/>
    <n v="377761.46059999999"/>
    <n v="604418.34589999996"/>
    <n v="422203.9853"/>
    <n v="675526.38659999997"/>
  </r>
  <r>
    <s v="1"/>
    <s v="Region I - Northeast"/>
    <x v="5"/>
    <s v="VT"/>
    <x v="31"/>
    <s v="1"/>
    <x v="0"/>
    <n v="124633.59910000001"/>
    <n v="218108.79860000001"/>
    <n v="162115.4664"/>
    <n v="283702.0662"/>
    <n v="195041.99129999999"/>
    <n v="341323.48479999998"/>
    <n v="234516.5085"/>
    <n v="410403.88990000001"/>
    <n v="276308.04200000002"/>
    <n v="483539.0735"/>
    <n v="302876.29060000001"/>
    <n v="530033.50859999994"/>
    <n v="328584.54920000001"/>
    <n v="575022.96120000002"/>
  </r>
  <r>
    <s v="1"/>
    <s v="Region I - Northeast"/>
    <x v="5"/>
    <s v="VT"/>
    <x v="31"/>
    <s v="2"/>
    <x v="1"/>
    <n v="109327.22410000001"/>
    <n v="191322.64230000001"/>
    <n v="143660.35140000001"/>
    <n v="251405.61499999999"/>
    <n v="175137.45619999999"/>
    <n v="306490.54849999998"/>
    <n v="215624.06849999999"/>
    <n v="377342.11989999999"/>
    <n v="256440.9921"/>
    <n v="448771.73609999998"/>
    <n v="282803.07309999998"/>
    <n v="494905.37790000002"/>
    <n v="307811.61170000001"/>
    <n v="538670.32050000003"/>
  </r>
  <r>
    <s v="1"/>
    <s v="Region I - Northeast"/>
    <x v="5"/>
    <s v="VT"/>
    <x v="31"/>
    <s v="3"/>
    <x v="2"/>
    <n v="95732.337299999999"/>
    <n v="167531.59030000001"/>
    <n v="130138.3276"/>
    <n v="227742.07320000001"/>
    <n v="164450.85519999999"/>
    <n v="287788.99660000001"/>
    <n v="216388.959"/>
    <n v="378680.67830000003"/>
    <n v="267787.27870000002"/>
    <n v="468627.7378"/>
    <n v="301453.06530000002"/>
    <n v="527542.86419999995"/>
    <n v="334639.04379999998"/>
    <n v="585618.32660000003"/>
  </r>
  <r>
    <s v="1"/>
    <s v="Region I - Northeast"/>
    <x v="5"/>
    <s v="VT"/>
    <x v="31"/>
    <s v="4"/>
    <x v="3"/>
    <n v="107957.6364"/>
    <n v="172732.22070000001"/>
    <n v="151140.69080000001"/>
    <n v="241825.10889999999"/>
    <n v="194323.74540000001"/>
    <n v="310917.99729999999"/>
    <n v="259098.32709999999"/>
    <n v="414557.3297"/>
    <n v="323872.90899999999"/>
    <n v="518196.66200000001"/>
    <n v="367055.96350000001"/>
    <n v="587289.5503"/>
    <n v="410239.01799999998"/>
    <n v="656382.43859999999"/>
  </r>
  <r>
    <s v="10"/>
    <s v="Region X - Northwest"/>
    <x v="6"/>
    <s v="AK"/>
    <x v="32"/>
    <s v="1"/>
    <x v="0"/>
    <n v="142472.929"/>
    <n v="249327.6257"/>
    <n v="185187.3222"/>
    <n v="324077.8138"/>
    <n v="222708.72330000001"/>
    <n v="389740.2659"/>
    <n v="267634.08779999998"/>
    <n v="468359.65350000001"/>
    <n v="315229.64429999999"/>
    <n v="551651.87730000005"/>
    <n v="345497.35119999998"/>
    <n v="604620.36439999996"/>
    <n v="374719.59759999998"/>
    <n v="655759.29579999996"/>
  </r>
  <r>
    <s v="10"/>
    <s v="Region X - Northwest"/>
    <x v="6"/>
    <s v="AK"/>
    <x v="32"/>
    <s v="2"/>
    <x v="1"/>
    <n v="125472.9906"/>
    <n v="219577.7334"/>
    <n v="164690.2536"/>
    <n v="288207.94380000001"/>
    <n v="200601.86470000001"/>
    <n v="351053.26329999999"/>
    <n v="246651.30669999999"/>
    <n v="431639.7867"/>
    <n v="293164.41810000001"/>
    <n v="513037.7316"/>
    <n v="323203.14620000002"/>
    <n v="565605.50580000004"/>
    <n v="351648.25260000001"/>
    <n v="615384.44220000005"/>
  </r>
  <r>
    <s v="10"/>
    <s v="Region X - Northwest"/>
    <x v="6"/>
    <s v="AK"/>
    <x v="32"/>
    <s v="3"/>
    <x v="2"/>
    <n v="110390.2706"/>
    <n v="193182.97349999999"/>
    <n v="150229.3658"/>
    <n v="262901.39020000002"/>
    <n v="189964.6574"/>
    <n v="332438.15039999998"/>
    <n v="250088.83369999999"/>
    <n v="437655.45909999998"/>
    <n v="309613.50199999998"/>
    <n v="541823.62849999999"/>
    <n v="348630.49410000001"/>
    <n v="610103.36479999998"/>
    <n v="387114.59029999998"/>
    <n v="677450.53300000005"/>
  </r>
  <r>
    <s v="10"/>
    <s v="Region X - Northwest"/>
    <x v="6"/>
    <s v="AK"/>
    <x v="32"/>
    <s v="4"/>
    <x v="3"/>
    <n v="123344.42230000001"/>
    <n v="197351.07870000001"/>
    <n v="172682.19130000001"/>
    <n v="276291.51"/>
    <n v="222019.9601"/>
    <n v="355231.94150000002"/>
    <n v="296026.61349999998"/>
    <n v="473642.58870000002"/>
    <n v="370033.26689999999"/>
    <n v="592053.23589999997"/>
    <n v="419371.03580000001"/>
    <n v="670993.66740000003"/>
    <n v="468708.80479999998"/>
    <n v="749934.09880000004"/>
  </r>
  <r>
    <s v="10"/>
    <s v="Region X - Northwest"/>
    <x v="6"/>
    <s v="AK"/>
    <x v="33"/>
    <s v="1"/>
    <x v="0"/>
    <n v="143721.02780000001"/>
    <n v="251511.79860000001"/>
    <n v="186769.9577"/>
    <n v="326847.42599999998"/>
    <n v="224584.70860000001"/>
    <n v="393023.24"/>
    <n v="269843.94569999998"/>
    <n v="472226.90480000002"/>
    <n v="317803.21429999999"/>
    <n v="556155.62490000005"/>
    <n v="348305.11940000003"/>
    <n v="609533.95900000003"/>
    <n v="377733.72619999998"/>
    <n v="661034.02080000006"/>
  </r>
  <r>
    <s v="10"/>
    <s v="Region X - Northwest"/>
    <x v="6"/>
    <s v="AK"/>
    <x v="33"/>
    <s v="2"/>
    <x v="1"/>
    <n v="126721.08930000001"/>
    <n v="221761.90640000001"/>
    <n v="166272.88920000001"/>
    <n v="290977.55599999998"/>
    <n v="202477.85"/>
    <n v="354336.23739999998"/>
    <n v="248861.16450000001"/>
    <n v="435507.038"/>
    <n v="295737.98810000002"/>
    <n v="517541.4792"/>
    <n v="326010.91450000001"/>
    <n v="570519.1004"/>
    <n v="354662.3812"/>
    <n v="620659.16720000003"/>
  </r>
  <r>
    <s v="10"/>
    <s v="Region X - Northwest"/>
    <x v="6"/>
    <s v="AK"/>
    <x v="33"/>
    <s v="3"/>
    <x v="2"/>
    <n v="111643.41310000001"/>
    <n v="195375.97289999999"/>
    <n v="151983.7654"/>
    <n v="265971.5894"/>
    <n v="192220.31400000001"/>
    <n v="336385.54930000001"/>
    <n v="253096.37580000001"/>
    <n v="442918.65769999998"/>
    <n v="313372.92959999997"/>
    <n v="548402.62679999997"/>
    <n v="352891.17879999999"/>
    <n v="617559.56279999996"/>
    <n v="391876.5319"/>
    <n v="685783.93090000004"/>
  </r>
  <r>
    <s v="10"/>
    <s v="Region X - Northwest"/>
    <x v="6"/>
    <s v="AK"/>
    <x v="33"/>
    <s v="4"/>
    <x v="3"/>
    <n v="124405.2928"/>
    <n v="199048.47150000001"/>
    <n v="174167.41"/>
    <n v="278667.86"/>
    <n v="223929.52710000001"/>
    <n v="358287.2487"/>
    <n v="298572.70270000002"/>
    <n v="477716.33159999998"/>
    <n v="373215.87849999999"/>
    <n v="597145.41440000001"/>
    <n v="422977.99560000002"/>
    <n v="676764.80310000002"/>
    <n v="472740.1127"/>
    <n v="756384.19160000002"/>
  </r>
  <r>
    <s v="10"/>
    <s v="Region X - Northwest"/>
    <x v="6"/>
    <s v="AK"/>
    <x v="34"/>
    <s v="1"/>
    <x v="0"/>
    <n v="149046.10500000001"/>
    <n v="260830.68359999999"/>
    <n v="193893.3671"/>
    <n v="339313.39230000001"/>
    <n v="233290.4436"/>
    <n v="408258.27620000002"/>
    <n v="280532.61989999999"/>
    <n v="490932.08470000001"/>
    <n v="330541.80800000002"/>
    <n v="578448.16390000004"/>
    <n v="362332.56439999997"/>
    <n v="634081.98770000006"/>
    <n v="393106.02889999998"/>
    <n v="687935.55059999996"/>
  </r>
  <r>
    <s v="10"/>
    <s v="Region X - Northwest"/>
    <x v="6"/>
    <s v="AK"/>
    <x v="34"/>
    <s v="2"/>
    <x v="1"/>
    <n v="130652.72870000001"/>
    <n v="228642.2752"/>
    <n v="171716.21049999999"/>
    <n v="300503.36839999998"/>
    <n v="209371.54689999999"/>
    <n v="366400.2071"/>
    <n v="257829.93830000001"/>
    <n v="451202.39199999999"/>
    <n v="306667.95630000002"/>
    <n v="536668.92359999998"/>
    <n v="338210.96529999998"/>
    <n v="591869.18920000002"/>
    <n v="368143.58970000001"/>
    <n v="644251.28200000001"/>
  </r>
  <r>
    <s v="10"/>
    <s v="Region X - Northwest"/>
    <x v="6"/>
    <s v="AK"/>
    <x v="34"/>
    <s v="3"/>
    <x v="2"/>
    <n v="114313.09020000001"/>
    <n v="200047.90779999999"/>
    <n v="155367.45980000001"/>
    <n v="271893.05459999997"/>
    <n v="196309.51699999999"/>
    <n v="343541.65480000002"/>
    <n v="258286.56649999999"/>
    <n v="452001.4915"/>
    <n v="319614.96799999999"/>
    <n v="559326.19389999995"/>
    <n v="359779.84889999998"/>
    <n v="629614.73549999995"/>
    <n v="399368.15370000002"/>
    <n v="698894.26910000003"/>
  </r>
  <r>
    <s v="10"/>
    <s v="Region X - Northwest"/>
    <x v="6"/>
    <s v="AK"/>
    <x v="34"/>
    <s v="4"/>
    <x v="3"/>
    <n v="129115.48299999999"/>
    <n v="206584.77590000001"/>
    <n v="180761.67619999999"/>
    <n v="289218.6862"/>
    <n v="232407.8694"/>
    <n v="371852.59659999999"/>
    <n v="309877.15919999999"/>
    <n v="495803.4621"/>
    <n v="387346.44890000002"/>
    <n v="619754.32750000001"/>
    <n v="438992.6422"/>
    <n v="702388.23789999995"/>
    <n v="490638.83539999998"/>
    <n v="785022.1483"/>
  </r>
  <r>
    <s v="10"/>
    <s v="Region X - Northwest"/>
    <x v="6"/>
    <s v="AK"/>
    <x v="35"/>
    <s v="1"/>
    <x v="0"/>
    <n v="151571.43290000001"/>
    <n v="265250.00760000001"/>
    <n v="197058.47459999999"/>
    <n v="344852.33049999998"/>
    <n v="237016.02350000001"/>
    <n v="414778.04109999997"/>
    <n v="284877.89159999997"/>
    <n v="498536.31030000001"/>
    <n v="335573.1801"/>
    <n v="587253.06519999995"/>
    <n v="367808.8357"/>
    <n v="643665.46250000002"/>
    <n v="398953.39569999999"/>
    <n v="698168.44240000006"/>
  </r>
  <r>
    <s v="10"/>
    <s v="Region X - Northwest"/>
    <x v="6"/>
    <s v="AK"/>
    <x v="35"/>
    <s v="2"/>
    <x v="1"/>
    <n v="133317.4019"/>
    <n v="233305.4534"/>
    <n v="175049.32870000001"/>
    <n v="306336.32510000002"/>
    <n v="213278.33259999999"/>
    <n v="373237.08199999999"/>
    <n v="262347.20199999999"/>
    <n v="459107.60340000002"/>
    <n v="311880.19300000003"/>
    <n v="545790.33770000003"/>
    <n v="343869.9779"/>
    <n v="601772.46140000003"/>
    <n v="374180.06790000002"/>
    <n v="654815.11880000005"/>
  </r>
  <r>
    <s v="10"/>
    <s v="Region X - Northwest"/>
    <x v="6"/>
    <s v="AK"/>
    <x v="35"/>
    <s v="3"/>
    <x v="2"/>
    <n v="117116.31819999999"/>
    <n v="204953.55679999999"/>
    <n v="159327.3646"/>
    <n v="278822.88809999998"/>
    <n v="201426.9497"/>
    <n v="352497.16190000001"/>
    <n v="265136.0184"/>
    <n v="463988.03220000002"/>
    <n v="328201.353"/>
    <n v="574352.36780000001"/>
    <n v="369529.6495"/>
    <n v="646676.88659999997"/>
    <n v="410285.73790000001"/>
    <n v="718000.04139999999"/>
  </r>
  <r>
    <s v="10"/>
    <s v="Region X - Northwest"/>
    <x v="6"/>
    <s v="AK"/>
    <x v="35"/>
    <s v="4"/>
    <x v="3"/>
    <n v="131243.59109999999"/>
    <n v="209989.74900000001"/>
    <n v="183741.0275"/>
    <n v="293985.64840000001"/>
    <n v="236238.46400000001"/>
    <n v="377981.54810000001"/>
    <n v="314984.61869999999"/>
    <n v="503975.39740000002"/>
    <n v="393730.7733"/>
    <n v="629969.24670000002"/>
    <n v="446228.20980000001"/>
    <n v="713965.14639999997"/>
    <n v="498725.64620000002"/>
    <n v="797961.04590000003"/>
  </r>
  <r>
    <s v="10"/>
    <s v="Region X - Northwest"/>
    <x v="7"/>
    <s v="ID"/>
    <x v="36"/>
    <s v="1"/>
    <x v="0"/>
    <n v="125970.79790000001"/>
    <n v="220448.89629999999"/>
    <n v="163933.39619999999"/>
    <n v="286883.44339999999"/>
    <n v="197283.24559999999"/>
    <n v="345245.67989999999"/>
    <n v="237299.5759"/>
    <n v="415274.25780000002"/>
    <n v="279645.00260000001"/>
    <n v="489378.75459999999"/>
    <n v="306559.65169999999"/>
    <n v="536479.39040000003"/>
    <n v="332642.10460000002"/>
    <n v="582123.68319999997"/>
  </r>
  <r>
    <s v="10"/>
    <s v="Region X - Northwest"/>
    <x v="7"/>
    <s v="ID"/>
    <x v="36"/>
    <s v="2"/>
    <x v="1"/>
    <n v="110205.04829999999"/>
    <n v="192858.8345"/>
    <n v="144924.40669999999"/>
    <n v="253617.71170000001"/>
    <n v="176781.33619999999"/>
    <n v="309367.3383"/>
    <n v="217840.13639999999"/>
    <n v="381220.23869999999"/>
    <n v="259181.70310000001"/>
    <n v="453567.98050000001"/>
    <n v="285883.99719999998"/>
    <n v="500296.9951"/>
    <n v="311245.73019999999"/>
    <n v="544680.02789999999"/>
  </r>
  <r>
    <s v="10"/>
    <s v="Region X - Northwest"/>
    <x v="7"/>
    <s v="ID"/>
    <x v="36"/>
    <s v="3"/>
    <x v="2"/>
    <n v="96192.439899999998"/>
    <n v="168336.77"/>
    <n v="130665.8164"/>
    <n v="228665.17869999999"/>
    <n v="165042.9253"/>
    <n v="288825.11920000002"/>
    <n v="217091.98579999999"/>
    <n v="379910.97529999999"/>
    <n v="268585.0624"/>
    <n v="470023.85920000001"/>
    <n v="302296.02010000002"/>
    <n v="529018.03520000004"/>
    <n v="335512.76980000001"/>
    <n v="587147.34719999996"/>
  </r>
  <r>
    <s v="10"/>
    <s v="Region X - Northwest"/>
    <x v="7"/>
    <s v="ID"/>
    <x v="36"/>
    <s v="4"/>
    <x v="3"/>
    <n v="109154.8777"/>
    <n v="174647.8069"/>
    <n v="152816.82870000001"/>
    <n v="244506.9296"/>
    <n v="196478.77979999999"/>
    <n v="314366.05239999999"/>
    <n v="261971.7064"/>
    <n v="419154.7365"/>
    <n v="327464.63290000003"/>
    <n v="523943.42050000001"/>
    <n v="371126.58409999998"/>
    <n v="593802.54339999997"/>
    <n v="414788.53509999998"/>
    <n v="663661.66599999997"/>
  </r>
  <r>
    <s v="10"/>
    <s v="Region X - Northwest"/>
    <x v="7"/>
    <s v="ID"/>
    <x v="37"/>
    <s v="1"/>
    <x v="0"/>
    <n v="127866.10860000001"/>
    <n v="223765.69"/>
    <n v="166377.0834"/>
    <n v="291159.8959"/>
    <n v="200208.3823"/>
    <n v="350364.6691"/>
    <n v="240792.47260000001"/>
    <n v="421386.82699999999"/>
    <n v="283744.40870000003"/>
    <n v="496552.71529999998"/>
    <n v="311046.2108"/>
    <n v="544330.86899999995"/>
    <n v="337492.55780000001"/>
    <n v="590611.97609999997"/>
  </r>
  <r>
    <s v="10"/>
    <s v="Region X - Northwest"/>
    <x v="7"/>
    <s v="ID"/>
    <x v="37"/>
    <s v="2"/>
    <x v="1"/>
    <n v="111948.7654"/>
    <n v="195910.3394"/>
    <n v="147185.31529999999"/>
    <n v="257574.30179999999"/>
    <n v="179509.33929999999"/>
    <n v="314141.34389999998"/>
    <n v="221145.92329999999"/>
    <n v="387005.36570000002"/>
    <n v="263084.3469"/>
    <n v="460397.60710000002"/>
    <n v="290171.75219999999"/>
    <n v="507800.56640000001"/>
    <n v="315890.44919999997"/>
    <n v="552808.28599999996"/>
  </r>
  <r>
    <s v="10"/>
    <s v="Region X - Northwest"/>
    <x v="7"/>
    <s v="ID"/>
    <x v="37"/>
    <s v="3"/>
    <x v="2"/>
    <n v="97804.184899999993"/>
    <n v="171157.3236"/>
    <n v="132883.76319999999"/>
    <n v="232546.5857"/>
    <n v="167866.1483"/>
    <n v="293765.75959999999"/>
    <n v="220827.77119999999"/>
    <n v="386448.59970000002"/>
    <n v="273228.06410000002"/>
    <n v="478149.11229999998"/>
    <n v="307537.89279999997"/>
    <n v="538191.31240000005"/>
    <n v="341348.76140000002"/>
    <n v="597360.33259999997"/>
  </r>
  <r>
    <s v="10"/>
    <s v="Region X - Northwest"/>
    <x v="7"/>
    <s v="ID"/>
    <x v="37"/>
    <s v="4"/>
    <x v="3"/>
    <n v="110785.8815"/>
    <n v="177257.413"/>
    <n v="155100.234"/>
    <n v="248160.37820000001"/>
    <n v="199414.58670000001"/>
    <n v="319063.34330000001"/>
    <n v="265886.11550000001"/>
    <n v="425417.79119999998"/>
    <n v="332357.64439999999"/>
    <n v="531772.23880000005"/>
    <n v="376671.99699999997"/>
    <n v="602675.20420000004"/>
    <n v="420986.34950000001"/>
    <n v="673578.16929999995"/>
  </r>
  <r>
    <s v="10"/>
    <s v="Region X - Northwest"/>
    <x v="7"/>
    <s v="ID"/>
    <x v="38"/>
    <s v="1"/>
    <x v="0"/>
    <n v="121556.12330000001"/>
    <n v="212723.21590000001"/>
    <n v="158254.69940000001"/>
    <n v="276945.72399999999"/>
    <n v="190494.97399999999"/>
    <n v="333366.20449999999"/>
    <n v="229208.84700000001"/>
    <n v="401115.48229999997"/>
    <n v="270159.39779999998"/>
    <n v="472778.9461"/>
    <n v="296182.64069999999"/>
    <n v="518319.62119999999"/>
    <n v="321434.1251"/>
    <n v="562509.71889999998"/>
  </r>
  <r>
    <s v="10"/>
    <s v="Region X - Northwest"/>
    <x v="7"/>
    <s v="ID"/>
    <x v="38"/>
    <s v="2"/>
    <x v="1"/>
    <n v="106093.561"/>
    <n v="185663.73180000001"/>
    <n v="139611.26699999999"/>
    <n v="244319.71739999999"/>
    <n v="170387.33170000001"/>
    <n v="298177.83049999998"/>
    <n v="210123.62719999999"/>
    <n v="367716.34759999998"/>
    <n v="250089.62289999999"/>
    <n v="437656.84009999997"/>
    <n v="275904.59460000001"/>
    <n v="482833.0405"/>
    <n v="300449.21909999999"/>
    <n v="525786.13329999999"/>
  </r>
  <r>
    <s v="10"/>
    <s v="Region X - Northwest"/>
    <x v="7"/>
    <s v="ID"/>
    <x v="38"/>
    <s v="3"/>
    <x v="2"/>
    <n v="92342.375100000005"/>
    <n v="161599.15640000001"/>
    <n v="125352.7178"/>
    <n v="219367.2562"/>
    <n v="158268.64430000001"/>
    <n v="276970.1275"/>
    <n v="208116.63510000001"/>
    <n v="364204.11139999999"/>
    <n v="257419.3339"/>
    <n v="450483.83429999999"/>
    <n v="289681.91979999997"/>
    <n v="506943.35960000003"/>
    <n v="321459.80160000001"/>
    <n v="562554.65280000004"/>
  </r>
  <r>
    <s v="10"/>
    <s v="Region X - Northwest"/>
    <x v="7"/>
    <s v="ID"/>
    <x v="38"/>
    <s v="4"/>
    <x v="3"/>
    <n v="105362.4316"/>
    <n v="168579.89309999999"/>
    <n v="147507.40419999999"/>
    <n v="236011.85029999999"/>
    <n v="189652.37700000001"/>
    <n v="303443.8076"/>
    <n v="252869.83600000001"/>
    <n v="404591.74349999998"/>
    <n v="316087.29489999998"/>
    <n v="505739.67930000002"/>
    <n v="358232.26760000002"/>
    <n v="573171.63670000003"/>
    <n v="400377.2402"/>
    <n v="640603.59389999998"/>
  </r>
  <r>
    <s v="10"/>
    <s v="Region X - Northwest"/>
    <x v="7"/>
    <s v="ID"/>
    <x v="10"/>
    <s v="1"/>
    <x v="0"/>
    <n v="124583.7279"/>
    <n v="218021.5238"/>
    <n v="161932.36180000001"/>
    <n v="283381.63309999998"/>
    <n v="194740.3126"/>
    <n v="340795.54700000002"/>
    <n v="234021.0655"/>
    <n v="409536.86469999998"/>
    <n v="275637.13400000002"/>
    <n v="482364.98450000002"/>
    <n v="302102.45110000001"/>
    <n v="528679.28949999996"/>
    <n v="327652.42379999999"/>
    <n v="573391.74159999995"/>
  </r>
  <r>
    <s v="10"/>
    <s v="Region X - Northwest"/>
    <x v="7"/>
    <s v="ID"/>
    <x v="10"/>
    <s v="2"/>
    <x v="1"/>
    <n v="109727.54"/>
    <n v="192023.19500000001"/>
    <n v="144020.04380000001"/>
    <n v="252035.0765"/>
    <n v="175421.20449999999"/>
    <n v="306987.1079"/>
    <n v="215684.285"/>
    <n v="377447.4987"/>
    <n v="256354.40839999999"/>
    <n v="448620.21480000002"/>
    <n v="282619.62180000002"/>
    <n v="494584.3382"/>
    <n v="307490.45449999999"/>
    <n v="538108.29520000005"/>
  </r>
  <r>
    <s v="10"/>
    <s v="Region X - Northwest"/>
    <x v="7"/>
    <s v="ID"/>
    <x v="10"/>
    <s v="3"/>
    <x v="2"/>
    <n v="96547.114199999996"/>
    <n v="168957.45"/>
    <n v="131393.33720000001"/>
    <n v="229938.34"/>
    <n v="166148.84640000001"/>
    <n v="290760.48119999998"/>
    <n v="218737.61919999999"/>
    <n v="382790.8334"/>
    <n v="270802.48379999999"/>
    <n v="473904.34659999999"/>
    <n v="304930.27360000001"/>
    <n v="533627.97880000004"/>
    <n v="338592.36739999999"/>
    <n v="592536.64280000003"/>
  </r>
  <r>
    <s v="10"/>
    <s v="Region X - Northwest"/>
    <x v="7"/>
    <s v="ID"/>
    <x v="10"/>
    <s v="4"/>
    <x v="3"/>
    <n v="107855.8222"/>
    <n v="172569.3181"/>
    <n v="150998.15100000001"/>
    <n v="241597.04509999999"/>
    <n v="194140.47990000001"/>
    <n v="310624.77240000002"/>
    <n v="258853.97320000001"/>
    <n v="414166.36320000002"/>
    <n v="323567.46649999998"/>
    <n v="517707.95400000003"/>
    <n v="366709.7953"/>
    <n v="586735.68130000005"/>
    <n v="409852.12420000002"/>
    <n v="655763.40839999996"/>
  </r>
  <r>
    <s v="10"/>
    <s v="Region X - Northwest"/>
    <x v="7"/>
    <s v="ID"/>
    <x v="39"/>
    <s v="1"/>
    <x v="0"/>
    <n v="121463.47719999999"/>
    <n v="212561.08499999999"/>
    <n v="157975.7683"/>
    <n v="276457.59460000001"/>
    <n v="190050.34400000001"/>
    <n v="332588.10190000001"/>
    <n v="228496.4142"/>
    <n v="399868.72480000003"/>
    <n v="269203.20120000001"/>
    <n v="471105.60210000002"/>
    <n v="295083.022"/>
    <n v="516395.28840000002"/>
    <n v="320117.0932"/>
    <n v="560204.91319999995"/>
  </r>
  <r>
    <s v="10"/>
    <s v="Region X - Northwest"/>
    <x v="7"/>
    <s v="ID"/>
    <x v="39"/>
    <s v="2"/>
    <x v="1"/>
    <n v="106607.2892"/>
    <n v="186562.7562"/>
    <n v="140063.4503"/>
    <n v="245111.03810000001"/>
    <n v="170731.236"/>
    <n v="298779.6629"/>
    <n v="210159.63370000001"/>
    <n v="367779.35889999999"/>
    <n v="249920.47570000001"/>
    <n v="437360.83240000001"/>
    <n v="275600.19260000001"/>
    <n v="482300.3371"/>
    <n v="299955.12390000001"/>
    <n v="524921.46680000005"/>
  </r>
  <r>
    <s v="10"/>
    <s v="Region X - Northwest"/>
    <x v="7"/>
    <s v="ID"/>
    <x v="39"/>
    <s v="3"/>
    <x v="2"/>
    <n v="93414.254199999996"/>
    <n v="163474.9449"/>
    <n v="127007.3331"/>
    <n v="222262.83290000001"/>
    <n v="160509.69820000001"/>
    <n v="280891.9719"/>
    <n v="211218.755"/>
    <n v="369632.82120000001"/>
    <n v="261403.90349999999"/>
    <n v="457456.83130000002"/>
    <n v="294278.54940000002"/>
    <n v="514987.46149999998"/>
    <n v="326687.49910000002"/>
    <n v="571703.12340000004"/>
  </r>
  <r>
    <s v="10"/>
    <s v="Region X - Northwest"/>
    <x v="7"/>
    <s v="ID"/>
    <x v="39"/>
    <s v="4"/>
    <x v="3"/>
    <n v="105203.6427"/>
    <n v="168325.8308"/>
    <n v="147285.09969999999"/>
    <n v="235656.16310000001"/>
    <n v="189366.55679999999"/>
    <n v="302986.49540000001"/>
    <n v="252488.74239999999"/>
    <n v="403981.99400000001"/>
    <n v="315610.92810000002"/>
    <n v="504977.49249999999"/>
    <n v="357692.38520000002"/>
    <n v="572307.82479999994"/>
    <n v="399773.84220000001"/>
    <n v="639638.15709999995"/>
  </r>
  <r>
    <s v="10"/>
    <s v="Region X - Northwest"/>
    <x v="7"/>
    <s v="ID"/>
    <x v="40"/>
    <s v="1"/>
    <x v="0"/>
    <n v="124075.4872"/>
    <n v="217132.10260000001"/>
    <n v="161489.70910000001"/>
    <n v="282606.99080000003"/>
    <n v="194358.10889999999"/>
    <n v="340126.69059999997"/>
    <n v="233806.67920000001"/>
    <n v="409161.68859999999"/>
    <n v="275545.59649999999"/>
    <n v="482204.79389999999"/>
    <n v="302073.09230000002"/>
    <n v="528627.91170000006"/>
    <n v="327791.65149999998"/>
    <n v="573635.39009999996"/>
  </r>
  <r>
    <s v="10"/>
    <s v="Region X - Northwest"/>
    <x v="7"/>
    <s v="ID"/>
    <x v="40"/>
    <s v="2"/>
    <x v="1"/>
    <n v="108461.3312"/>
    <n v="189807.3296"/>
    <n v="142663.4981"/>
    <n v="249661.12169999999"/>
    <n v="174053.33300000001"/>
    <n v="304593.33279999997"/>
    <n v="214534.34959999999"/>
    <n v="375435.11170000001"/>
    <n v="255279.05929999999"/>
    <n v="446738.35389999999"/>
    <n v="281596.24209999997"/>
    <n v="492793.42379999999"/>
    <n v="306601.01130000001"/>
    <n v="536551.76969999995"/>
  </r>
  <r>
    <s v="10"/>
    <s v="Region X - Northwest"/>
    <x v="7"/>
    <s v="ID"/>
    <x v="40"/>
    <s v="3"/>
    <x v="2"/>
    <n v="94580.695000000007"/>
    <n v="165516.2163"/>
    <n v="128447.86960000001"/>
    <n v="224783.77179999999"/>
    <n v="162219.7023"/>
    <n v="283884.47899999999"/>
    <n v="213356.20050000001"/>
    <n v="373373.35080000001"/>
    <n v="263942.06060000003"/>
    <n v="461898.60609999998"/>
    <n v="297054.14740000002"/>
    <n v="519844.75809999998"/>
    <n v="329676.7782"/>
    <n v="576934.36199999996"/>
  </r>
  <r>
    <s v="10"/>
    <s v="Region X - Northwest"/>
    <x v="7"/>
    <s v="ID"/>
    <x v="40"/>
    <s v="4"/>
    <x v="3"/>
    <n v="107523.87390000001"/>
    <n v="172038.20069999999"/>
    <n v="150533.4234"/>
    <n v="240853.481"/>
    <n v="193542.97289999999"/>
    <n v="309668.76130000001"/>
    <n v="258057.29730000001"/>
    <n v="412891.68180000002"/>
    <n v="322571.62150000001"/>
    <n v="516114.60210000002"/>
    <n v="365581.17109999998"/>
    <n v="584929.88249999995"/>
    <n v="408590.72070000001"/>
    <n v="653745.16280000005"/>
  </r>
  <r>
    <s v="10"/>
    <s v="Region X - Northwest"/>
    <x v="8"/>
    <s v="OR"/>
    <x v="41"/>
    <s v="1"/>
    <x v="0"/>
    <n v="131473.12469999999"/>
    <n v="230077.96840000001"/>
    <n v="170942.3518"/>
    <n v="299149.11550000001"/>
    <n v="205613.80179999999"/>
    <n v="359824.1532"/>
    <n v="247149.89980000001"/>
    <n v="432512.3247"/>
    <n v="291141.47230000002"/>
    <n v="509497.57650000002"/>
    <n v="319113.42580000003"/>
    <n v="558448.4952"/>
    <n v="346145.43890000001"/>
    <n v="605754.51809999999"/>
  </r>
  <r>
    <s v="10"/>
    <s v="Region X - Northwest"/>
    <x v="8"/>
    <s v="OR"/>
    <x v="41"/>
    <s v="2"/>
    <x v="1"/>
    <n v="115587.93700000001"/>
    <n v="202278.8898"/>
    <n v="151789.35389999999"/>
    <n v="265631.36940000003"/>
    <n v="184956.57389999999"/>
    <n v="323674.00439999998"/>
    <n v="227543.03950000001"/>
    <n v="398200.31910000002"/>
    <n v="270523.147"/>
    <n v="473415.50719999999"/>
    <n v="298281.13669999997"/>
    <n v="521991.98930000002"/>
    <n v="324586.96980000002"/>
    <n v="568027.19720000005"/>
  </r>
  <r>
    <s v="10"/>
    <s v="Region X - Northwest"/>
    <x v="8"/>
    <s v="OR"/>
    <x v="41"/>
    <s v="3"/>
    <x v="2"/>
    <n v="101487.55100000001"/>
    <n v="177603.21419999999"/>
    <n v="138048.64129999999"/>
    <n v="241585.12229999999"/>
    <n v="174512.73480000001"/>
    <n v="305397.28590000002"/>
    <n v="229695.9344"/>
    <n v="401967.88520000002"/>
    <n v="284318.93790000002"/>
    <n v="497558.14140000002"/>
    <n v="320111.83360000001"/>
    <n v="560195.70900000003"/>
    <n v="355406.77730000002"/>
    <n v="621961.86040000001"/>
  </r>
  <r>
    <s v="10"/>
    <s v="Region X - Northwest"/>
    <x v="8"/>
    <s v="OR"/>
    <x v="41"/>
    <s v="4"/>
    <x v="3"/>
    <n v="113847.5618"/>
    <n v="182156.10159999999"/>
    <n v="159386.5865"/>
    <n v="255018.5422"/>
    <n v="204925.61129999999"/>
    <n v="327880.9829"/>
    <n v="273234.1483"/>
    <n v="437174.64380000002"/>
    <n v="341542.68540000002"/>
    <n v="546468.30480000004"/>
    <n v="387081.71010000003"/>
    <n v="619330.74549999996"/>
    <n v="432620.73489999998"/>
    <n v="692193.18610000005"/>
  </r>
  <r>
    <s v="10"/>
    <s v="Region X - Northwest"/>
    <x v="8"/>
    <s v="OR"/>
    <x v="42"/>
    <s v="1"/>
    <x v="0"/>
    <n v="131443.98730000001"/>
    <n v="230026.97779999999"/>
    <n v="170942.50580000001"/>
    <n v="299149.38510000001"/>
    <n v="205640.1808"/>
    <n v="359870.31640000001"/>
    <n v="247224.32980000001"/>
    <n v="432642.57709999999"/>
    <n v="291257.22350000002"/>
    <n v="509700.14110000001"/>
    <n v="319252.6728"/>
    <n v="558692.17740000004"/>
    <n v="346326.30920000002"/>
    <n v="606071.04130000004"/>
  </r>
  <r>
    <s v="10"/>
    <s v="Region X - Northwest"/>
    <x v="8"/>
    <s v="OR"/>
    <x v="42"/>
    <s v="2"/>
    <x v="1"/>
    <n v="115419.4559"/>
    <n v="201984.04790000001"/>
    <n v="151621.4994"/>
    <n v="265337.62390000001"/>
    <n v="184801.7494"/>
    <n v="323403.06140000001"/>
    <n v="227445.47959999999"/>
    <n v="398029.5894"/>
    <n v="270458.03580000001"/>
    <n v="473301.56270000001"/>
    <n v="298237.64449999999"/>
    <n v="521915.87780000002"/>
    <n v="324578.73090000002"/>
    <n v="568012.77930000005"/>
  </r>
  <r>
    <s v="10"/>
    <s v="Region X - Northwest"/>
    <x v="8"/>
    <s v="OR"/>
    <x v="42"/>
    <s v="3"/>
    <x v="2"/>
    <n v="101190.6041"/>
    <n v="177083.55720000001"/>
    <n v="137597.53039999999"/>
    <n v="240795.6783"/>
    <n v="173906.6091"/>
    <n v="304336.56589999999"/>
    <n v="228861.55869999999"/>
    <n v="400507.7279"/>
    <n v="283251.39840000001"/>
    <n v="495689.9472"/>
    <n v="318883.39159999997"/>
    <n v="558045.93519999995"/>
    <n v="354013.06459999998"/>
    <n v="619522.86309999996"/>
  </r>
  <r>
    <s v="10"/>
    <s v="Region X - Northwest"/>
    <x v="8"/>
    <s v="OR"/>
    <x v="42"/>
    <s v="4"/>
    <x v="3"/>
    <n v="113841.1885"/>
    <n v="182145.90429999999"/>
    <n v="159377.66390000001"/>
    <n v="255004.2659"/>
    <n v="204914.13930000001"/>
    <n v="327862.62770000001"/>
    <n v="273218.85230000003"/>
    <n v="437150.17019999999"/>
    <n v="341523.56540000002"/>
    <n v="546437.71270000003"/>
    <n v="387060.04080000002"/>
    <n v="619296.07449999999"/>
    <n v="432596.51620000001"/>
    <n v="692154.4362"/>
  </r>
  <r>
    <s v="10"/>
    <s v="Region X - Northwest"/>
    <x v="8"/>
    <s v="OR"/>
    <x v="43"/>
    <s v="1"/>
    <x v="0"/>
    <n v="125465.72319999999"/>
    <n v="219565.01569999999"/>
    <n v="163027.9327"/>
    <n v="285298.88219999999"/>
    <n v="196022.83230000001"/>
    <n v="343039.95640000002"/>
    <n v="235505.15659999999"/>
    <n v="412134.02409999998"/>
    <n v="277347.59590000001"/>
    <n v="485358.2929"/>
    <n v="303960.5906"/>
    <n v="531931.03339999996"/>
    <n v="329627.8126"/>
    <n v="576848.67209999997"/>
  </r>
  <r>
    <s v="10"/>
    <s v="Region X - Northwest"/>
    <x v="8"/>
    <s v="OR"/>
    <x v="43"/>
    <s v="2"/>
    <x v="1"/>
    <n v="110695.2861"/>
    <n v="193716.75080000001"/>
    <n v="145219.00570000001"/>
    <n v="254133.2599"/>
    <n v="176815.2352"/>
    <n v="309426.66159999999"/>
    <n v="217274.21710000001"/>
    <n v="380229.8799"/>
    <n v="258176.17139999999"/>
    <n v="451808.3"/>
    <n v="284590.21720000001"/>
    <n v="498032.88020000001"/>
    <n v="309582.2194"/>
    <n v="541768.88399999996"/>
  </r>
  <r>
    <s v="10"/>
    <s v="Region X - Northwest"/>
    <x v="8"/>
    <s v="OR"/>
    <x v="43"/>
    <s v="3"/>
    <x v="2"/>
    <n v="97597.408899999995"/>
    <n v="170795.4656"/>
    <n v="132885.52540000001"/>
    <n v="232549.66949999999"/>
    <n v="168083.45189999999"/>
    <n v="294146.04080000002"/>
    <n v="221333.2213"/>
    <n v="387333.1373"/>
    <n v="274062.1067"/>
    <n v="479608.68670000002"/>
    <n v="308635.93699999998"/>
    <n v="540112.88970000006"/>
    <n v="342746.75929999998"/>
    <n v="599806.82869999995"/>
  </r>
  <r>
    <s v="10"/>
    <s v="Region X - Northwest"/>
    <x v="8"/>
    <s v="OR"/>
    <x v="43"/>
    <s v="4"/>
    <x v="3"/>
    <n v="108594.1897"/>
    <n v="173750.70619999999"/>
    <n v="152031.86550000001"/>
    <n v="243250.98850000001"/>
    <n v="195469.54149999999"/>
    <n v="312751.27100000001"/>
    <n v="260626.05530000001"/>
    <n v="417001.69469999999"/>
    <n v="325782.56910000002"/>
    <n v="521252.11829999997"/>
    <n v="369220.245"/>
    <n v="590752.40079999994"/>
    <n v="412657.92080000002"/>
    <n v="660252.68330000003"/>
  </r>
  <r>
    <s v="10"/>
    <s v="Region X - Northwest"/>
    <x v="8"/>
    <s v="OR"/>
    <x v="44"/>
    <s v="1"/>
    <x v="0"/>
    <n v="128469.42750000001"/>
    <n v="224821.49830000001"/>
    <n v="166985.14689999999"/>
    <n v="292224.00719999999"/>
    <n v="200818.32269999999"/>
    <n v="351432.06479999999"/>
    <n v="241327.53520000001"/>
    <n v="422323.18660000002"/>
    <n v="284244.54249999998"/>
    <n v="497427.94939999998"/>
    <n v="311537.01730000001"/>
    <n v="545189.78040000005"/>
    <n v="337886.63589999999"/>
    <n v="591301.61270000006"/>
  </r>
  <r>
    <s v="10"/>
    <s v="Region X - Northwest"/>
    <x v="8"/>
    <s v="OR"/>
    <x v="44"/>
    <s v="2"/>
    <x v="1"/>
    <n v="113141.6143"/>
    <n v="197997.82500000001"/>
    <n v="148504.18350000001"/>
    <n v="259882.32120000001"/>
    <n v="180885.90919999999"/>
    <n v="316550.34120000002"/>
    <n v="222408.63430000001"/>
    <n v="389215.11"/>
    <n v="264349.66649999999"/>
    <n v="462611.91639999999"/>
    <n v="291435.6851"/>
    <n v="510012.44900000002"/>
    <n v="317084.60350000003"/>
    <n v="554898.05619999999"/>
  </r>
  <r>
    <s v="10"/>
    <s v="Region X - Northwest"/>
    <x v="8"/>
    <s v="OR"/>
    <x v="44"/>
    <s v="3"/>
    <x v="2"/>
    <n v="99542.481899999999"/>
    <n v="174199.34340000001"/>
    <n v="135467.08590000001"/>
    <n v="237067.40040000001"/>
    <n v="171298.09650000001"/>
    <n v="299771.66879999998"/>
    <n v="225514.58180000001"/>
    <n v="394650.5183"/>
    <n v="279190.52710000001"/>
    <n v="488583.42259999999"/>
    <n v="314373.89069999999"/>
    <n v="550154.30870000005"/>
    <n v="349076.77419999999"/>
    <n v="610884.35490000003"/>
  </r>
  <r>
    <s v="10"/>
    <s v="Region X - Northwest"/>
    <x v="8"/>
    <s v="OR"/>
    <x v="44"/>
    <s v="4"/>
    <x v="3"/>
    <n v="111220.8789"/>
    <n v="177953.40890000001"/>
    <n v="155709.2304"/>
    <n v="249134.77239999999"/>
    <n v="200197.58199999999"/>
    <n v="320316.136"/>
    <n v="266930.10930000001"/>
    <n v="427088.1813"/>
    <n v="333662.63669999997"/>
    <n v="533860.22660000005"/>
    <n v="378150.98820000002"/>
    <n v="605041.59010000003"/>
    <n v="422639.33970000001"/>
    <n v="676222.95369999995"/>
  </r>
  <r>
    <s v="10"/>
    <s v="Region X - Northwest"/>
    <x v="8"/>
    <s v="OR"/>
    <x v="45"/>
    <s v="1"/>
    <x v="0"/>
    <n v="130254.1634"/>
    <n v="227944.78589999999"/>
    <n v="169359.56219999999"/>
    <n v="296379.234"/>
    <n v="203711.4376"/>
    <n v="356495.01579999999"/>
    <n v="244865.61199999999"/>
    <n v="428514.821"/>
    <n v="288452.15110000002"/>
    <n v="504791.26449999999"/>
    <n v="316166.4106"/>
    <n v="553291.21860000002"/>
    <n v="342950.4399"/>
    <n v="600163.26989999996"/>
  </r>
  <r>
    <s v="10"/>
    <s v="Region X - Northwest"/>
    <x v="8"/>
    <s v="OR"/>
    <x v="45"/>
    <s v="2"/>
    <x v="1"/>
    <n v="114508.3193"/>
    <n v="200389.55869999999"/>
    <n v="150374.57310000001"/>
    <n v="263155.50280000002"/>
    <n v="183235.41329999999"/>
    <n v="320661.97330000001"/>
    <n v="225430.7415"/>
    <n v="394503.79759999999"/>
    <n v="268014.68810000003"/>
    <n v="469025.70419999998"/>
    <n v="295516.86070000002"/>
    <n v="517154.50630000001"/>
    <n v="321581.08"/>
    <n v="562766.89"/>
  </r>
  <r>
    <s v="10"/>
    <s v="Region X - Northwest"/>
    <x v="8"/>
    <s v="OR"/>
    <x v="45"/>
    <s v="3"/>
    <x v="2"/>
    <n v="100531.35520000001"/>
    <n v="175929.87160000001"/>
    <n v="136745.35260000001"/>
    <n v="239304.36720000001"/>
    <n v="172863.2041"/>
    <n v="302510.60700000002"/>
    <n v="227522.76800000001"/>
    <n v="398164.84399999998"/>
    <n v="281627.04989999998"/>
    <n v="492847.33730000001"/>
    <n v="317079.59120000002"/>
    <n v="554889.28469999996"/>
    <n v="352038.54849999998"/>
    <n v="616067.45979999995"/>
  </r>
  <r>
    <s v="10"/>
    <s v="Region X - Northwest"/>
    <x v="8"/>
    <s v="OR"/>
    <x v="45"/>
    <s v="4"/>
    <x v="3"/>
    <n v="112793.0647"/>
    <n v="180468.90609999999"/>
    <n v="157910.2905"/>
    <n v="252656.46849999999"/>
    <n v="203027.51629999999"/>
    <n v="324844.03100000002"/>
    <n v="270703.35509999999"/>
    <n v="433125.37469999999"/>
    <n v="338379.19390000001"/>
    <n v="541406.71829999995"/>
    <n v="383496.41979999997"/>
    <n v="613594.28079999995"/>
    <n v="428613.64559999999"/>
    <n v="685781.84310000006"/>
  </r>
  <r>
    <s v="10"/>
    <s v="Region X - Northwest"/>
    <x v="8"/>
    <s v="OR"/>
    <x v="11"/>
    <s v="1"/>
    <x v="0"/>
    <n v="132126.31159999999"/>
    <n v="231221.0453"/>
    <n v="171733.51550000001"/>
    <n v="300533.65210000001"/>
    <n v="206525.4154"/>
    <n v="361419.47690000001"/>
    <n v="248180.3988"/>
    <n v="434315.69790000003"/>
    <n v="292312.5062"/>
    <n v="511546.88579999999"/>
    <n v="320378.06310000003"/>
    <n v="560661.61040000001"/>
    <n v="347471.63280000002"/>
    <n v="608075.35750000004"/>
  </r>
  <r>
    <s v="10"/>
    <s v="Region X - Northwest"/>
    <x v="8"/>
    <s v="OR"/>
    <x v="11"/>
    <s v="2"/>
    <x v="1"/>
    <n v="116380.46739999999"/>
    <n v="203665.8181"/>
    <n v="152748.52619999999"/>
    <n v="267309.92090000003"/>
    <n v="186049.39120000001"/>
    <n v="325586.43449999997"/>
    <n v="228745.52840000001"/>
    <n v="400304.67450000002"/>
    <n v="271875.04320000001"/>
    <n v="475781.32559999998"/>
    <n v="299728.51319999999"/>
    <n v="524524.89809999999"/>
    <n v="326102.27299999999"/>
    <n v="570678.97759999998"/>
  </r>
  <r>
    <s v="10"/>
    <s v="Region X - Northwest"/>
    <x v="8"/>
    <s v="OR"/>
    <x v="11"/>
    <s v="3"/>
    <x v="2"/>
    <n v="102411.069"/>
    <n v="179219.3708"/>
    <n v="139376.95199999999"/>
    <n v="243909.66589999999"/>
    <n v="176246.68890000001"/>
    <n v="308431.70549999998"/>
    <n v="232034.08110000001"/>
    <n v="406059.64199999999"/>
    <n v="287266.19130000001"/>
    <n v="502715.83470000001"/>
    <n v="323470.61810000002"/>
    <n v="566073.58169999998"/>
    <n v="359181.46090000001"/>
    <n v="628567.55649999995"/>
  </r>
  <r>
    <s v="10"/>
    <s v="Region X - Northwest"/>
    <x v="8"/>
    <s v="OR"/>
    <x v="11"/>
    <s v="4"/>
    <x v="3"/>
    <n v="114384.3705"/>
    <n v="183014.99540000001"/>
    <n v="160138.11859999999"/>
    <n v="256220.99350000001"/>
    <n v="205891.86670000001"/>
    <n v="329426.99170000001"/>
    <n v="274522.489"/>
    <n v="439235.989"/>
    <n v="343153.11119999998"/>
    <n v="549044.98600000003"/>
    <n v="388906.85940000002"/>
    <n v="622250.98430000001"/>
    <n v="434660.60759999999"/>
    <n v="695456.98250000004"/>
  </r>
  <r>
    <s v="10"/>
    <s v="Region X - Northwest"/>
    <x v="8"/>
    <s v="OR"/>
    <x v="46"/>
    <s v="1"/>
    <x v="0"/>
    <n v="128469.42750000001"/>
    <n v="224821.49830000001"/>
    <n v="166985.14689999999"/>
    <n v="292224.00719999999"/>
    <n v="200818.32269999999"/>
    <n v="351432.06479999999"/>
    <n v="241327.53520000001"/>
    <n v="422323.18660000002"/>
    <n v="284244.54249999998"/>
    <n v="497427.94939999998"/>
    <n v="311537.01730000001"/>
    <n v="545189.78040000005"/>
    <n v="337886.63589999999"/>
    <n v="591301.61270000006"/>
  </r>
  <r>
    <s v="10"/>
    <s v="Region X - Northwest"/>
    <x v="8"/>
    <s v="OR"/>
    <x v="46"/>
    <s v="2"/>
    <x v="1"/>
    <n v="113141.6143"/>
    <n v="197997.82500000001"/>
    <n v="148504.18350000001"/>
    <n v="259882.32120000001"/>
    <n v="180885.90919999999"/>
    <n v="316550.34120000002"/>
    <n v="222408.63430000001"/>
    <n v="389215.11"/>
    <n v="264349.66649999999"/>
    <n v="462611.91639999999"/>
    <n v="291435.6851"/>
    <n v="510012.44900000002"/>
    <n v="317084.60350000003"/>
    <n v="554898.05619999999"/>
  </r>
  <r>
    <s v="10"/>
    <s v="Region X - Northwest"/>
    <x v="8"/>
    <s v="OR"/>
    <x v="46"/>
    <s v="3"/>
    <x v="2"/>
    <n v="99542.481899999999"/>
    <n v="174199.34340000001"/>
    <n v="135467.08590000001"/>
    <n v="237067.40040000001"/>
    <n v="171298.09650000001"/>
    <n v="299771.66879999998"/>
    <n v="225514.58180000001"/>
    <n v="394650.5183"/>
    <n v="279190.52710000001"/>
    <n v="488583.42259999999"/>
    <n v="314373.89069999999"/>
    <n v="550154.30870000005"/>
    <n v="349076.77419999999"/>
    <n v="610884.35490000003"/>
  </r>
  <r>
    <s v="10"/>
    <s v="Region X - Northwest"/>
    <x v="8"/>
    <s v="OR"/>
    <x v="46"/>
    <s v="4"/>
    <x v="3"/>
    <n v="111220.8789"/>
    <n v="177953.40890000001"/>
    <n v="155709.2304"/>
    <n v="249134.77239999999"/>
    <n v="200197.58199999999"/>
    <n v="320316.136"/>
    <n v="266930.10930000001"/>
    <n v="427088.1813"/>
    <n v="333662.63669999997"/>
    <n v="533860.22660000005"/>
    <n v="378150.98820000002"/>
    <n v="605041.59010000003"/>
    <n v="422639.33970000001"/>
    <n v="676222.95369999995"/>
  </r>
  <r>
    <s v="10"/>
    <s v="Region X - Northwest"/>
    <x v="9"/>
    <s v="WA"/>
    <x v="47"/>
    <s v="1"/>
    <x v="0"/>
    <n v="138699.48759999999"/>
    <n v="242724.10329999999"/>
    <n v="180439.56030000001"/>
    <n v="315769.23060000001"/>
    <n v="217107.13560000001"/>
    <n v="379937.48729999998"/>
    <n v="261078.93090000001"/>
    <n v="456888.12900000002"/>
    <n v="307624.67"/>
    <n v="538343.17240000004"/>
    <n v="337213.27639999997"/>
    <n v="590123.23360000004"/>
    <n v="365858.06410000002"/>
    <n v="640251.61230000004"/>
  </r>
  <r>
    <s v="10"/>
    <s v="Region X - Northwest"/>
    <x v="9"/>
    <s v="WA"/>
    <x v="47"/>
    <s v="2"/>
    <x v="1"/>
    <n v="121560.2056"/>
    <n v="212730.35990000001"/>
    <n v="159774.48310000001"/>
    <n v="279605.3456"/>
    <n v="194819.07329999999"/>
    <n v="340933.37839999999"/>
    <n v="239924.16"/>
    <n v="419867.27990000002"/>
    <n v="285378.58140000002"/>
    <n v="499412.51750000002"/>
    <n v="314736.3322"/>
    <n v="550788.58149999997"/>
    <n v="342597.61"/>
    <n v="599545.8175"/>
  </r>
  <r>
    <s v="10"/>
    <s v="Region X - Northwest"/>
    <x v="9"/>
    <s v="WA"/>
    <x v="47"/>
    <s v="3"/>
    <x v="2"/>
    <n v="106333.8887"/>
    <n v="186084.3052"/>
    <n v="144515.04579999999"/>
    <n v="252901.3303"/>
    <n v="182591.54860000001"/>
    <n v="319535.20990000002"/>
    <n v="240231.81400000001"/>
    <n v="420405.67440000002"/>
    <n v="297267.65730000002"/>
    <n v="520218.40019999997"/>
    <n v="334619.97279999999"/>
    <n v="585584.95239999995"/>
    <n v="371435.02439999999"/>
    <n v="650011.29260000004"/>
  </r>
  <r>
    <s v="10"/>
    <s v="Region X - Northwest"/>
    <x v="9"/>
    <s v="WA"/>
    <x v="47"/>
    <s v="4"/>
    <x v="3"/>
    <n v="120155.4311"/>
    <n v="192248.69270000001"/>
    <n v="168217.6035"/>
    <n v="269148.16960000002"/>
    <n v="216279.77600000001"/>
    <n v="346047.64679999999"/>
    <n v="288373.03460000001"/>
    <n v="461396.86229999998"/>
    <n v="360466.29330000002"/>
    <n v="576746.07779999997"/>
    <n v="408528.4657"/>
    <n v="653645.55489999999"/>
    <n v="456590.63819999999"/>
    <n v="730545.03189999994"/>
  </r>
  <r>
    <s v="10"/>
    <s v="Region X - Northwest"/>
    <x v="9"/>
    <s v="WA"/>
    <x v="48"/>
    <s v="1"/>
    <x v="0"/>
    <n v="137451.38879999999"/>
    <n v="240539.93040000001"/>
    <n v="178856.92490000001"/>
    <n v="312999.61849999998"/>
    <n v="215231.15040000001"/>
    <n v="376654.51319999999"/>
    <n v="258869.07310000001"/>
    <n v="453020.87770000001"/>
    <n v="305051.09989999997"/>
    <n v="533839.42480000004"/>
    <n v="334405.50799999997"/>
    <n v="585209.63910000003"/>
    <n v="362843.93550000002"/>
    <n v="634976.88710000005"/>
  </r>
  <r>
    <s v="10"/>
    <s v="Region X - Northwest"/>
    <x v="9"/>
    <s v="WA"/>
    <x v="48"/>
    <s v="2"/>
    <x v="1"/>
    <n v="120312.10679999999"/>
    <n v="210546.1869"/>
    <n v="158191.84770000001"/>
    <n v="276835.73340000003"/>
    <n v="192943.08809999999"/>
    <n v="337650.40419999999"/>
    <n v="237714.3021"/>
    <n v="416000.02860000002"/>
    <n v="282805.01140000002"/>
    <n v="494908.76990000001"/>
    <n v="311928.56390000001"/>
    <n v="545874.98690000002"/>
    <n v="339583.48139999999"/>
    <n v="594271.09239999996"/>
  </r>
  <r>
    <s v="10"/>
    <s v="Region X - Northwest"/>
    <x v="9"/>
    <s v="WA"/>
    <x v="48"/>
    <s v="3"/>
    <x v="2"/>
    <n v="105080.74619999999"/>
    <n v="183891.3058"/>
    <n v="142760.64629999999"/>
    <n v="249831.1311"/>
    <n v="180335.89199999999"/>
    <n v="315587.81099999999"/>
    <n v="237224.27179999999"/>
    <n v="415142.47580000001"/>
    <n v="293508.22970000003"/>
    <n v="513639.402"/>
    <n v="330359.28820000001"/>
    <n v="578128.75439999998"/>
    <n v="366673.08270000003"/>
    <n v="641677.89469999995"/>
  </r>
  <r>
    <s v="10"/>
    <s v="Region X - Northwest"/>
    <x v="9"/>
    <s v="WA"/>
    <x v="48"/>
    <s v="4"/>
    <x v="3"/>
    <n v="119094.5606"/>
    <n v="190551.29980000001"/>
    <n v="166732.3848"/>
    <n v="266771.81959999999"/>
    <n v="214370.20910000001"/>
    <n v="342992.33960000001"/>
    <n v="285826.94540000003"/>
    <n v="457323.11940000003"/>
    <n v="357283.68170000002"/>
    <n v="571653.89930000005"/>
    <n v="404921.50599999999"/>
    <n v="647874.4192"/>
    <n v="452559.33020000003"/>
    <n v="724094.93909999996"/>
  </r>
  <r>
    <s v="10"/>
    <s v="Region X - Northwest"/>
    <x v="9"/>
    <s v="WA"/>
    <x v="49"/>
    <s v="1"/>
    <x v="0"/>
    <n v="139352.6819"/>
    <n v="243867.19330000001"/>
    <n v="181230.7335"/>
    <n v="317153.78360000002"/>
    <n v="218018.76029999999"/>
    <n v="381532.83059999999"/>
    <n v="262109.4431"/>
    <n v="458691.52529999998"/>
    <n v="308795.71919999999"/>
    <n v="540392.50840000005"/>
    <n v="338477.93030000001"/>
    <n v="592336.37809999997"/>
    <n v="367184.27600000001"/>
    <n v="642572.48309999995"/>
  </r>
  <r>
    <s v="10"/>
    <s v="Region X - Northwest"/>
    <x v="9"/>
    <s v="WA"/>
    <x v="49"/>
    <s v="2"/>
    <x v="1"/>
    <n v="122352.7435"/>
    <n v="214117.30119999999"/>
    <n v="160733.66500000001"/>
    <n v="281283.91360000003"/>
    <n v="195911.90169999999"/>
    <n v="342845.82799999998"/>
    <n v="241126.66200000001"/>
    <n v="421971.65840000001"/>
    <n v="286730.49300000002"/>
    <n v="501778.3627"/>
    <n v="316183.7255"/>
    <n v="553321.51950000005"/>
    <n v="344112.93109999999"/>
    <n v="602197.62950000004"/>
  </r>
  <r>
    <s v="10"/>
    <s v="Region X - Northwest"/>
    <x v="9"/>
    <s v="WA"/>
    <x v="49"/>
    <s v="3"/>
    <x v="2"/>
    <n v="107257.4143"/>
    <n v="187700.4749"/>
    <n v="145843.36689999999"/>
    <n v="255225.8922"/>
    <n v="184325.51610000001"/>
    <n v="322569.65299999999"/>
    <n v="242569.9785"/>
    <n v="424497.46240000002"/>
    <n v="300214.93300000002"/>
    <n v="525376.13269999996"/>
    <n v="337978.78269999998"/>
    <n v="591462.86970000004"/>
    <n v="375209.73629999999"/>
    <n v="656617.03839999996"/>
  </r>
  <r>
    <s v="10"/>
    <s v="Region X - Northwest"/>
    <x v="9"/>
    <s v="WA"/>
    <x v="49"/>
    <s v="4"/>
    <x v="3"/>
    <n v="120692.2461"/>
    <n v="193107.59650000001"/>
    <n v="168969.14439999999"/>
    <n v="270350.63500000001"/>
    <n v="217246.0428"/>
    <n v="347593.67379999999"/>
    <n v="289661.39039999997"/>
    <n v="463458.2316"/>
    <n v="362076.73800000001"/>
    <n v="579322.78949999996"/>
    <n v="410353.63640000002"/>
    <n v="656565.82810000004"/>
    <n v="458630.53480000002"/>
    <n v="733808.86670000001"/>
  </r>
  <r>
    <s v="10"/>
    <s v="Region X - Northwest"/>
    <x v="9"/>
    <s v="WA"/>
    <x v="50"/>
    <s v="1"/>
    <x v="0"/>
    <n v="126568.1419"/>
    <n v="221494.24840000001"/>
    <n v="164611.34770000001"/>
    <n v="288069.85859999998"/>
    <n v="198030.72399999999"/>
    <n v="346553.76699999999"/>
    <n v="238087.1784"/>
    <n v="416652.56219999999"/>
    <n v="280499.9387"/>
    <n v="490874.89260000002"/>
    <n v="307464.61180000001"/>
    <n v="538063.07070000004"/>
    <n v="333546.31329999998"/>
    <n v="583706.04830000002"/>
  </r>
  <r>
    <s v="10"/>
    <s v="Region X - Northwest"/>
    <x v="9"/>
    <s v="WA"/>
    <x v="50"/>
    <s v="2"/>
    <x v="1"/>
    <n v="111100.985"/>
    <n v="194426.72380000001"/>
    <n v="145962.3757"/>
    <n v="255434.1575"/>
    <n v="177917.10690000001"/>
    <n v="311354.93709999998"/>
    <n v="218996.28760000001"/>
    <n v="383243.50329999998"/>
    <n v="260424.2003"/>
    <n v="455742.3505"/>
    <n v="287180.5404"/>
    <n v="502565.94559999998"/>
    <n v="312555.17170000001"/>
    <n v="546971.55059999996"/>
  </r>
  <r>
    <s v="10"/>
    <s v="Region X - Northwest"/>
    <x v="9"/>
    <s v="WA"/>
    <x v="50"/>
    <s v="3"/>
    <x v="2"/>
    <n v="97365.821299999996"/>
    <n v="170390.18719999999"/>
    <n v="132384.37580000001"/>
    <n v="231672.65760000001"/>
    <n v="167308.48579999999"/>
    <n v="292789.85029999999"/>
    <n v="220168.89309999999"/>
    <n v="385295.56290000002"/>
    <n v="272483.84620000003"/>
    <n v="476846.73090000002"/>
    <n v="306754.42170000001"/>
    <n v="536820.23789999995"/>
    <n v="340540.14909999998"/>
    <n v="595945.26080000005"/>
  </r>
  <r>
    <s v="10"/>
    <s v="Region X - Northwest"/>
    <x v="9"/>
    <s v="WA"/>
    <x v="50"/>
    <s v="4"/>
    <x v="3"/>
    <n v="109623.1997"/>
    <n v="175397.12220000001"/>
    <n v="153472.47959999999"/>
    <n v="245555.97099999999"/>
    <n v="197321.75959999999"/>
    <n v="315714.82"/>
    <n v="263095.67940000002"/>
    <n v="420953.09340000001"/>
    <n v="328869.5993"/>
    <n v="526191.36659999995"/>
    <n v="372718.87920000002"/>
    <n v="596350.2156"/>
    <n v="416568.15909999999"/>
    <n v="666509.06449999998"/>
  </r>
  <r>
    <s v="10"/>
    <s v="Region X - Northwest"/>
    <x v="9"/>
    <s v="WA"/>
    <x v="51"/>
    <s v="1"/>
    <x v="0"/>
    <n v="137480.52619999999"/>
    <n v="240590.9209"/>
    <n v="178856.7708"/>
    <n v="312999.34899999999"/>
    <n v="215204.77129999999"/>
    <n v="376608.34980000003"/>
    <n v="258794.64309999999"/>
    <n v="452890.62530000001"/>
    <n v="304935.34879999998"/>
    <n v="533636.86029999994"/>
    <n v="334266.2611"/>
    <n v="584965.95700000005"/>
    <n v="362663.06510000001"/>
    <n v="634660.36399999994"/>
  </r>
  <r>
    <s v="10"/>
    <s v="Region X - Northwest"/>
    <x v="9"/>
    <s v="WA"/>
    <x v="51"/>
    <s v="2"/>
    <x v="1"/>
    <n v="120480.58779999999"/>
    <n v="210841.0287"/>
    <n v="158359.7023"/>
    <n v="277129.47899999999"/>
    <n v="193097.91269999999"/>
    <n v="337921.34720000002"/>
    <n v="237811.86189999999"/>
    <n v="416170.75839999999"/>
    <n v="282870.1226"/>
    <n v="495022.7145"/>
    <n v="311972.0563"/>
    <n v="545951.09829999995"/>
    <n v="339591.72019999998"/>
    <n v="594285.51029999997"/>
  </r>
  <r>
    <s v="10"/>
    <s v="Region X - Northwest"/>
    <x v="9"/>
    <s v="WA"/>
    <x v="51"/>
    <s v="3"/>
    <x v="2"/>
    <n v="105377.69289999999"/>
    <n v="184410.9627"/>
    <n v="143211.75719999999"/>
    <n v="250620.57509999999"/>
    <n v="180942.0177"/>
    <n v="316648.53100000002"/>
    <n v="238058.64749999999"/>
    <n v="416602.63319999998"/>
    <n v="294575.76929999999"/>
    <n v="515507.59610000002"/>
    <n v="331587.7304"/>
    <n v="580278.5281"/>
    <n v="368066.7954"/>
    <n v="644116.89199999999"/>
  </r>
  <r>
    <s v="10"/>
    <s v="Region X - Northwest"/>
    <x v="9"/>
    <s v="WA"/>
    <x v="51"/>
    <s v="4"/>
    <x v="3"/>
    <n v="119100.93399999999"/>
    <n v="190561.49710000001"/>
    <n v="166741.3075"/>
    <n v="266786.09590000001"/>
    <n v="214381.68109999999"/>
    <n v="343010.6948"/>
    <n v="285842.2414"/>
    <n v="457347.5931"/>
    <n v="357302.80170000001"/>
    <n v="571684.49120000005"/>
    <n v="404943.1753"/>
    <n v="647909.09019999998"/>
    <n v="452583.54889999999"/>
    <n v="724133.68900000001"/>
  </r>
  <r>
    <s v="10"/>
    <s v="Region X - Northwest"/>
    <x v="9"/>
    <s v="WA"/>
    <x v="52"/>
    <s v="1"/>
    <x v="0"/>
    <n v="129064.3395"/>
    <n v="225862.59409999999"/>
    <n v="167776.61869999999"/>
    <n v="293609.08279999997"/>
    <n v="201782.69440000001"/>
    <n v="353119.71519999998"/>
    <n v="242506.89420000001"/>
    <n v="424387.06479999999"/>
    <n v="285647.07870000001"/>
    <n v="499882.38770000002"/>
    <n v="313080.14840000001"/>
    <n v="547890.25989999995"/>
    <n v="339574.57049999997"/>
    <n v="594255.49840000004"/>
  </r>
  <r>
    <s v="10"/>
    <s v="Region X - Northwest"/>
    <x v="9"/>
    <s v="WA"/>
    <x v="52"/>
    <s v="2"/>
    <x v="1"/>
    <n v="113597.1826"/>
    <n v="198795.06959999999"/>
    <n v="149127.64670000001"/>
    <n v="260973.3817"/>
    <n v="181669.0773"/>
    <n v="317920.88520000002"/>
    <n v="223416.00339999999"/>
    <n v="390978.00589999999"/>
    <n v="265571.34039999999"/>
    <n v="464749.8456"/>
    <n v="292796.07699999999"/>
    <n v="512393.1348"/>
    <n v="318583.429"/>
    <n v="557521.00080000004"/>
  </r>
  <r>
    <s v="10"/>
    <s v="Region X - Northwest"/>
    <x v="9"/>
    <s v="WA"/>
    <x v="52"/>
    <s v="3"/>
    <x v="2"/>
    <n v="99872.106400000004"/>
    <n v="174776.18609999999"/>
    <n v="135893.17480000001"/>
    <n v="237813.05600000001"/>
    <n v="171819.799"/>
    <n v="300684.6483"/>
    <n v="226183.97719999999"/>
    <n v="395821.96010000003"/>
    <n v="280002.70140000002"/>
    <n v="490004.72749999998"/>
    <n v="315275.79090000002"/>
    <n v="551732.63399999996"/>
    <n v="350064.03220000002"/>
    <n v="612612.05649999995"/>
  </r>
  <r>
    <s v="10"/>
    <s v="Region X - Northwest"/>
    <x v="9"/>
    <s v="WA"/>
    <x v="52"/>
    <s v="4"/>
    <x v="3"/>
    <n v="111744.9408"/>
    <n v="178791.908"/>
    <n v="156442.91709999999"/>
    <n v="250308.67110000001"/>
    <n v="201140.89350000001"/>
    <n v="321825.43430000002"/>
    <n v="268187.8579"/>
    <n v="429100.57909999997"/>
    <n v="335234.8224"/>
    <n v="536375.72380000004"/>
    <n v="379932.79879999999"/>
    <n v="607892.48699999996"/>
    <n v="424630.77500000002"/>
    <n v="679409.25009999995"/>
  </r>
  <r>
    <s v="10"/>
    <s v="Region X - Northwest"/>
    <x v="9"/>
    <s v="WA"/>
    <x v="53"/>
    <s v="1"/>
    <x v="0"/>
    <n v="127192.19130000001"/>
    <n v="222586.33480000001"/>
    <n v="165402.6655"/>
    <n v="289454.66460000002"/>
    <n v="198968.71660000001"/>
    <n v="348195.25400000002"/>
    <n v="239192.1073"/>
    <n v="418586.18780000001"/>
    <n v="281786.72360000003"/>
    <n v="493126.76640000002"/>
    <n v="308868.49599999998"/>
    <n v="540519.86800000002"/>
    <n v="335053.37760000001"/>
    <n v="586343.41079999995"/>
  </r>
  <r>
    <s v="10"/>
    <s v="Region X - Northwest"/>
    <x v="9"/>
    <s v="WA"/>
    <x v="53"/>
    <s v="2"/>
    <x v="1"/>
    <n v="111725.0344"/>
    <n v="195518.81030000001"/>
    <n v="146753.69339999999"/>
    <n v="256818.96350000001"/>
    <n v="178855.09950000001"/>
    <n v="312996.4241"/>
    <n v="220101.21650000001"/>
    <n v="385177.12890000001"/>
    <n v="261710.9853"/>
    <n v="457994.2243"/>
    <n v="288584.42450000002"/>
    <n v="505022.74290000001"/>
    <n v="314062.23609999998"/>
    <n v="549608.91319999995"/>
  </r>
  <r>
    <s v="10"/>
    <s v="Region X - Northwest"/>
    <x v="9"/>
    <s v="WA"/>
    <x v="53"/>
    <s v="3"/>
    <x v="2"/>
    <n v="97992.392600000006"/>
    <n v="171486.68700000001"/>
    <n v="133261.57550000001"/>
    <n v="233207.75719999999"/>
    <n v="168436.31409999999"/>
    <n v="294763.54979999998"/>
    <n v="221672.66409999999"/>
    <n v="387927.16220000002"/>
    <n v="274363.56"/>
    <n v="480136.23009999999"/>
    <n v="308884.76400000002"/>
    <n v="540548.33700000006"/>
    <n v="342921.11989999999"/>
    <n v="600111.95979999995"/>
  </r>
  <r>
    <s v="10"/>
    <s v="Region X - Northwest"/>
    <x v="9"/>
    <s v="WA"/>
    <x v="53"/>
    <s v="4"/>
    <x v="3"/>
    <n v="110153.63499999999"/>
    <n v="176245.8187"/>
    <n v="154215.08910000001"/>
    <n v="246744.14610000001"/>
    <n v="198276.54310000001"/>
    <n v="317242.47360000003"/>
    <n v="264368.72409999999"/>
    <n v="422989.96480000002"/>
    <n v="330460.90509999997"/>
    <n v="528737.45589999994"/>
    <n v="374522.3591"/>
    <n v="599235.78339999996"/>
    <n v="418583.81310000003"/>
    <n v="669734.11089999997"/>
  </r>
  <r>
    <s v="10"/>
    <s v="Region X - Northwest"/>
    <x v="9"/>
    <s v="WA"/>
    <x v="54"/>
    <s v="1"/>
    <x v="0"/>
    <n v="129659.25139999999"/>
    <n v="226903.69010000001"/>
    <n v="168568.09049999999"/>
    <n v="294994.15830000001"/>
    <n v="202747.06589999999"/>
    <n v="354807.36540000001"/>
    <n v="243686.253"/>
    <n v="426450.94280000002"/>
    <n v="287049.61489999999"/>
    <n v="502336.82610000001"/>
    <n v="314623.2795"/>
    <n v="550590.73919999995"/>
    <n v="341262.50520000001"/>
    <n v="597209.38419999997"/>
  </r>
  <r>
    <s v="10"/>
    <s v="Region X - Northwest"/>
    <x v="9"/>
    <s v="WA"/>
    <x v="54"/>
    <s v="2"/>
    <x v="1"/>
    <n v="114052.751"/>
    <n v="199592.31409999999"/>
    <n v="149751.10990000001"/>
    <n v="262064.44219999999"/>
    <n v="182452.24530000001"/>
    <n v="319291.42930000002"/>
    <n v="224423.37239999999"/>
    <n v="392740.90179999999"/>
    <n v="266793.01429999998"/>
    <n v="466887.77490000002"/>
    <n v="294156.46889999998"/>
    <n v="514773.82049999997"/>
    <n v="320082.25449999998"/>
    <n v="560143.94539999997"/>
  </r>
  <r>
    <s v="10"/>
    <s v="Region X - Northwest"/>
    <x v="9"/>
    <s v="WA"/>
    <x v="54"/>
    <s v="3"/>
    <x v="2"/>
    <n v="100201.7308"/>
    <n v="175353.0289"/>
    <n v="136319.26379999999"/>
    <n v="238558.71160000001"/>
    <n v="172341.50150000001"/>
    <n v="301597.62760000001"/>
    <n v="226853.37270000001"/>
    <n v="396993.40210000001"/>
    <n v="280814.87569999998"/>
    <n v="491426.03240000003"/>
    <n v="316177.6911"/>
    <n v="553310.95940000005"/>
    <n v="351051.2904"/>
    <n v="614339.75820000004"/>
  </r>
  <r>
    <s v="10"/>
    <s v="Region X - Northwest"/>
    <x v="9"/>
    <s v="WA"/>
    <x v="54"/>
    <s v="4"/>
    <x v="3"/>
    <n v="112269.0027"/>
    <n v="179630.40710000001"/>
    <n v="157176.60380000001"/>
    <n v="251482.56969999999"/>
    <n v="202084.20490000001"/>
    <n v="323334.73269999999"/>
    <n v="269445.60649999999"/>
    <n v="431112.9768"/>
    <n v="336807.00819999998"/>
    <n v="538891.22109999997"/>
    <n v="381714.60920000001"/>
    <n v="610743.38390000002"/>
    <n v="426622.21039999998"/>
    <n v="682595.54669999995"/>
  </r>
  <r>
    <s v="2"/>
    <s v="Region II - Northeast"/>
    <x v="10"/>
    <s v="GQ"/>
    <x v="55"/>
    <s v="1"/>
    <x v="0"/>
    <n v="138187.52309999999"/>
    <n v="241828.1655"/>
    <n v="180381.1391"/>
    <n v="315666.99339999998"/>
    <n v="217455.01370000001"/>
    <n v="380546.27380000002"/>
    <n v="262179.08659999998"/>
    <n v="458813.40149999998"/>
    <n v="309368.79719999997"/>
    <n v="541395.39509999997"/>
    <n v="339322.52"/>
    <n v="593814.41"/>
    <n v="368622.14449999999"/>
    <n v="645088.75269999995"/>
  </r>
  <r>
    <s v="2"/>
    <s v="Region II - Northeast"/>
    <x v="10"/>
    <s v="GQ"/>
    <x v="55"/>
    <s v="2"/>
    <x v="1"/>
    <n v="118829.4608"/>
    <n v="207951.55650000001"/>
    <n v="157040.8468"/>
    <n v="274821.48190000001"/>
    <n v="192281.63140000001"/>
    <n v="336492.85489999998"/>
    <n v="238285.70680000001"/>
    <n v="416999.98680000001"/>
    <n v="284242.8224"/>
    <n v="497424.93920000002"/>
    <n v="313935.804"/>
    <n v="549387.65709999995"/>
    <n v="342350.48849999998"/>
    <n v="599113.35479999997"/>
  </r>
  <r>
    <s v="2"/>
    <s v="Region II - Northeast"/>
    <x v="10"/>
    <s v="GQ"/>
    <x v="55"/>
    <s v="3"/>
    <x v="2"/>
    <n v="101557.3789"/>
    <n v="177725.41320000001"/>
    <n v="137264.48879999999"/>
    <n v="240212.85550000001"/>
    <n v="172853.39610000001"/>
    <n v="302493.44309999997"/>
    <n v="226830.29879999999"/>
    <n v="396953.02299999999"/>
    <n v="280124.53350000002"/>
    <n v="490217.93369999999"/>
    <n v="314895.50349999999"/>
    <n v="551067.13100000005"/>
    <n v="349059.65720000002"/>
    <n v="610854.40020000003"/>
  </r>
  <r>
    <s v="2"/>
    <s v="Region II - Northeast"/>
    <x v="10"/>
    <s v="GQ"/>
    <x v="55"/>
    <s v="4"/>
    <x v="3"/>
    <n v="120013.143"/>
    <n v="192021.03159999999"/>
    <n v="168018.4002"/>
    <n v="268829.44429999997"/>
    <n v="216023.6574"/>
    <n v="345637.85690000001"/>
    <n v="288031.54320000001"/>
    <n v="460850.47590000002"/>
    <n v="360039.4289"/>
    <n v="576063.09490000003"/>
    <n v="408044.6862"/>
    <n v="652871.50760000001"/>
    <n v="456049.94339999999"/>
    <n v="729679.92020000005"/>
  </r>
  <r>
    <s v="2"/>
    <s v="Region II - Northeast"/>
    <x v="11"/>
    <s v="NJ"/>
    <x v="56"/>
    <s v="1"/>
    <x v="0"/>
    <n v="155003.6219"/>
    <n v="271256.33840000001"/>
    <n v="201624.66409999999"/>
    <n v="352843.16210000002"/>
    <n v="242579.71350000001"/>
    <n v="424514.49859999999"/>
    <n v="291681.8946"/>
    <n v="510443.31559999997"/>
    <n v="343664.7463"/>
    <n v="601413.30590000004"/>
    <n v="376711.52710000001"/>
    <n v="659245.17260000005"/>
    <n v="408691.4938"/>
    <n v="715210.11399999994"/>
  </r>
  <r>
    <s v="2"/>
    <s v="Region II - Northeast"/>
    <x v="11"/>
    <s v="NJ"/>
    <x v="56"/>
    <s v="2"/>
    <x v="1"/>
    <n v="135945.68429999999"/>
    <n v="237904.94760000001"/>
    <n v="178646.2365"/>
    <n v="312630.91389999999"/>
    <n v="217796.6159"/>
    <n v="381144.07770000002"/>
    <n v="268158.95449999999"/>
    <n v="469278.1704"/>
    <n v="318928.3211"/>
    <n v="558124.56200000003"/>
    <n v="351718.40330000001"/>
    <n v="615507.2058"/>
    <n v="382827.14980000001"/>
    <n v="669947.51229999994"/>
  </r>
  <r>
    <s v="2"/>
    <s v="Region II - Northeast"/>
    <x v="11"/>
    <s v="NJ"/>
    <x v="56"/>
    <s v="3"/>
    <x v="2"/>
    <n v="119018.00019999999"/>
    <n v="208281.50049999999"/>
    <n v="161785.57320000001"/>
    <n v="283124.75309999997"/>
    <n v="204436.77600000001"/>
    <n v="357764.35800000001"/>
    <n v="268997.92009999999"/>
    <n v="470746.3602"/>
    <n v="332886.98009999999"/>
    <n v="582552.21510000003"/>
    <n v="374732.92680000002"/>
    <n v="655782.62179999996"/>
    <n v="415981.46549999999"/>
    <n v="727967.56460000004"/>
  </r>
  <r>
    <s v="2"/>
    <s v="Region II - Northeast"/>
    <x v="11"/>
    <s v="NJ"/>
    <x v="56"/>
    <s v="4"/>
    <x v="3"/>
    <n v="134267.0295"/>
    <n v="214827.25030000001"/>
    <n v="187973.84109999999"/>
    <n v="300758.15029999998"/>
    <n v="241680.65289999999"/>
    <n v="386689.05040000001"/>
    <n v="322240.87050000002"/>
    <n v="515585.40059999999"/>
    <n v="402801.0882"/>
    <n v="644481.75060000003"/>
    <n v="456507.89990000002"/>
    <n v="730412.65079999994"/>
    <n v="510214.71169999999"/>
    <n v="816343.55090000003"/>
  </r>
  <r>
    <s v="2"/>
    <s v="Region II - Northeast"/>
    <x v="11"/>
    <s v="NJ"/>
    <x v="57"/>
    <s v="1"/>
    <x v="0"/>
    <n v="147315.5215"/>
    <n v="257802.16260000001"/>
    <n v="191396.40349999999"/>
    <n v="334943.70610000001"/>
    <n v="230117.0527"/>
    <n v="402704.84220000001"/>
    <n v="276440.93369999999"/>
    <n v="483771.63400000002"/>
    <n v="325539.64520000003"/>
    <n v="569694.37899999996"/>
    <n v="356769.50599999999"/>
    <n v="624346.63549999997"/>
    <n v="386878.16249999998"/>
    <n v="677036.78430000006"/>
  </r>
  <r>
    <s v="2"/>
    <s v="Region II - Northeast"/>
    <x v="11"/>
    <s v="NJ"/>
    <x v="57"/>
    <s v="2"/>
    <x v="1"/>
    <n v="130058.334"/>
    <n v="227602.0845"/>
    <n v="170589.166"/>
    <n v="298531.0405"/>
    <n v="207675.66519999999"/>
    <n v="363432.4142"/>
    <n v="255140.63380000001"/>
    <n v="446496.1091"/>
    <n v="303140.52020000003"/>
    <n v="530495.91029999999"/>
    <n v="334137.93729999999"/>
    <n v="584741.39020000002"/>
    <n v="363457.6937"/>
    <n v="636050.96400000004"/>
  </r>
  <r>
    <s v="2"/>
    <s v="Region II - Northeast"/>
    <x v="11"/>
    <s v="NJ"/>
    <x v="57"/>
    <s v="3"/>
    <x v="2"/>
    <n v="114758.234"/>
    <n v="200826.90960000001"/>
    <n v="156279.1881"/>
    <n v="273488.57919999998"/>
    <n v="197694.76759999999"/>
    <n v="345965.84330000001"/>
    <n v="260347.26360000001"/>
    <n v="455607.71130000002"/>
    <n v="322391.17940000002"/>
    <n v="564184.56409999996"/>
    <n v="363077.59009999997"/>
    <n v="635385.78260000004"/>
    <n v="403223.04070000001"/>
    <n v="705640.32129999995"/>
  </r>
  <r>
    <s v="2"/>
    <s v="Region II - Northeast"/>
    <x v="11"/>
    <s v="NJ"/>
    <x v="57"/>
    <s v="4"/>
    <x v="3"/>
    <n v="127494.5303"/>
    <n v="203991.25150000001"/>
    <n v="178492.34229999999"/>
    <n v="285587.75199999998"/>
    <n v="229490.1545"/>
    <n v="367184.25260000001"/>
    <n v="305986.8726"/>
    <n v="489579.00349999999"/>
    <n v="382483.59080000001"/>
    <n v="611973.75419999997"/>
    <n v="433481.40289999999"/>
    <n v="693570.25490000006"/>
    <n v="484479.21490000002"/>
    <n v="775166.75549999997"/>
  </r>
  <r>
    <s v="2"/>
    <s v="Region II - Northeast"/>
    <x v="11"/>
    <s v="NJ"/>
    <x v="58"/>
    <s v="1"/>
    <x v="0"/>
    <n v="154346.32999999999"/>
    <n v="270106.07740000001"/>
    <n v="200711.28279999999"/>
    <n v="351244.7451"/>
    <n v="241440.60920000001"/>
    <n v="422521.06599999999"/>
    <n v="290246.67910000001"/>
    <n v="507931.68849999999"/>
    <n v="341930.69939999998"/>
    <n v="598378.72400000005"/>
    <n v="374791.7611"/>
    <n v="655885.58200000005"/>
    <n v="406563.02439999999"/>
    <n v="711485.29260000004"/>
  </r>
  <r>
    <s v="2"/>
    <s v="Region II - Northeast"/>
    <x v="11"/>
    <s v="NJ"/>
    <x v="58"/>
    <s v="2"/>
    <x v="1"/>
    <n v="135588.5171"/>
    <n v="237279.90489999999"/>
    <n v="178094.7199"/>
    <n v="311665.7599"/>
    <n v="217047.79620000001"/>
    <n v="379833.6433"/>
    <n v="267094.17869999999"/>
    <n v="467414.8126"/>
    <n v="317583.82390000002"/>
    <n v="555771.69189999998"/>
    <n v="350192.22940000001"/>
    <n v="612836.40150000004"/>
    <n v="381105.9926"/>
    <n v="666935.48710000003"/>
  </r>
  <r>
    <s v="2"/>
    <s v="Region II - Northeast"/>
    <x v="11"/>
    <s v="NJ"/>
    <x v="58"/>
    <s v="3"/>
    <x v="2"/>
    <n v="118934.61870000001"/>
    <n v="208135.58259999999"/>
    <n v="161745.05350000001"/>
    <n v="283053.84360000002"/>
    <n v="204440.95079999999"/>
    <n v="357771.66399999999"/>
    <n v="269059.93440000003"/>
    <n v="470854.88520000002"/>
    <n v="333017.4179"/>
    <n v="582780.48140000005"/>
    <n v="374920.7403"/>
    <n v="656111.29559999995"/>
    <n v="416236.0626"/>
    <n v="728413.10959999997"/>
  </r>
  <r>
    <s v="2"/>
    <s v="Region II - Northeast"/>
    <x v="11"/>
    <s v="NJ"/>
    <x v="58"/>
    <s v="4"/>
    <x v="3"/>
    <n v="133668.72219999999"/>
    <n v="213869.95879999999"/>
    <n v="187136.21109999999"/>
    <n v="299417.94219999999"/>
    <n v="240603.70009999999"/>
    <n v="384965.92580000003"/>
    <n v="320804.93339999998"/>
    <n v="513287.90100000001"/>
    <n v="401006.1667"/>
    <n v="641609.87620000006"/>
    <n v="454473.6556"/>
    <n v="727157.85990000004"/>
    <n v="507941.14449999999"/>
    <n v="812705.84329999995"/>
  </r>
  <r>
    <s v="2"/>
    <s v="Region II - Northeast"/>
    <x v="11"/>
    <s v="NJ"/>
    <x v="59"/>
    <s v="1"/>
    <x v="0"/>
    <n v="151816.8749"/>
    <n v="265679.53100000002"/>
    <n v="197423.9295"/>
    <n v="345491.87660000002"/>
    <n v="237487.50469999999"/>
    <n v="415603.13319999998"/>
    <n v="285496.65039999998"/>
    <n v="499619.13829999999"/>
    <n v="336336.26689999999"/>
    <n v="588588.46699999995"/>
    <n v="368660.30920000002"/>
    <n v="645155.54110000003"/>
    <n v="399913.32610000001"/>
    <n v="699848.32090000005"/>
  </r>
  <r>
    <s v="2"/>
    <s v="Region II - Northeast"/>
    <x v="11"/>
    <s v="NJ"/>
    <x v="59"/>
    <s v="2"/>
    <x v="1"/>
    <n v="133359.18669999999"/>
    <n v="233378.57680000001"/>
    <n v="175169.23130000001"/>
    <n v="306546.15470000001"/>
    <n v="213484.97640000001"/>
    <n v="373598.70860000001"/>
    <n v="262714.58960000001"/>
    <n v="459750.5319"/>
    <n v="312378.9411"/>
    <n v="546663.14679999999"/>
    <n v="344454.36959999998"/>
    <n v="602795.14690000005"/>
    <n v="374863.6066"/>
    <n v="656011.31149999995"/>
  </r>
  <r>
    <s v="2"/>
    <s v="Region II - Northeast"/>
    <x v="11"/>
    <s v="NJ"/>
    <x v="59"/>
    <s v="3"/>
    <x v="2"/>
    <n v="116971.50840000001"/>
    <n v="204700.13949999999"/>
    <n v="159072.9135"/>
    <n v="278377.59869999997"/>
    <n v="201061.61379999999"/>
    <n v="351857.82429999998"/>
    <n v="264610.59970000002"/>
    <n v="463068.54960000003"/>
    <n v="327508.66950000002"/>
    <n v="573140.17169999995"/>
    <n v="368717.47619999998"/>
    <n v="645255.58319999999"/>
    <n v="409347.69050000003"/>
    <n v="716358.45849999995"/>
  </r>
  <r>
    <s v="2"/>
    <s v="Region II - Northeast"/>
    <x v="11"/>
    <s v="NJ"/>
    <x v="59"/>
    <s v="4"/>
    <x v="3"/>
    <n v="131479.09659999999"/>
    <n v="210366.55780000001"/>
    <n v="184070.7353"/>
    <n v="294513.18089999998"/>
    <n v="236662.37400000001"/>
    <n v="378659.804"/>
    <n v="315549.83199999999"/>
    <n v="504879.73869999999"/>
    <n v="394437.29"/>
    <n v="631099.67339999997"/>
    <n v="447028.92869999999"/>
    <n v="715246.29650000005"/>
    <n v="499620.5674"/>
    <n v="799392.91969999997"/>
  </r>
  <r>
    <s v="2"/>
    <s v="Region II - Northeast"/>
    <x v="11"/>
    <s v="NJ"/>
    <x v="60"/>
    <s v="1"/>
    <x v="0"/>
    <n v="153705.65549999999"/>
    <n v="268984.89720000001"/>
    <n v="199858.92860000001"/>
    <n v="349753.1251"/>
    <n v="240402.0552"/>
    <n v="420703.59649999999"/>
    <n v="288976.60029999999"/>
    <n v="505709.05050000001"/>
    <n v="340420.2758"/>
    <n v="595735.48270000005"/>
    <n v="373129.9277"/>
    <n v="652977.37349999999"/>
    <n v="404745.24859999999"/>
    <n v="708304.18500000006"/>
  </r>
  <r>
    <s v="2"/>
    <s v="Region II - Northeast"/>
    <x v="11"/>
    <s v="NJ"/>
    <x v="60"/>
    <s v="2"/>
    <x v="1"/>
    <n v="135097.9051"/>
    <n v="236421.33379999999"/>
    <n v="177423.29810000001"/>
    <n v="310490.77159999998"/>
    <n v="216204.38449999999"/>
    <n v="378357.6728"/>
    <n v="266009.31969999999"/>
    <n v="465516.30949999997"/>
    <n v="316268.1752"/>
    <n v="553469.30649999995"/>
    <n v="348727.19209999999"/>
    <n v="610272.58609999996"/>
    <n v="379491.87290000002"/>
    <n v="664110.77749999997"/>
  </r>
  <r>
    <s v="2"/>
    <s v="Region II - Northeast"/>
    <x v="11"/>
    <s v="NJ"/>
    <x v="60"/>
    <s v="3"/>
    <x v="2"/>
    <n v="118579.6385"/>
    <n v="207514.36730000001"/>
    <n v="161286.18849999999"/>
    <n v="282250.82990000001"/>
    <n v="203879.11730000001"/>
    <n v="356788.45539999998"/>
    <n v="268339.04710000003"/>
    <n v="469593.33240000001"/>
    <n v="332142.76870000002"/>
    <n v="581249.84530000004"/>
    <n v="373949.4632"/>
    <n v="654411.56059999997"/>
    <n v="415172.8616"/>
    <n v="726552.50780000002"/>
  </r>
  <r>
    <s v="2"/>
    <s v="Region II - Northeast"/>
    <x v="11"/>
    <s v="NJ"/>
    <x v="60"/>
    <s v="4"/>
    <x v="3"/>
    <n v="133104.34789999999"/>
    <n v="212966.95980000001"/>
    <n v="186346.0871"/>
    <n v="298153.74359999999"/>
    <n v="239587.82620000001"/>
    <n v="383340.52759999997"/>
    <n v="319450.43489999999"/>
    <n v="511120.7034"/>
    <n v="399313.04359999998"/>
    <n v="638900.87919999997"/>
    <n v="452554.78279999999"/>
    <n v="724087.66319999995"/>
    <n v="505796.52189999999"/>
    <n v="809274.44709999999"/>
  </r>
  <r>
    <s v="2"/>
    <s v="Region II - Northeast"/>
    <x v="11"/>
    <s v="NJ"/>
    <x v="61"/>
    <s v="1"/>
    <x v="0"/>
    <n v="153689.03049999999"/>
    <n v="268955.80349999998"/>
    <n v="199797.8922"/>
    <n v="349646.3113"/>
    <n v="240301.49369999999"/>
    <n v="420527.614"/>
    <n v="288811.45039999997"/>
    <n v="505420.03820000001"/>
    <n v="340196.6373"/>
    <n v="595344.1152"/>
    <n v="372871.97840000002"/>
    <n v="652525.96219999995"/>
    <n v="404434.53700000001"/>
    <n v="707760.4399"/>
  </r>
  <r>
    <s v="2"/>
    <s v="Region II - Northeast"/>
    <x v="11"/>
    <s v="NJ"/>
    <x v="61"/>
    <s v="2"/>
    <x v="1"/>
    <n v="135231.34239999999"/>
    <n v="236654.8492"/>
    <n v="177543.19390000001"/>
    <n v="310700.5894"/>
    <n v="216298.96539999999"/>
    <n v="378523.18939999997"/>
    <n v="266029.38959999999"/>
    <n v="465551.43180000002"/>
    <n v="316239.31140000001"/>
    <n v="553418.79500000004"/>
    <n v="348666.03879999998"/>
    <n v="610165.56799999997"/>
    <n v="379384.8174"/>
    <n v="663923.43059999996"/>
  </r>
  <r>
    <s v="2"/>
    <s v="Region II - Northeast"/>
    <x v="11"/>
    <s v="NJ"/>
    <x v="61"/>
    <s v="3"/>
    <x v="2"/>
    <n v="118851.22960000001"/>
    <n v="207989.65179999999"/>
    <n v="161704.5233"/>
    <n v="282982.91580000002"/>
    <n v="204445.1122"/>
    <n v="357778.94620000001"/>
    <n v="269121.93079999997"/>
    <n v="470963.37890000001"/>
    <n v="333147.8333"/>
    <n v="583008.7084"/>
    <n v="375108.52840000001"/>
    <n v="656439.92469999997"/>
    <n v="416490.63140000001"/>
    <n v="728858.60499999998"/>
  </r>
  <r>
    <s v="2"/>
    <s v="Region II - Northeast"/>
    <x v="11"/>
    <s v="NJ"/>
    <x v="61"/>
    <s v="4"/>
    <x v="3"/>
    <n v="133070.4088"/>
    <n v="212912.65719999999"/>
    <n v="186298.5722"/>
    <n v="298077.71999999997"/>
    <n v="239526.73569999999"/>
    <n v="383242.783"/>
    <n v="319368.98109999998"/>
    <n v="510990.37729999999"/>
    <n v="399211.22629999998"/>
    <n v="638737.97149999999"/>
    <n v="452439.3898"/>
    <n v="723903.03449999995"/>
    <n v="505667.55330000003"/>
    <n v="809068.09739999997"/>
  </r>
  <r>
    <s v="2"/>
    <s v="Region II - Northeast"/>
    <x v="11"/>
    <s v="NJ"/>
    <x v="62"/>
    <s v="1"/>
    <x v="0"/>
    <n v="156909.0275"/>
    <n v="274590.79820000002"/>
    <n v="204120.6997"/>
    <n v="357211.22440000001"/>
    <n v="245594.8253"/>
    <n v="429790.94429999997"/>
    <n v="295326.99430000002"/>
    <n v="516822.2402"/>
    <n v="347972.39380000002"/>
    <n v="608951.68909999996"/>
    <n v="381439.09490000003"/>
    <n v="667518.41610000003"/>
    <n v="413834.12760000001"/>
    <n v="724209.72329999995"/>
  </r>
  <r>
    <s v="2"/>
    <s v="Region II - Northeast"/>
    <x v="11"/>
    <s v="NJ"/>
    <x v="62"/>
    <s v="2"/>
    <x v="1"/>
    <n v="137550.96530000001"/>
    <n v="240714.18919999999"/>
    <n v="180780.4074"/>
    <n v="316365.71299999999"/>
    <n v="220421.4431"/>
    <n v="385737.52529999998"/>
    <n v="271433.61459999997"/>
    <n v="475008.82559999998"/>
    <n v="322846.4191"/>
    <n v="564981.23329999996"/>
    <n v="356052.37890000001"/>
    <n v="623091.66319999995"/>
    <n v="387562.47159999999"/>
    <n v="678234.32530000003"/>
  </r>
  <r>
    <s v="2"/>
    <s v="Region II - Northeast"/>
    <x v="11"/>
    <s v="NJ"/>
    <x v="62"/>
    <s v="3"/>
    <x v="2"/>
    <n v="120354.53939999999"/>
    <n v="210620.44380000001"/>
    <n v="163580.51329999999"/>
    <n v="286265.89840000001"/>
    <n v="206688.28469999999"/>
    <n v="361704.49829999998"/>
    <n v="271943.48369999998"/>
    <n v="475901.09649999999"/>
    <n v="336516.0147"/>
    <n v="588903.02560000005"/>
    <n v="378805.84869999997"/>
    <n v="662910.2352"/>
    <n v="420488.86660000001"/>
    <n v="735855.51659999997"/>
  </r>
  <r>
    <s v="2"/>
    <s v="Region II - Northeast"/>
    <x v="11"/>
    <s v="NJ"/>
    <x v="62"/>
    <s v="4"/>
    <x v="3"/>
    <n v="135926.21969999999"/>
    <n v="217481.95480000001"/>
    <n v="190296.70759999999"/>
    <n v="304474.7366"/>
    <n v="244667.1955"/>
    <n v="391467.51860000001"/>
    <n v="326222.92739999999"/>
    <n v="521956.69150000002"/>
    <n v="407778.65909999999"/>
    <n v="652445.86430000002"/>
    <n v="462149.1471"/>
    <n v="739438.64630000002"/>
    <n v="516519.6349"/>
    <n v="826431.42819999997"/>
  </r>
  <r>
    <s v="2"/>
    <s v="Region II - Northeast"/>
    <x v="11"/>
    <s v="NJ"/>
    <x v="63"/>
    <s v="1"/>
    <x v="0"/>
    <n v="153064.98120000001"/>
    <n v="267863.717"/>
    <n v="199006.57440000001"/>
    <n v="348261.50530000002"/>
    <n v="239363.50109999999"/>
    <n v="418886.12689999997"/>
    <n v="287706.52149999997"/>
    <n v="503486.41259999998"/>
    <n v="338909.85220000002"/>
    <n v="593092.24140000006"/>
    <n v="371468.0943"/>
    <n v="650069.16500000004"/>
    <n v="402927.47279999999"/>
    <n v="705123.07739999995"/>
  </r>
  <r>
    <s v="2"/>
    <s v="Region II - Northeast"/>
    <x v="11"/>
    <s v="NJ"/>
    <x v="63"/>
    <s v="2"/>
    <x v="1"/>
    <n v="134607.29300000001"/>
    <n v="235562.76269999999"/>
    <n v="176751.8762"/>
    <n v="309315.78330000001"/>
    <n v="215360.97279999999"/>
    <n v="376881.7023"/>
    <n v="264924.4607"/>
    <n v="463617.80619999999"/>
    <n v="314952.52639999997"/>
    <n v="551166.92119999998"/>
    <n v="347262.15460000001"/>
    <n v="607708.77060000005"/>
    <n v="377877.75319999998"/>
    <n v="661286.06799999997"/>
  </r>
  <r>
    <s v="2"/>
    <s v="Region II - Northeast"/>
    <x v="11"/>
    <s v="NJ"/>
    <x v="63"/>
    <s v="3"/>
    <x v="2"/>
    <n v="118224.6583"/>
    <n v="206893.15210000001"/>
    <n v="160827.3235"/>
    <n v="281447.8162"/>
    <n v="203317.28390000001"/>
    <n v="355805.24680000002"/>
    <n v="267618.15970000002"/>
    <n v="468331.77960000001"/>
    <n v="331268.11959999998"/>
    <n v="579719.20920000004"/>
    <n v="372978.1862"/>
    <n v="652711.82570000004"/>
    <n v="414109.6606"/>
    <n v="724691.90599999996"/>
  </r>
  <r>
    <s v="2"/>
    <s v="Region II - Northeast"/>
    <x v="11"/>
    <s v="NJ"/>
    <x v="63"/>
    <s v="4"/>
    <x v="3"/>
    <n v="132539.97349999999"/>
    <n v="212063.9608"/>
    <n v="185555.96290000001"/>
    <n v="296889.54499999998"/>
    <n v="238571.9523"/>
    <n v="381715.12939999998"/>
    <n v="318095.93640000001"/>
    <n v="508953.50589999999"/>
    <n v="397619.92050000001"/>
    <n v="636191.88230000006"/>
    <n v="450635.91"/>
    <n v="721017.46660000004"/>
    <n v="503651.89929999999"/>
    <n v="805843.05090000003"/>
  </r>
  <r>
    <s v="2"/>
    <s v="Region II - Northeast"/>
    <x v="11"/>
    <s v="NJ"/>
    <x v="64"/>
    <s v="1"/>
    <x v="0"/>
    <n v="151159.57550000001"/>
    <n v="264529.25719999999"/>
    <n v="196510.53890000001"/>
    <n v="343893.44300000003"/>
    <n v="236348.38930000001"/>
    <n v="413609.68119999999"/>
    <n v="284061.42170000001"/>
    <n v="497107.48800000001"/>
    <n v="334602.2047"/>
    <n v="585553.85820000002"/>
    <n v="366740.52649999998"/>
    <n v="641795.92130000005"/>
    <n v="397784.83889999997"/>
    <n v="696123.46810000006"/>
  </r>
  <r>
    <s v="2"/>
    <s v="Region II - Northeast"/>
    <x v="11"/>
    <s v="NJ"/>
    <x v="64"/>
    <s v="2"/>
    <x v="1"/>
    <n v="133002.01209999999"/>
    <n v="232753.52110000001"/>
    <n v="174617.7052"/>
    <n v="305580.9841"/>
    <n v="212736.14550000001"/>
    <n v="372288.2548"/>
    <n v="261649.80059999999"/>
    <n v="457887.15100000001"/>
    <n v="311034.42849999998"/>
    <n v="544310.24990000005"/>
    <n v="342928.179"/>
    <n v="600124.31330000004"/>
    <n v="373142.4314"/>
    <n v="652999.25490000006"/>
  </r>
  <r>
    <s v="2"/>
    <s v="Region II - Northeast"/>
    <x v="11"/>
    <s v="NJ"/>
    <x v="64"/>
    <s v="3"/>
    <x v="2"/>
    <n v="116888.11930000001"/>
    <n v="204554.20869999999"/>
    <n v="159032.38339999999"/>
    <n v="278306.67090000003"/>
    <n v="201065.7752"/>
    <n v="351865.1066"/>
    <n v="264672.59610000002"/>
    <n v="463177.04330000002"/>
    <n v="327639.08500000002"/>
    <n v="573368.39879999997"/>
    <n v="368905.26429999998"/>
    <n v="645584.21239999996"/>
    <n v="409602.25939999998"/>
    <n v="716803.95400000003"/>
  </r>
  <r>
    <s v="2"/>
    <s v="Region II - Northeast"/>
    <x v="11"/>
    <s v="NJ"/>
    <x v="64"/>
    <s v="4"/>
    <x v="3"/>
    <n v="130880.78320000001"/>
    <n v="209409.25630000001"/>
    <n v="183233.09650000001"/>
    <n v="293172.95860000001"/>
    <n v="235585.40969999999"/>
    <n v="376936.66129999998"/>
    <n v="314113.87969999999"/>
    <n v="502582.21490000002"/>
    <n v="392642.34960000002"/>
    <n v="628227.76859999995"/>
    <n v="444994.6629"/>
    <n v="711991.47120000003"/>
    <n v="497346.97610000003"/>
    <n v="795755.17370000004"/>
  </r>
  <r>
    <s v="2"/>
    <s v="Region II - Northeast"/>
    <x v="11"/>
    <s v="NJ"/>
    <x v="65"/>
    <s v="1"/>
    <x v="0"/>
    <n v="146691.47210000001"/>
    <n v="256710.07610000001"/>
    <n v="190605.0857"/>
    <n v="333558.90000000002"/>
    <n v="229179.0601"/>
    <n v="401063.35519999999"/>
    <n v="275336.0048"/>
    <n v="481838.00839999999"/>
    <n v="324252.8602"/>
    <n v="567442.50529999996"/>
    <n v="355365.62180000002"/>
    <n v="621889.83829999994"/>
    <n v="385371.0981"/>
    <n v="674399.42169999995"/>
  </r>
  <r>
    <s v="2"/>
    <s v="Region II - Northeast"/>
    <x v="11"/>
    <s v="NJ"/>
    <x v="65"/>
    <s v="2"/>
    <x v="1"/>
    <n v="129434.2846"/>
    <n v="226509.99799999999"/>
    <n v="169797.84830000001"/>
    <n v="297146.23440000002"/>
    <n v="206737.67259999999"/>
    <n v="361790.92700000003"/>
    <n v="254035.70480000001"/>
    <n v="444562.48340000003"/>
    <n v="301853.7352"/>
    <n v="528244.03650000005"/>
    <n v="332734.05310000002"/>
    <n v="582284.59290000005"/>
    <n v="361950.62939999998"/>
    <n v="633413.60140000004"/>
  </r>
  <r>
    <s v="2"/>
    <s v="Region II - Northeast"/>
    <x v="11"/>
    <s v="NJ"/>
    <x v="65"/>
    <s v="3"/>
    <x v="2"/>
    <n v="114131.66280000001"/>
    <n v="199730.40979999999"/>
    <n v="155401.9883"/>
    <n v="271953.47950000002"/>
    <n v="196566.9394"/>
    <n v="343992.14390000002"/>
    <n v="258843.49249999999"/>
    <n v="452976.11190000002"/>
    <n v="320511.4657"/>
    <n v="560895.06499999994"/>
    <n v="360947.24780000001"/>
    <n v="631657.68370000005"/>
    <n v="400842.0699"/>
    <n v="701473.62230000005"/>
  </r>
  <r>
    <s v="2"/>
    <s v="Region II - Northeast"/>
    <x v="11"/>
    <s v="NJ"/>
    <x v="65"/>
    <s v="4"/>
    <x v="3"/>
    <n v="126964.095"/>
    <n v="203142.55499999999"/>
    <n v="177749.73300000001"/>
    <n v="284399.57699999999"/>
    <n v="228535.37100000001"/>
    <n v="365656.59909999999"/>
    <n v="304713.82799999998"/>
    <n v="487542.13209999999"/>
    <n v="380892.28499999997"/>
    <n v="609427.66500000004"/>
    <n v="431677.92300000001"/>
    <n v="690684.68709999998"/>
    <n v="482463.56099999999"/>
    <n v="771941.70909999998"/>
  </r>
  <r>
    <s v="2"/>
    <s v="Region II - Northeast"/>
    <x v="12"/>
    <s v="NY"/>
    <x v="66"/>
    <s v="1"/>
    <x v="0"/>
    <n v="135375.4503"/>
    <n v="236907.03810000001"/>
    <n v="176056.1746"/>
    <n v="308098.30560000002"/>
    <n v="211792.3749"/>
    <n v="370636.65600000002"/>
    <n v="254621.52129999999"/>
    <n v="445587.66220000002"/>
    <n v="299972.52169999998"/>
    <n v="524951.91280000005"/>
    <n v="328805.94380000001"/>
    <n v="575410.40170000005"/>
    <n v="356690.3652"/>
    <n v="624208.13899999997"/>
  </r>
  <r>
    <s v="2"/>
    <s v="Region II - Northeast"/>
    <x v="12"/>
    <s v="NY"/>
    <x v="66"/>
    <s v="2"/>
    <x v="1"/>
    <n v="118868.57460000001"/>
    <n v="208020.00570000001"/>
    <n v="156153.59880000001"/>
    <n v="273268.79790000001"/>
    <n v="190326.69899999999"/>
    <n v="333071.72330000001"/>
    <n v="234247.3204"/>
    <n v="409932.81079999998"/>
    <n v="278547.2708"/>
    <n v="487457.72379999998"/>
    <n v="307158.3554"/>
    <n v="537527.12199999997"/>
    <n v="334288.17670000001"/>
    <n v="585004.30920000002"/>
  </r>
  <r>
    <s v="2"/>
    <s v="Region II - Northeast"/>
    <x v="12"/>
    <s v="NY"/>
    <x v="66"/>
    <s v="3"/>
    <x v="2"/>
    <n v="104211.32799999999"/>
    <n v="182369.82389999999"/>
    <n v="141704.05600000001"/>
    <n v="247982.09789999999"/>
    <n v="179095.99100000001"/>
    <n v="313417.9841"/>
    <n v="235690.01449999999"/>
    <n v="412457.52539999998"/>
    <n v="291701.91800000001"/>
    <n v="510478.35649999999"/>
    <n v="328396.38699999999"/>
    <n v="574693.67720000003"/>
    <n v="364573.41590000002"/>
    <n v="638003.47790000006"/>
  </r>
  <r>
    <s v="2"/>
    <s v="Region II - Northeast"/>
    <x v="12"/>
    <s v="NY"/>
    <x v="66"/>
    <s v="4"/>
    <x v="3"/>
    <n v="117246.5585"/>
    <n v="187594.4964"/>
    <n v="164145.18179999999"/>
    <n v="262632.29489999998"/>
    <n v="211043.80530000001"/>
    <n v="337670.09340000001"/>
    <n v="281391.7403"/>
    <n v="450226.79129999998"/>
    <n v="351739.67540000001"/>
    <n v="562783.48899999994"/>
    <n v="398638.29879999999"/>
    <n v="637821.28760000004"/>
    <n v="445536.92219999997"/>
    <n v="712859.08609999996"/>
  </r>
  <r>
    <s v="2"/>
    <s v="Region II - Northeast"/>
    <x v="12"/>
    <s v="NY"/>
    <x v="67"/>
    <s v="1"/>
    <x v="0"/>
    <n v="125865.07670000001"/>
    <n v="220263.88430000001"/>
    <n v="163637.07019999999"/>
    <n v="286364.87280000001"/>
    <n v="196817.42060000001"/>
    <n v="344430.48619999998"/>
    <n v="236561.22320000001"/>
    <n v="413982.14049999998"/>
    <n v="278657.98119999998"/>
    <n v="487651.46710000001"/>
    <n v="305426.11800000002"/>
    <n v="534495.70660000003"/>
    <n v="331287.9754"/>
    <n v="579753.95689999999"/>
  </r>
  <r>
    <s v="2"/>
    <s v="Region II - Northeast"/>
    <x v="12"/>
    <s v="NY"/>
    <x v="67"/>
    <s v="2"/>
    <x v="1"/>
    <n v="110708.764"/>
    <n v="193740.3371"/>
    <n v="145362.88750000001"/>
    <n v="254385.05309999999"/>
    <n v="177108.02789999999"/>
    <n v="309939.04889999999"/>
    <n v="217854.00289999999"/>
    <n v="381244.50510000001"/>
    <n v="258985.70600000001"/>
    <n v="453224.98550000001"/>
    <n v="285549.69660000002"/>
    <n v="499711.96899999998"/>
    <n v="310718.69390000001"/>
    <n v="543757.71440000006"/>
  </r>
  <r>
    <s v="2"/>
    <s v="Region II - Northeast"/>
    <x v="12"/>
    <s v="NY"/>
    <x v="67"/>
    <s v="3"/>
    <x v="2"/>
    <n v="97257.074600000007"/>
    <n v="170199.8806"/>
    <n v="132311.06709999999"/>
    <n v="231544.36739999999"/>
    <n v="167272.51329999999"/>
    <n v="292726.8983"/>
    <n v="220179.39379999999"/>
    <n v="385313.93910000002"/>
    <n v="272551.78210000001"/>
    <n v="476965.6188"/>
    <n v="306872.82780000003"/>
    <n v="537027.4486"/>
    <n v="340718.76939999999"/>
    <n v="596257.84640000004"/>
  </r>
  <r>
    <s v="2"/>
    <s v="Region II - Northeast"/>
    <x v="12"/>
    <s v="NY"/>
    <x v="67"/>
    <s v="4"/>
    <x v="3"/>
    <n v="108984.57090000001"/>
    <n v="174375.31599999999"/>
    <n v="152578.39920000001"/>
    <n v="244125.4423"/>
    <n v="196172.22760000001"/>
    <n v="313875.56880000001"/>
    <n v="261562.97010000001"/>
    <n v="418500.7585"/>
    <n v="326953.71269999997"/>
    <n v="523125.94799999997"/>
    <n v="370547.54100000003"/>
    <n v="592876.07440000004"/>
    <n v="414141.36930000002"/>
    <n v="662626.20090000005"/>
  </r>
  <r>
    <s v="2"/>
    <s v="Region II - Northeast"/>
    <x v="12"/>
    <s v="NY"/>
    <x v="68"/>
    <s v="1"/>
    <x v="0"/>
    <n v="166402.77619999999"/>
    <n v="291204.85840000003"/>
    <n v="216478.7677"/>
    <n v="378837.84340000001"/>
    <n v="260469.2181"/>
    <n v="455821.13170000003"/>
    <n v="313222.14260000002"/>
    <n v="548138.74959999998"/>
    <n v="369063.29560000001"/>
    <n v="645860.76729999995"/>
    <n v="404560.97139999998"/>
    <n v="707981.7"/>
    <n v="438925.80579999997"/>
    <n v="768120.16020000004"/>
  </r>
  <r>
    <s v="2"/>
    <s v="Region II - Northeast"/>
    <x v="12"/>
    <s v="NY"/>
    <x v="68"/>
    <s v="2"/>
    <x v="1"/>
    <n v="145844.2133"/>
    <n v="255227.3732"/>
    <n v="191691.01459999999"/>
    <n v="335459.27559999999"/>
    <n v="233734.69500000001"/>
    <n v="409035.71620000002"/>
    <n v="287847.00209999998"/>
    <n v="503732.2536"/>
    <n v="342379.1201"/>
    <n v="599163.46"/>
    <n v="377599.88459999999"/>
    <n v="660799.79799999995"/>
    <n v="411024.89889999997"/>
    <n v="719293.57310000004"/>
  </r>
  <r>
    <s v="2"/>
    <s v="Region II - Northeast"/>
    <x v="12"/>
    <s v="NY"/>
    <x v="68"/>
    <s v="3"/>
    <x v="2"/>
    <n v="127580.38370000001"/>
    <n v="223265.67170000001"/>
    <n v="173391.837"/>
    <n v="303435.71470000001"/>
    <n v="219077.75709999999"/>
    <n v="383386.07500000001"/>
    <n v="288236.98810000002"/>
    <n v="504414.72930000001"/>
    <n v="356671.21509999997"/>
    <n v="624174.62639999995"/>
    <n v="401488.4731"/>
    <n v="702604.82790000003"/>
    <n v="445661.2831"/>
    <n v="779907.24529999995"/>
  </r>
  <r>
    <s v="2"/>
    <s v="Region II - Northeast"/>
    <x v="12"/>
    <s v="NY"/>
    <x v="68"/>
    <s v="4"/>
    <x v="3"/>
    <n v="144154.26819999999"/>
    <n v="230646.83259999999"/>
    <n v="201815.9754"/>
    <n v="322905.56550000003"/>
    <n v="259477.68280000001"/>
    <n v="415164.29859999998"/>
    <n v="345970.24369999999"/>
    <n v="553552.39809999999"/>
    <n v="432462.80459999997"/>
    <n v="691940.49750000006"/>
    <n v="490124.51189999998"/>
    <n v="784199.23069999996"/>
    <n v="547786.21920000005"/>
    <n v="876457.96369999996"/>
  </r>
  <r>
    <s v="2"/>
    <s v="Region II - Northeast"/>
    <x v="12"/>
    <s v="NY"/>
    <x v="69"/>
    <s v="1"/>
    <x v="0"/>
    <n v="168882.34890000001"/>
    <n v="295544.11040000001"/>
    <n v="219583.00219999999"/>
    <n v="384270.25380000001"/>
    <n v="264120.62709999998"/>
    <n v="462211.09740000003"/>
    <n v="317476.70850000001"/>
    <n v="555584.23990000004"/>
    <n v="373986.79710000003"/>
    <n v="654476.89500000002"/>
    <n v="409918.5588"/>
    <n v="717357.47790000006"/>
    <n v="444643.35159999999"/>
    <n v="778125.86529999995"/>
  </r>
  <r>
    <s v="2"/>
    <s v="Region II - Northeast"/>
    <x v="12"/>
    <s v="NY"/>
    <x v="69"/>
    <s v="2"/>
    <x v="1"/>
    <n v="148473.84830000001"/>
    <n v="259829.23439999999"/>
    <n v="194976.18150000001"/>
    <n v="341208.3175"/>
    <n v="237581.2463"/>
    <n v="415767.18099999998"/>
    <n v="292286.78779999999"/>
    <n v="511501.8786"/>
    <n v="347497.39630000002"/>
    <n v="608120.4436"/>
    <n v="383154.26799999998"/>
    <n v="670519.96900000004"/>
    <n v="416946.10070000001"/>
    <n v="729655.67630000005"/>
  </r>
  <r>
    <s v="2"/>
    <s v="Region II - Northeast"/>
    <x v="12"/>
    <s v="NY"/>
    <x v="69"/>
    <s v="3"/>
    <x v="2"/>
    <n v="130358.2599"/>
    <n v="228126.95490000001"/>
    <n v="177318.97089999999"/>
    <n v="310308.19900000002"/>
    <n v="224155.06510000001"/>
    <n v="392271.3639"/>
    <n v="295034.95600000001"/>
    <n v="516311.17310000001"/>
    <n v="365195.1349"/>
    <n v="639091.48609999998"/>
    <n v="411168.90749999997"/>
    <n v="719545.5882"/>
    <n v="456502.93609999999"/>
    <n v="798880.13820000004"/>
  </r>
  <r>
    <s v="2"/>
    <s v="Region II - Northeast"/>
    <x v="12"/>
    <s v="NY"/>
    <x v="69"/>
    <s v="4"/>
    <x v="3"/>
    <n v="146242.07010000001"/>
    <n v="233987.31570000001"/>
    <n v="204738.89809999999"/>
    <n v="327582.24180000002"/>
    <n v="263235.72629999998"/>
    <n v="421177.16820000001"/>
    <n v="350980.96830000001"/>
    <n v="561569.55759999994"/>
    <n v="438726.21039999998"/>
    <n v="701961.94700000004"/>
    <n v="497223.03840000002"/>
    <n v="795556.87340000004"/>
    <n v="555719.86640000006"/>
    <n v="889151.79949999996"/>
  </r>
  <r>
    <s v="2"/>
    <s v="Region II - Northeast"/>
    <x v="12"/>
    <s v="NY"/>
    <x v="70"/>
    <s v="1"/>
    <x v="0"/>
    <n v="137247.606"/>
    <n v="240183.31049999999"/>
    <n v="178430.1373"/>
    <n v="312252.7402"/>
    <n v="214606.3639"/>
    <n v="375561.13679999998"/>
    <n v="257936.32130000001"/>
    <n v="451388.56219999999"/>
    <n v="303832.8921"/>
    <n v="531707.56099999999"/>
    <n v="333017.61300000001"/>
    <n v="582780.82279999997"/>
    <n v="361211.576"/>
    <n v="632120.25800000003"/>
  </r>
  <r>
    <s v="2"/>
    <s v="Region II - Northeast"/>
    <x v="12"/>
    <s v="NY"/>
    <x v="70"/>
    <s v="2"/>
    <x v="1"/>
    <n v="120740.7303"/>
    <n v="211296.2781"/>
    <n v="158527.56150000001"/>
    <n v="277423.23259999999"/>
    <n v="193140.68799999999"/>
    <n v="337996.20409999997"/>
    <n v="237562.12040000001"/>
    <n v="415733.7108"/>
    <n v="282407.64110000001"/>
    <n v="494213.37199999997"/>
    <n v="311370.0246"/>
    <n v="544897.54310000001"/>
    <n v="338809.38760000002"/>
    <n v="592916.42830000003"/>
  </r>
  <r>
    <s v="2"/>
    <s v="Region II - Northeast"/>
    <x v="12"/>
    <s v="NY"/>
    <x v="70"/>
    <s v="3"/>
    <x v="2"/>
    <n v="106091.04919999999"/>
    <n v="185659.33609999999"/>
    <n v="144335.66570000001"/>
    <n v="252587.41510000001"/>
    <n v="182479.48929999999"/>
    <n v="319339.10609999998"/>
    <n v="240201.3455"/>
    <n v="420352.35470000003"/>
    <n v="297341.08179999999"/>
    <n v="520346.89319999999"/>
    <n v="334787.43930000003"/>
    <n v="585878.01879999996"/>
    <n v="371716.3567"/>
    <n v="650503.62430000002"/>
  </r>
  <r>
    <s v="2"/>
    <s v="Region II - Northeast"/>
    <x v="12"/>
    <s v="NY"/>
    <x v="70"/>
    <s v="4"/>
    <x v="3"/>
    <n v="118837.87059999999"/>
    <n v="190140.59580000001"/>
    <n v="166373.01879999999"/>
    <n v="266196.83399999997"/>
    <n v="213908.16699999999"/>
    <n v="342253.0724"/>
    <n v="285210.88939999999"/>
    <n v="456337.42979999998"/>
    <n v="356513.61170000001"/>
    <n v="570421.78720000002"/>
    <n v="404048.7599"/>
    <n v="646478.02560000005"/>
    <n v="451583.9081"/>
    <n v="722534.26379999996"/>
  </r>
  <r>
    <s v="2"/>
    <s v="Region II - Northeast"/>
    <x v="12"/>
    <s v="NY"/>
    <x v="71"/>
    <s v="1"/>
    <x v="0"/>
    <n v="126472.50109999999"/>
    <n v="221326.87700000001"/>
    <n v="164367.35140000001"/>
    <n v="287642.8651"/>
    <n v="197654.8518"/>
    <n v="345895.99070000002"/>
    <n v="237501.00219999999"/>
    <n v="415626.75390000001"/>
    <n v="279721.12760000001"/>
    <n v="489511.97330000001"/>
    <n v="306572.05290000001"/>
    <n v="536501.09250000003"/>
    <n v="332484.32819999999"/>
    <n v="581847.57440000004"/>
  </r>
  <r>
    <s v="2"/>
    <s v="Region II - Northeast"/>
    <x v="12"/>
    <s v="NY"/>
    <x v="71"/>
    <s v="2"/>
    <x v="1"/>
    <n v="111466.25079999999"/>
    <n v="195065.93890000001"/>
    <n v="146274.1011"/>
    <n v="255979.67689999999"/>
    <n v="178140.60140000001"/>
    <n v="311746.05249999999"/>
    <n v="218979.0019"/>
    <n v="383213.25329999998"/>
    <n v="260243.62719999999"/>
    <n v="455426.34769999998"/>
    <n v="286892.42749999999"/>
    <n v="502061.74810000003"/>
    <n v="312118.70280000003"/>
    <n v="546207.72990000003"/>
  </r>
  <r>
    <s v="2"/>
    <s v="Region II - Northeast"/>
    <x v="12"/>
    <s v="NY"/>
    <x v="71"/>
    <s v="3"/>
    <x v="2"/>
    <n v="98155.236999999994"/>
    <n v="171771.66469999999"/>
    <n v="133606.6017"/>
    <n v="233811.55300000001"/>
    <n v="168966.3364"/>
    <n v="295691.08860000002"/>
    <n v="222466.0485"/>
    <n v="389315.58490000002"/>
    <n v="275436.56050000002"/>
    <n v="482013.98100000003"/>
    <n v="310162.2353"/>
    <n v="542783.91170000006"/>
    <n v="344417.5099"/>
    <n v="602730.64249999996"/>
  </r>
  <r>
    <s v="2"/>
    <s v="Region II - Northeast"/>
    <x v="12"/>
    <s v="NY"/>
    <x v="71"/>
    <s v="4"/>
    <x v="3"/>
    <n v="109481.067"/>
    <n v="175169.70989999999"/>
    <n v="153273.4938"/>
    <n v="245237.5938"/>
    <n v="197065.92069999999"/>
    <n v="315305.47779999999"/>
    <n v="262754.56089999998"/>
    <n v="420407.30369999999"/>
    <n v="328443.20110000001"/>
    <n v="525509.12950000004"/>
    <n v="372235.62790000002"/>
    <n v="595577.01359999995"/>
    <n v="416028.05469999998"/>
    <n v="665644.89749999996"/>
  </r>
  <r>
    <s v="2"/>
    <s v="Region II - Northeast"/>
    <x v="12"/>
    <s v="NY"/>
    <x v="72"/>
    <s v="1"/>
    <x v="0"/>
    <n v="126489.12609999999"/>
    <n v="221355.97070000001"/>
    <n v="164428.3879"/>
    <n v="287749.6789"/>
    <n v="197755.41329999999"/>
    <n v="346071.97320000001"/>
    <n v="237666.15210000001"/>
    <n v="415915.76610000001"/>
    <n v="279944.76620000001"/>
    <n v="489903.34080000001"/>
    <n v="306830.00219999999"/>
    <n v="536952.50379999995"/>
    <n v="332795.03970000002"/>
    <n v="582391.31940000004"/>
  </r>
  <r>
    <s v="2"/>
    <s v="Region II - Northeast"/>
    <x v="12"/>
    <s v="NY"/>
    <x v="72"/>
    <s v="2"/>
    <x v="1"/>
    <n v="111332.8135"/>
    <n v="194832.42360000001"/>
    <n v="146154.2052"/>
    <n v="255769.85920000001"/>
    <n v="178046.02050000001"/>
    <n v="311580.53590000002"/>
    <n v="218958.9319"/>
    <n v="383178.13079999998"/>
    <n v="260272.49110000001"/>
    <n v="455476.85920000001"/>
    <n v="286953.5808"/>
    <n v="502168.76620000001"/>
    <n v="312225.75829999999"/>
    <n v="546395.07689999999"/>
  </r>
  <r>
    <s v="2"/>
    <s v="Region II - Northeast"/>
    <x v="12"/>
    <s v="NY"/>
    <x v="72"/>
    <s v="3"/>
    <x v="2"/>
    <n v="97883.645900000003"/>
    <n v="171296.38029999999"/>
    <n v="133188.26689999999"/>
    <n v="233079.46710000001"/>
    <n v="168400.34160000001"/>
    <n v="294700.59779999999"/>
    <n v="221683.1648"/>
    <n v="387945.53840000002"/>
    <n v="274431.49599999998"/>
    <n v="480255.11790000001"/>
    <n v="309003.17009999999"/>
    <n v="540755.54760000005"/>
    <n v="343099.7402"/>
    <n v="600424.54539999994"/>
  </r>
  <r>
    <s v="2"/>
    <s v="Region II - Northeast"/>
    <x v="12"/>
    <s v="NY"/>
    <x v="72"/>
    <s v="4"/>
    <x v="3"/>
    <n v="109515.0062"/>
    <n v="175224.01250000001"/>
    <n v="153321.0086"/>
    <n v="245313.61730000001"/>
    <n v="197127.0111"/>
    <n v="315403.22249999997"/>
    <n v="262836.0147"/>
    <n v="420537.6299"/>
    <n v="328545.0184"/>
    <n v="525672.03729999997"/>
    <n v="372351.0209"/>
    <n v="595761.64229999995"/>
    <n v="416157.0233"/>
    <n v="665851.24730000005"/>
  </r>
  <r>
    <s v="2"/>
    <s v="Region II - Northeast"/>
    <x v="12"/>
    <s v="NY"/>
    <x v="73"/>
    <s v="1"/>
    <x v="0"/>
    <n v="146067.42259999999"/>
    <n v="255617.98970000001"/>
    <n v="189813.76809999999"/>
    <n v="332174.09399999998"/>
    <n v="228241.0675"/>
    <n v="399421.86810000002"/>
    <n v="274231.07579999999"/>
    <n v="479904.38270000002"/>
    <n v="322966.07510000002"/>
    <n v="565190.63139999995"/>
    <n v="353961.7377"/>
    <n v="619433.04099999997"/>
    <n v="383864.03379999998"/>
    <n v="671762.05909999995"/>
  </r>
  <r>
    <s v="2"/>
    <s v="Region II - Northeast"/>
    <x v="12"/>
    <s v="NY"/>
    <x v="73"/>
    <s v="2"/>
    <x v="1"/>
    <n v="128810.2352"/>
    <n v="225417.91149999999"/>
    <n v="169006.53049999999"/>
    <n v="295761.42839999998"/>
    <n v="205799.67999999999"/>
    <n v="360149.44"/>
    <n v="252930.77590000001"/>
    <n v="442628.85769999999"/>
    <n v="300566.95010000002"/>
    <n v="525992.16280000005"/>
    <n v="331330.16899999999"/>
    <n v="579827.79559999995"/>
    <n v="360443.565"/>
    <n v="630776.2389"/>
  </r>
  <r>
    <s v="2"/>
    <s v="Region II - Northeast"/>
    <x v="12"/>
    <s v="NY"/>
    <x v="73"/>
    <s v="3"/>
    <x v="2"/>
    <n v="113505.09149999999"/>
    <n v="198633.91010000001"/>
    <n v="154524.7885"/>
    <n v="270418.3799"/>
    <n v="195439.11110000001"/>
    <n v="342018.44439999998"/>
    <n v="257339.72150000001"/>
    <n v="450344.51260000002"/>
    <n v="318631.75189999997"/>
    <n v="557605.56579999998"/>
    <n v="358816.90549999999"/>
    <n v="627929.58459999994"/>
    <n v="398461.09909999999"/>
    <n v="697306.92339999997"/>
  </r>
  <r>
    <s v="2"/>
    <s v="Region II - Northeast"/>
    <x v="12"/>
    <s v="NY"/>
    <x v="73"/>
    <s v="4"/>
    <x v="3"/>
    <n v="126433.65979999999"/>
    <n v="202293.85860000001"/>
    <n v="177007.12359999999"/>
    <n v="283211.402"/>
    <n v="227580.58749999999"/>
    <n v="364128.94549999997"/>
    <n v="303440.78330000001"/>
    <n v="485505.26069999998"/>
    <n v="379300.9792"/>
    <n v="606881.57570000004"/>
    <n v="429874.44309999997"/>
    <n v="687799.11919999996"/>
    <n v="480447.90700000001"/>
    <n v="768716.66260000004"/>
  </r>
  <r>
    <s v="2"/>
    <s v="Region II - Northeast"/>
    <x v="12"/>
    <s v="NY"/>
    <x v="74"/>
    <s v="1"/>
    <x v="0"/>
    <n v="168898.97390000001"/>
    <n v="295573.20419999998"/>
    <n v="219644.0387"/>
    <n v="384377.06760000001"/>
    <n v="264221.18849999999"/>
    <n v="462387.07990000001"/>
    <n v="317641.85840000003"/>
    <n v="555873.25219999999"/>
    <n v="374210.43569999997"/>
    <n v="654868.26249999995"/>
    <n v="410176.50809999998"/>
    <n v="717808.88910000003"/>
    <n v="444954.06300000002"/>
    <n v="778669.61029999994"/>
  </r>
  <r>
    <s v="2"/>
    <s v="Region II - Northeast"/>
    <x v="12"/>
    <s v="NY"/>
    <x v="74"/>
    <s v="2"/>
    <x v="1"/>
    <n v="148340.41089999999"/>
    <n v="259595.71900000001"/>
    <n v="194856.2856"/>
    <n v="340998.49979999999"/>
    <n v="237486.6654"/>
    <n v="415601.66440000001"/>
    <n v="292266.71779999998"/>
    <n v="511466.7561"/>
    <n v="347526.26010000001"/>
    <n v="608170.95519999997"/>
    <n v="383215.42119999998"/>
    <n v="670626.98710000003"/>
    <n v="417053.15610000002"/>
    <n v="729843.0233"/>
  </r>
  <r>
    <s v="2"/>
    <s v="Region II - Northeast"/>
    <x v="12"/>
    <s v="NY"/>
    <x v="74"/>
    <s v="3"/>
    <x v="2"/>
    <n v="130086.6688"/>
    <n v="227651.67050000001"/>
    <n v="176900.6361"/>
    <n v="309576.11310000002"/>
    <n v="223589.07019999999"/>
    <n v="391280.87290000002"/>
    <n v="294252.0723"/>
    <n v="514941.12660000002"/>
    <n v="364190.07030000002"/>
    <n v="637332.62300000002"/>
    <n v="410009.84230000002"/>
    <n v="717517.22400000005"/>
    <n v="455185.16629999998"/>
    <n v="796574.04099999997"/>
  </r>
  <r>
    <s v="2"/>
    <s v="Region II - Northeast"/>
    <x v="12"/>
    <s v="NY"/>
    <x v="74"/>
    <s v="4"/>
    <x v="3"/>
    <n v="146276.00930000001"/>
    <n v="234041.6183"/>
    <n v="204786.4129"/>
    <n v="327658.26549999998"/>
    <n v="263296.81660000002"/>
    <n v="421274.9129"/>
    <n v="351062.42210000003"/>
    <n v="561699.88379999995"/>
    <n v="438828.02769999998"/>
    <n v="702124.85459999996"/>
    <n v="497338.4314"/>
    <n v="795741.50210000004"/>
    <n v="555848.83499999996"/>
    <n v="889358.14930000005"/>
  </r>
  <r>
    <s v="2"/>
    <s v="Region II - Northeast"/>
    <x v="12"/>
    <s v="NY"/>
    <x v="75"/>
    <s v="1"/>
    <x v="0"/>
    <n v="135982.87469999999"/>
    <n v="237970.03090000001"/>
    <n v="176786.4559"/>
    <n v="309376.2978"/>
    <n v="212629.80609999999"/>
    <n v="372102.1606"/>
    <n v="255561.30040000001"/>
    <n v="447232.27559999999"/>
    <n v="301035.66800000001"/>
    <n v="526812.41910000006"/>
    <n v="329951.8787"/>
    <n v="577415.78769999999"/>
    <n v="357886.71789999999"/>
    <n v="626301.75639999995"/>
  </r>
  <r>
    <s v="2"/>
    <s v="Region II - Northeast"/>
    <x v="12"/>
    <s v="NY"/>
    <x v="75"/>
    <s v="2"/>
    <x v="1"/>
    <n v="119626.06140000001"/>
    <n v="209345.60750000001"/>
    <n v="157064.8124"/>
    <n v="274863.42170000001"/>
    <n v="191359.27249999999"/>
    <n v="334878.72690000001"/>
    <n v="235372.3193"/>
    <n v="411901.5588"/>
    <n v="279805.19199999998"/>
    <n v="489659.08590000001"/>
    <n v="308501.08630000002"/>
    <n v="539876.90110000002"/>
    <n v="335688.18550000002"/>
    <n v="587454.32479999994"/>
  </r>
  <r>
    <s v="2"/>
    <s v="Region II - Northeast"/>
    <x v="12"/>
    <s v="NY"/>
    <x v="75"/>
    <s v="3"/>
    <x v="2"/>
    <n v="105109.4903"/>
    <n v="183941.60810000001"/>
    <n v="142999.59049999999"/>
    <n v="250249.28339999999"/>
    <n v="180789.81400000001"/>
    <n v="316382.17450000002"/>
    <n v="237976.66930000001"/>
    <n v="416459.17129999999"/>
    <n v="294586.69640000002"/>
    <n v="515526.71870000003"/>
    <n v="331685.79450000002"/>
    <n v="580450.14040000003"/>
    <n v="368272.15659999999"/>
    <n v="644476.27399999998"/>
  </r>
  <r>
    <s v="2"/>
    <s v="Region II - Northeast"/>
    <x v="12"/>
    <s v="NY"/>
    <x v="75"/>
    <s v="4"/>
    <x v="3"/>
    <n v="117743.05469999999"/>
    <n v="188388.89019999999"/>
    <n v="164840.27650000001"/>
    <n v="263744.44620000001"/>
    <n v="211937.49840000001"/>
    <n v="339100.0024"/>
    <n v="282583.33110000001"/>
    <n v="452133.33649999998"/>
    <n v="353229.16389999999"/>
    <n v="565166.67059999995"/>
    <n v="400326.38569999998"/>
    <n v="640522.2267"/>
    <n v="447423.60759999999"/>
    <n v="715877.78280000004"/>
  </r>
  <r>
    <s v="2"/>
    <s v="Region II - Northeast"/>
    <x v="12"/>
    <s v="NY"/>
    <x v="76"/>
    <s v="1"/>
    <x v="0"/>
    <n v="128377.8993"/>
    <n v="224661.32380000001"/>
    <n v="166863.37760000001"/>
    <n v="292010.91080000001"/>
    <n v="200669.95250000001"/>
    <n v="351172.41680000001"/>
    <n v="241146.0888"/>
    <n v="422005.65539999999"/>
    <n v="284028.7598"/>
    <n v="497050.3297"/>
    <n v="311299.60399999999"/>
    <n v="544774.30689999997"/>
    <n v="337626.94410000002"/>
    <n v="590847.15220000001"/>
  </r>
  <r>
    <s v="2"/>
    <s v="Region II - Northeast"/>
    <x v="12"/>
    <s v="NY"/>
    <x v="76"/>
    <s v="2"/>
    <x v="1"/>
    <n v="113071.5243"/>
    <n v="197875.16750000001"/>
    <n v="148408.26259999999"/>
    <n v="259714.4595"/>
    <n v="180765.41750000001"/>
    <n v="316339.48050000001"/>
    <n v="222253.6488"/>
    <n v="388943.88530000002"/>
    <n v="264161.70980000001"/>
    <n v="462282.99219999998"/>
    <n v="291226.38640000002"/>
    <n v="509646.17629999999"/>
    <n v="316854.00660000002"/>
    <n v="554494.51159999997"/>
  </r>
  <r>
    <s v="2"/>
    <s v="Region II - Northeast"/>
    <x v="12"/>
    <s v="NY"/>
    <x v="76"/>
    <s v="3"/>
    <x v="2"/>
    <n v="99491.768599999996"/>
    <n v="174110.59510000001"/>
    <n v="135401.53140000001"/>
    <n v="236952.67989999999"/>
    <n v="171217.83170000001"/>
    <n v="299631.20539999998"/>
    <n v="225411.59419999999"/>
    <n v="394470.28989999997"/>
    <n v="279065.57270000002"/>
    <n v="488364.75229999999"/>
    <n v="314235.13179999997"/>
    <n v="549911.48069999996"/>
    <n v="348924.88280000002"/>
    <n v="610618.54489999998"/>
  </r>
  <r>
    <s v="2"/>
    <s v="Region II - Northeast"/>
    <x v="12"/>
    <s v="NY"/>
    <x v="76"/>
    <s v="4"/>
    <x v="3"/>
    <n v="111140.25109999999"/>
    <n v="177824.40429999999"/>
    <n v="155596.35140000001"/>
    <n v="248954.16589999999"/>
    <n v="200052.45189999999"/>
    <n v="320083.9277"/>
    <n v="266736.60249999998"/>
    <n v="426778.57030000002"/>
    <n v="333420.75309999997"/>
    <n v="533473.21290000004"/>
    <n v="377876.85350000003"/>
    <n v="604602.97459999996"/>
    <n v="422332.95390000002"/>
    <n v="675732.73629999999"/>
  </r>
  <r>
    <s v="2"/>
    <s v="Region II - Northeast"/>
    <x v="12"/>
    <s v="NY"/>
    <x v="77"/>
    <s v="1"/>
    <x v="0"/>
    <n v="149811.72649999999"/>
    <n v="262170.52140000003"/>
    <n v="194561.6839"/>
    <n v="340482.94689999998"/>
    <n v="233869.0343"/>
    <n v="409270.81"/>
    <n v="280860.66269999999"/>
    <n v="491506.15970000002"/>
    <n v="330686.80060000002"/>
    <n v="578701.90099999995"/>
    <n v="362385.05930000002"/>
    <n v="634173.85389999999"/>
    <n v="392906.4376"/>
    <n v="687586.26580000005"/>
  </r>
  <r>
    <s v="2"/>
    <s v="Region II - Northeast"/>
    <x v="12"/>
    <s v="NY"/>
    <x v="77"/>
    <s v="2"/>
    <x v="1"/>
    <n v="132554.53899999999"/>
    <n v="231970.44330000001"/>
    <n v="173754.44639999999"/>
    <n v="304070.28120000003"/>
    <n v="211427.64679999999"/>
    <n v="369998.38189999998"/>
    <n v="259560.3627"/>
    <n v="454230.6347"/>
    <n v="308287.67560000002"/>
    <n v="539503.43229999999"/>
    <n v="339753.49060000002"/>
    <n v="594568.60860000004"/>
    <n v="369485.96889999998"/>
    <n v="646600.44559999998"/>
  </r>
  <r>
    <s v="2"/>
    <s v="Region II - Northeast"/>
    <x v="12"/>
    <s v="NY"/>
    <x v="77"/>
    <s v="3"/>
    <x v="2"/>
    <n v="117264.52650000001"/>
    <n v="205212.92139999999"/>
    <n v="159787.99770000001"/>
    <n v="279628.99589999998"/>
    <n v="202206.09419999999"/>
    <n v="353860.66489999997"/>
    <n v="266362.36560000002"/>
    <n v="466134.13990000001"/>
    <n v="329910.05699999997"/>
    <n v="577342.59979999997"/>
    <n v="371598.98469999997"/>
    <n v="650298.22329999995"/>
    <n v="412746.9523"/>
    <n v="722307.16650000005"/>
  </r>
  <r>
    <s v="2"/>
    <s v="Region II - Northeast"/>
    <x v="12"/>
    <s v="NY"/>
    <x v="77"/>
    <s v="4"/>
    <x v="3"/>
    <n v="129616.27770000001"/>
    <n v="207386.04730000001"/>
    <n v="181462.7887"/>
    <n v="290340.46610000002"/>
    <n v="233309.2997"/>
    <n v="373294.88510000001"/>
    <n v="311079.0662"/>
    <n v="497726.5135"/>
    <n v="388848.83289999998"/>
    <n v="622158.14170000004"/>
    <n v="440695.34389999998"/>
    <n v="705112.56070000003"/>
    <n v="492541.85489999998"/>
    <n v="788066.97959999996"/>
  </r>
  <r>
    <s v="2"/>
    <s v="Region II - Northeast"/>
    <x v="12"/>
    <s v="NY"/>
    <x v="78"/>
    <s v="1"/>
    <x v="0"/>
    <n v="166993.57569999999"/>
    <n v="292238.7574"/>
    <n v="217148.01250000001"/>
    <n v="380009.02189999999"/>
    <n v="261206.08790000001"/>
    <n v="457110.65370000002"/>
    <n v="313996.77179999999"/>
    <n v="549494.35069999995"/>
    <n v="369902.80349999998"/>
    <n v="647329.90619999997"/>
    <n v="405448.9571"/>
    <n v="709535.67480000004"/>
    <n v="439811.4472"/>
    <n v="769670.03260000004"/>
  </r>
  <r>
    <s v="2"/>
    <s v="Region II - Northeast"/>
    <x v="12"/>
    <s v="NY"/>
    <x v="78"/>
    <s v="2"/>
    <x v="1"/>
    <n v="146735.13740000001"/>
    <n v="256786.49050000001"/>
    <n v="192722.12409999999"/>
    <n v="337263.71710000001"/>
    <n v="234861.84940000001"/>
    <n v="411008.23639999999"/>
    <n v="288992.07089999999"/>
    <n v="505736.12400000001"/>
    <n v="343608.1776"/>
    <n v="601314.31070000003"/>
    <n v="378881.46230000001"/>
    <n v="663042.55909999995"/>
    <n v="412317.85239999997"/>
    <n v="721556.24170000001"/>
  </r>
  <r>
    <s v="2"/>
    <s v="Region II - Northeast"/>
    <x v="12"/>
    <s v="NY"/>
    <x v="78"/>
    <s v="3"/>
    <x v="2"/>
    <n v="128750.1372"/>
    <n v="225312.7401"/>
    <n v="175105.7064"/>
    <n v="306434.98619999998"/>
    <n v="221337.57509999999"/>
    <n v="387340.75630000001"/>
    <n v="291306.52659999998"/>
    <n v="509786.4216"/>
    <n v="360561.05810000002"/>
    <n v="630981.8517"/>
    <n v="405936.94579999999"/>
    <n v="710389.65520000004"/>
    <n v="450677.79340000002"/>
    <n v="788686.1385"/>
  </r>
  <r>
    <s v="2"/>
    <s v="Region II - Northeast"/>
    <x v="12"/>
    <s v="NY"/>
    <x v="78"/>
    <s v="4"/>
    <x v="3"/>
    <n v="144616.82519999999"/>
    <n v="231386.92379999999"/>
    <n v="202463.55530000001"/>
    <n v="323941.69329999998"/>
    <n v="260310.28539999999"/>
    <n v="416496.46289999998"/>
    <n v="347080.38059999997"/>
    <n v="555328.61719999998"/>
    <n v="433850.47570000001"/>
    <n v="694160.77139999997"/>
    <n v="491697.2058"/>
    <n v="786715.54099999997"/>
    <n v="549543.93590000004"/>
    <n v="879270.31050000002"/>
  </r>
  <r>
    <s v="2"/>
    <s v="Region II - Northeast"/>
    <x v="12"/>
    <s v="NY"/>
    <x v="79"/>
    <s v="1"/>
    <x v="0"/>
    <n v="132221.95329999999"/>
    <n v="231388.41829999999"/>
    <n v="171977.51300000001"/>
    <n v="300960.64779999998"/>
    <n v="206901.28899999999"/>
    <n v="362077.25579999998"/>
    <n v="248766.57680000001"/>
    <n v="435341.50939999998"/>
    <n v="293091.31939999998"/>
    <n v="512909.8089"/>
    <n v="321270.62439999997"/>
    <n v="562223.59279999998"/>
    <n v="348533.62050000002"/>
    <n v="609933.83609999996"/>
  </r>
  <r>
    <s v="2"/>
    <s v="Region II - Northeast"/>
    <x v="12"/>
    <s v="NY"/>
    <x v="79"/>
    <s v="2"/>
    <x v="1"/>
    <n v="116015.20239999999"/>
    <n v="203026.6042"/>
    <n v="152436.80179999999"/>
    <n v="266764.4032"/>
    <n v="185825.89780000001"/>
    <n v="325195.3211"/>
    <n v="228762.81570000001"/>
    <n v="400334.92739999999"/>
    <n v="272055.61810000002"/>
    <n v="476097.33169999998"/>
    <n v="300016.62819999998"/>
    <n v="525029.09939999995"/>
    <n v="326538.74420000002"/>
    <n v="571442.80249999999"/>
  </r>
  <r>
    <s v="2"/>
    <s v="Region II - Northeast"/>
    <x v="12"/>
    <s v="NY"/>
    <x v="79"/>
    <s v="3"/>
    <x v="2"/>
    <n v="101621.6538"/>
    <n v="177837.89420000001"/>
    <n v="138154.7267"/>
    <n v="241770.77179999999"/>
    <n v="174588.83919999999"/>
    <n v="305530.46850000002"/>
    <n v="229736.92679999999"/>
    <n v="402039.62180000002"/>
    <n v="284313.47820000001"/>
    <n v="497548.587"/>
    <n v="320062.80589999998"/>
    <n v="560109.91040000005"/>
    <n v="355304.10149999999"/>
    <n v="621782.17760000005"/>
  </r>
  <r>
    <s v="2"/>
    <s v="Region II - Northeast"/>
    <x v="12"/>
    <s v="NY"/>
    <x v="79"/>
    <s v="4"/>
    <x v="3"/>
    <n v="114526.5039"/>
    <n v="183242.40909999999"/>
    <n v="160337.10560000001"/>
    <n v="256539.37270000001"/>
    <n v="206147.7072"/>
    <n v="329836.33630000002"/>
    <n v="274863.60950000002"/>
    <n v="439781.7818"/>
    <n v="343579.51189999998"/>
    <n v="549727.22719999996"/>
    <n v="389390.11349999998"/>
    <n v="623024.19090000005"/>
    <n v="435200.71500000003"/>
    <n v="696321.15449999995"/>
  </r>
  <r>
    <s v="2"/>
    <s v="Region II - Northeast"/>
    <x v="12"/>
    <s v="NY"/>
    <x v="80"/>
    <s v="1"/>
    <x v="0"/>
    <n v="135999.49969999999"/>
    <n v="237999.12460000001"/>
    <n v="176847.49230000001"/>
    <n v="309483.1116"/>
    <n v="212730.36749999999"/>
    <n v="372278.14319999999"/>
    <n v="255726.45019999999"/>
    <n v="447521.2879"/>
    <n v="301259.30660000001"/>
    <n v="527203.78650000005"/>
    <n v="330209.82799999998"/>
    <n v="577867.19889999996"/>
    <n v="358197.42940000002"/>
    <n v="626845.50150000001"/>
  </r>
  <r>
    <s v="2"/>
    <s v="Region II - Northeast"/>
    <x v="12"/>
    <s v="NY"/>
    <x v="80"/>
    <s v="2"/>
    <x v="1"/>
    <n v="119492.624"/>
    <n v="209112.09220000001"/>
    <n v="156944.91649999999"/>
    <n v="274653.60399999999"/>
    <n v="191264.69159999999"/>
    <n v="334713.21039999998"/>
    <n v="235352.2493"/>
    <n v="411866.43640000001"/>
    <n v="279834.05570000003"/>
    <n v="489709.59749999997"/>
    <n v="308562.23959999997"/>
    <n v="539983.91929999995"/>
    <n v="335795.24099999998"/>
    <n v="587641.67169999995"/>
  </r>
  <r>
    <s v="2"/>
    <s v="Region II - Northeast"/>
    <x v="12"/>
    <s v="NY"/>
    <x v="80"/>
    <s v="3"/>
    <x v="2"/>
    <n v="104837.8993"/>
    <n v="183466.32370000001"/>
    <n v="142581.25580000001"/>
    <n v="249517.19760000001"/>
    <n v="180223.8193"/>
    <n v="315391.68369999999"/>
    <n v="237193.7856"/>
    <n v="415089.12469999999"/>
    <n v="293581.63179999997"/>
    <n v="513767.85560000001"/>
    <n v="330526.72930000001"/>
    <n v="578421.77630000003"/>
    <n v="366954.38679999998"/>
    <n v="642170.17680000002"/>
  </r>
  <r>
    <s v="2"/>
    <s v="Region II - Northeast"/>
    <x v="12"/>
    <s v="NY"/>
    <x v="80"/>
    <s v="4"/>
    <x v="3"/>
    <n v="117776.99370000001"/>
    <n v="188443.19279999999"/>
    <n v="164887.79120000001"/>
    <n v="263820.46980000002"/>
    <n v="211998.58869999999"/>
    <n v="339197.74709999998"/>
    <n v="282664.78499999997"/>
    <n v="452263.66269999999"/>
    <n v="353330.98119999998"/>
    <n v="565329.57830000005"/>
    <n v="400441.77870000002"/>
    <n v="640706.85549999995"/>
    <n v="447552.57610000001"/>
    <n v="716084.13249999995"/>
  </r>
  <r>
    <s v="2"/>
    <s v="Region II - Northeast"/>
    <x v="12"/>
    <s v="NY"/>
    <x v="81"/>
    <s v="1"/>
    <x v="0"/>
    <n v="161260.74840000001"/>
    <n v="282206.30969999998"/>
    <n v="209598.88750000001"/>
    <n v="366798.05300000001"/>
    <n v="252060.2121"/>
    <n v="441105.37119999999"/>
    <n v="302896.34710000001"/>
    <n v="530068.60750000004"/>
    <n v="356756.25030000001"/>
    <n v="624323.43799999997"/>
    <n v="391008.33480000001"/>
    <n v="684264.58589999995"/>
    <n v="424072.86629999999"/>
    <n v="742127.51599999995"/>
  </r>
  <r>
    <s v="2"/>
    <s v="Region II - Northeast"/>
    <x v="12"/>
    <s v="NY"/>
    <x v="81"/>
    <s v="2"/>
    <x v="1"/>
    <n v="142052.74840000001"/>
    <n v="248592.30979999999"/>
    <n v="186439.5275"/>
    <n v="326269.17310000001"/>
    <n v="227081.97210000001"/>
    <n v="397393.45120000001"/>
    <n v="279188.18719999999"/>
    <n v="488579.32750000001"/>
    <n v="331825.05040000001"/>
    <n v="580693.8382"/>
    <n v="365818.41489999997"/>
    <n v="640182.22600000002"/>
    <n v="398004.8664"/>
    <n v="696508.51610000001"/>
  </r>
  <r>
    <s v="2"/>
    <s v="Region II - Northeast"/>
    <x v="12"/>
    <s v="NY"/>
    <x v="81"/>
    <s v="3"/>
    <x v="2"/>
    <n v="125012.1292"/>
    <n v="218771.22630000001"/>
    <n v="170139.24660000001"/>
    <n v="297743.68150000001"/>
    <n v="215149.07750000001"/>
    <n v="376510.88559999998"/>
    <n v="283252.7647"/>
    <n v="495692.3382"/>
    <n v="350679.0759"/>
    <n v="613688.38269999996"/>
    <n v="394877.31"/>
    <n v="691035.29240000003"/>
    <n v="438473.43209999998"/>
    <n v="767328.50619999995"/>
  </r>
  <r>
    <s v="2"/>
    <s v="Region II - Northeast"/>
    <x v="12"/>
    <s v="NY"/>
    <x v="81"/>
    <s v="4"/>
    <x v="3"/>
    <n v="139605.32750000001"/>
    <n v="223368.52720000001"/>
    <n v="195447.4584"/>
    <n v="312715.93800000002"/>
    <n v="251289.5894"/>
    <n v="402063.34899999999"/>
    <n v="335052.78580000001"/>
    <n v="536084.46530000004"/>
    <n v="418815.98229999997"/>
    <n v="670105.58149999997"/>
    <n v="474658.11320000002"/>
    <n v="759452.99250000005"/>
    <n v="530500.24419999996"/>
    <n v="848800.40339999995"/>
  </r>
  <r>
    <s v="2"/>
    <s v="Region II - Northeast"/>
    <x v="12"/>
    <s v="NY"/>
    <x v="82"/>
    <s v="1"/>
    <x v="0"/>
    <n v="131614.52900000001"/>
    <n v="230325.42559999999"/>
    <n v="171247.2317"/>
    <n v="299682.65549999999"/>
    <n v="206063.8579"/>
    <n v="360611.7512"/>
    <n v="247826.7977"/>
    <n v="433696.89600000001"/>
    <n v="292028.17290000001"/>
    <n v="511049.3026"/>
    <n v="320124.68959999998"/>
    <n v="560218.20680000004"/>
    <n v="347337.26770000003"/>
    <n v="607840.21860000002"/>
  </r>
  <r>
    <s v="2"/>
    <s v="Region II - Northeast"/>
    <x v="12"/>
    <s v="NY"/>
    <x v="82"/>
    <s v="2"/>
    <x v="1"/>
    <n v="115257.7156"/>
    <n v="201701.00229999999"/>
    <n v="151525.5882"/>
    <n v="265169.7794"/>
    <n v="184793.32430000001"/>
    <n v="323388.3175"/>
    <n v="227637.8167"/>
    <n v="398366.17920000001"/>
    <n v="270797.69689999998"/>
    <n v="473895.9694"/>
    <n v="298673.89720000001"/>
    <n v="522679.32010000001"/>
    <n v="325138.73540000001"/>
    <n v="568992.78689999995"/>
  </r>
  <r>
    <s v="2"/>
    <s v="Region II - Northeast"/>
    <x v="12"/>
    <s v="NY"/>
    <x v="82"/>
    <s v="3"/>
    <x v="2"/>
    <n v="100723.4915"/>
    <n v="176266.11009999999"/>
    <n v="136859.19209999999"/>
    <n v="239503.58619999999"/>
    <n v="172895.01610000001"/>
    <n v="302566.2781"/>
    <n v="227450.272"/>
    <n v="398037.97600000002"/>
    <n v="281428.6998"/>
    <n v="492500.22470000002"/>
    <n v="316773.39840000001"/>
    <n v="554353.44720000005"/>
    <n v="351605.36090000003"/>
    <n v="615309.38159999996"/>
  </r>
  <r>
    <s v="2"/>
    <s v="Region II - Northeast"/>
    <x v="12"/>
    <s v="NY"/>
    <x v="82"/>
    <s v="4"/>
    <x v="3"/>
    <n v="114030.00780000001"/>
    <n v="182448.01519999999"/>
    <n v="159642.01089999999"/>
    <n v="255427.2213"/>
    <n v="205254.0141"/>
    <n v="328406.42749999999"/>
    <n v="273672.01880000002"/>
    <n v="437875.2365"/>
    <n v="342090.02340000001"/>
    <n v="547344.04559999995"/>
    <n v="387702.02659999998"/>
    <n v="620323.25179999997"/>
    <n v="433314.02960000001"/>
    <n v="693302.45790000004"/>
  </r>
  <r>
    <s v="2"/>
    <s v="Region II - Northeast"/>
    <x v="12"/>
    <s v="NY"/>
    <x v="83"/>
    <s v="1"/>
    <x v="0"/>
    <n v="130333.1802"/>
    <n v="228083.06529999999"/>
    <n v="169542.5233"/>
    <n v="296699.41580000002"/>
    <n v="203986.74979999999"/>
    <n v="356976.81219999999"/>
    <n v="245286.64009999999"/>
    <n v="429251.6202"/>
    <n v="289007.32579999999"/>
    <n v="505762.82"/>
    <n v="316801.02269999997"/>
    <n v="554401.78969999996"/>
    <n v="343701.71610000002"/>
    <n v="601478.00329999998"/>
  </r>
  <r>
    <s v="2"/>
    <s v="Region II - Northeast"/>
    <x v="12"/>
    <s v="NY"/>
    <x v="83"/>
    <s v="2"/>
    <x v="1"/>
    <n v="114276.49159999999"/>
    <n v="199983.8602"/>
    <n v="150182.7444"/>
    <n v="262819.8028"/>
    <n v="183106.50090000001"/>
    <n v="320436.37650000001"/>
    <n v="225468.09880000001"/>
    <n v="394569.1728"/>
    <n v="268166.39939999999"/>
    <n v="469291.19870000001"/>
    <n v="295743.82250000001"/>
    <n v="517551.68930000003"/>
    <n v="321910.49599999998"/>
    <n v="563343.36789999995"/>
  </r>
  <r>
    <s v="2"/>
    <s v="Region II - Northeast"/>
    <x v="12"/>
    <s v="NY"/>
    <x v="83"/>
    <s v="3"/>
    <x v="2"/>
    <n v="100013.53109999999"/>
    <n v="175023.6796"/>
    <n v="135941.46220000001"/>
    <n v="237897.5589"/>
    <n v="171771.34909999999"/>
    <n v="300599.86099999998"/>
    <n v="226008.49729999999"/>
    <n v="395514.87040000001"/>
    <n v="279679.40149999998"/>
    <n v="489438.95250000001"/>
    <n v="314830.84419999999"/>
    <n v="550953.97730000003"/>
    <n v="349478.95890000003"/>
    <n v="611588.17810000002"/>
  </r>
  <r>
    <s v="2"/>
    <s v="Region II - Northeast"/>
    <x v="12"/>
    <s v="NY"/>
    <x v="83"/>
    <s v="4"/>
    <x v="3"/>
    <n v="112901.2591"/>
    <n v="180642.0172"/>
    <n v="158061.76269999999"/>
    <n v="252898.82399999999"/>
    <n v="203222.26629999999"/>
    <n v="325155.63099999999"/>
    <n v="270963.02179999999"/>
    <n v="433540.84139999998"/>
    <n v="338703.77720000001"/>
    <n v="541926.05149999994"/>
    <n v="383864.28080000001"/>
    <n v="614182.85860000004"/>
    <n v="429024.7844"/>
    <n v="686439.66540000006"/>
  </r>
  <r>
    <s v="2"/>
    <s v="Region II - Northeast"/>
    <x v="12"/>
    <s v="NY"/>
    <x v="84"/>
    <s v="1"/>
    <x v="0"/>
    <n v="125865.07670000001"/>
    <n v="220263.88430000001"/>
    <n v="163637.07019999999"/>
    <n v="286364.87280000001"/>
    <n v="196817.42060000001"/>
    <n v="344430.48619999998"/>
    <n v="236561.22320000001"/>
    <n v="413982.14049999998"/>
    <n v="278657.98119999998"/>
    <n v="487651.46710000001"/>
    <n v="305426.11800000002"/>
    <n v="534495.70660000003"/>
    <n v="331287.9754"/>
    <n v="579753.95689999999"/>
  </r>
  <r>
    <s v="2"/>
    <s v="Region II - Northeast"/>
    <x v="12"/>
    <s v="NY"/>
    <x v="84"/>
    <s v="2"/>
    <x v="1"/>
    <n v="110708.764"/>
    <n v="193740.3371"/>
    <n v="145362.88750000001"/>
    <n v="254385.05309999999"/>
    <n v="177108.02789999999"/>
    <n v="309939.04889999999"/>
    <n v="217854.00289999999"/>
    <n v="381244.50510000001"/>
    <n v="258985.70600000001"/>
    <n v="453224.98550000001"/>
    <n v="285549.69660000002"/>
    <n v="499711.96899999998"/>
    <n v="310718.69390000001"/>
    <n v="543757.71440000006"/>
  </r>
  <r>
    <s v="2"/>
    <s v="Region II - Northeast"/>
    <x v="12"/>
    <s v="NY"/>
    <x v="84"/>
    <s v="3"/>
    <x v="2"/>
    <n v="97257.074600000007"/>
    <n v="170199.8806"/>
    <n v="132311.06709999999"/>
    <n v="231544.36739999999"/>
    <n v="167272.51329999999"/>
    <n v="292726.8983"/>
    <n v="220179.39379999999"/>
    <n v="385313.93910000002"/>
    <n v="272551.78210000001"/>
    <n v="476965.6188"/>
    <n v="306872.82780000003"/>
    <n v="537027.4486"/>
    <n v="340718.76939999999"/>
    <n v="596257.84640000004"/>
  </r>
  <r>
    <s v="2"/>
    <s v="Region II - Northeast"/>
    <x v="12"/>
    <s v="NY"/>
    <x v="84"/>
    <s v="4"/>
    <x v="3"/>
    <n v="108984.57090000001"/>
    <n v="174375.31599999999"/>
    <n v="152578.39920000001"/>
    <n v="244125.4423"/>
    <n v="196172.22760000001"/>
    <n v="313875.56880000001"/>
    <n v="261562.97010000001"/>
    <n v="418500.7585"/>
    <n v="326953.71269999997"/>
    <n v="523125.94799999997"/>
    <n v="370547.54100000003"/>
    <n v="592876.07440000004"/>
    <n v="414141.36930000002"/>
    <n v="662626.20090000005"/>
  </r>
  <r>
    <s v="2"/>
    <s v="Region II - Northeast"/>
    <x v="12"/>
    <s v="NY"/>
    <x v="85"/>
    <s v="1"/>
    <x v="0"/>
    <n v="162051.04800000001"/>
    <n v="283589.33399999997"/>
    <n v="211000.5705"/>
    <n v="369250.99839999998"/>
    <n v="254003.82019999999"/>
    <n v="444506.68520000001"/>
    <n v="305652.77669999999"/>
    <n v="534892.35919999995"/>
    <n v="360279.42379999999"/>
    <n v="630488.9915"/>
    <n v="394991.71480000002"/>
    <n v="691235.50100000005"/>
    <n v="428687.04920000001"/>
    <n v="750202.33609999996"/>
  </r>
  <r>
    <s v="2"/>
    <s v="Region II - Northeast"/>
    <x v="12"/>
    <s v="NY"/>
    <x v="85"/>
    <s v="2"/>
    <x v="1"/>
    <n v="141342.42259999999"/>
    <n v="247349.23970000001"/>
    <n v="186031.88510000001"/>
    <n v="325555.79889999999"/>
    <n v="227074.15470000001"/>
    <n v="397379.7708"/>
    <n v="280092.41629999998"/>
    <n v="490161.72850000003"/>
    <n v="333400.47330000001"/>
    <n v="583450.82830000005"/>
    <n v="367833.83199999999"/>
    <n v="643709.20589999994"/>
    <n v="400582.48629999999"/>
    <n v="701019.35089999996"/>
  </r>
  <r>
    <s v="2"/>
    <s v="Region II - Northeast"/>
    <x v="12"/>
    <s v="NY"/>
    <x v="85"/>
    <s v="3"/>
    <x v="2"/>
    <n v="122922.78630000001"/>
    <n v="215114.87609999999"/>
    <n v="166833.09340000001"/>
    <n v="291957.91330000001"/>
    <n v="210616.951"/>
    <n v="368579.6642"/>
    <n v="276927.68930000003"/>
    <n v="484623.45630000002"/>
    <n v="342508.13150000002"/>
    <n v="599389.23019999999"/>
    <n v="385416.98639999999"/>
    <n v="674479.72620000003"/>
    <n v="427676.68920000002"/>
    <n v="748434.20609999995"/>
  </r>
  <r>
    <s v="2"/>
    <s v="Region II - Northeast"/>
    <x v="12"/>
    <s v="NY"/>
    <x v="85"/>
    <s v="4"/>
    <x v="3"/>
    <n v="140475.15419999999"/>
    <n v="224760.2501"/>
    <n v="196665.21580000001"/>
    <n v="314664.34999999998"/>
    <n v="252855.2775"/>
    <n v="404568.45"/>
    <n v="337140.37"/>
    <n v="539424.60010000004"/>
    <n v="421425.46250000002"/>
    <n v="674280.75"/>
    <n v="477615.52419999999"/>
    <n v="764184.85010000004"/>
    <n v="533805.58589999995"/>
    <n v="854088.95"/>
  </r>
  <r>
    <s v="2"/>
    <s v="Region II - Northeast"/>
    <x v="13"/>
    <s v="PR"/>
    <x v="86"/>
    <s v="1"/>
    <x v="0"/>
    <n v="134177.22649999999"/>
    <n v="234810.1465"/>
    <n v="174656.64850000001"/>
    <n v="305649.1349"/>
    <n v="210218.07399999999"/>
    <n v="367881.62949999998"/>
    <n v="252907.11300000001"/>
    <n v="442587.44770000002"/>
    <n v="298069.86729999998"/>
    <n v="521622.26770000003"/>
    <n v="326772.0233"/>
    <n v="571851.04079999996"/>
    <n v="354608.37099999998"/>
    <n v="620564.64919999999"/>
  </r>
  <r>
    <s v="2"/>
    <s v="Region II - Northeast"/>
    <x v="13"/>
    <s v="PR"/>
    <x v="86"/>
    <s v="2"/>
    <x v="1"/>
    <n v="117220.16379999999"/>
    <n v="205135.28659999999"/>
    <n v="154211.2757"/>
    <n v="269869.73249999998"/>
    <n v="188166.9711"/>
    <n v="329292.19949999999"/>
    <n v="231977.25270000001"/>
    <n v="405960.19219999999"/>
    <n v="276060.29190000001"/>
    <n v="483105.51089999999"/>
    <n v="304534.04670000001"/>
    <n v="532934.58180000004"/>
    <n v="331595.2144"/>
    <n v="580291.62509999995"/>
  </r>
  <r>
    <s v="2"/>
    <s v="Region II - Northeast"/>
    <x v="13"/>
    <s v="PR"/>
    <x v="86"/>
    <s v="3"/>
    <x v="2"/>
    <n v="102143.41220000001"/>
    <n v="178750.9713"/>
    <n v="138694.65210000001"/>
    <n v="242715.64110000001"/>
    <n v="175142.35"/>
    <n v="306499.11249999999"/>
    <n v="230333.82130000001"/>
    <n v="403084.18729999999"/>
    <n v="284927.2966"/>
    <n v="498622.76899999997"/>
    <n v="320658.50679999997"/>
    <n v="561152.38690000004"/>
    <n v="355858.16499999998"/>
    <n v="622751.78870000003"/>
  </r>
  <r>
    <s v="2"/>
    <s v="Region II - Northeast"/>
    <x v="13"/>
    <s v="PR"/>
    <x v="86"/>
    <s v="4"/>
    <x v="3"/>
    <n v="116287.5053"/>
    <n v="186060.01120000001"/>
    <n v="162802.5074"/>
    <n v="260484.01560000001"/>
    <n v="209317.50949999999"/>
    <n v="334908.02029999997"/>
    <n v="279090.01270000002"/>
    <n v="446544.027"/>
    <n v="348862.51579999999"/>
    <n v="558180.03359999997"/>
    <n v="395377.51799999998"/>
    <n v="632604.03819999995"/>
    <n v="441892.52"/>
    <n v="707028.04269999999"/>
  </r>
  <r>
    <s v="2"/>
    <s v="Region II - Northeast"/>
    <x v="14"/>
    <s v="VI"/>
    <x v="87"/>
    <s v="1"/>
    <x v="0"/>
    <n v="169539.6482"/>
    <n v="296694.38449999999"/>
    <n v="220496.39290000001"/>
    <n v="385868.6875"/>
    <n v="265259.7426"/>
    <n v="464204.54940000002"/>
    <n v="318911.93719999999"/>
    <n v="558095.89009999996"/>
    <n v="375720.85930000001"/>
    <n v="657511.50379999995"/>
    <n v="411838.34149999998"/>
    <n v="720717.09770000004"/>
    <n v="446771.83889999997"/>
    <n v="781850.71810000006"/>
  </r>
  <r>
    <s v="2"/>
    <s v="Region II - Northeast"/>
    <x v="14"/>
    <s v="VI"/>
    <x v="87"/>
    <s v="2"/>
    <x v="1"/>
    <n v="148831.02299999999"/>
    <n v="260454.29010000001"/>
    <n v="195527.70740000001"/>
    <n v="342173.48800000001"/>
    <n v="238330.07709999999"/>
    <n v="417077.6349"/>
    <n v="293351.57679999998"/>
    <n v="513365.25939999998"/>
    <n v="348841.90889999998"/>
    <n v="610473.34050000005"/>
    <n v="384680.45860000001"/>
    <n v="673190.80260000005"/>
    <n v="418667.27590000001"/>
    <n v="732667.73289999994"/>
  </r>
  <r>
    <s v="2"/>
    <s v="Region II - Northeast"/>
    <x v="14"/>
    <s v="VI"/>
    <x v="87"/>
    <s v="3"/>
    <x v="2"/>
    <n v="130441.649"/>
    <n v="228272.88570000001"/>
    <n v="177359.50099999999"/>
    <n v="310379.12689999997"/>
    <n v="224150.9037"/>
    <n v="392264.08149999997"/>
    <n v="294972.9596"/>
    <n v="516202.67940000002"/>
    <n v="365064.71950000001"/>
    <n v="638863.25910000002"/>
    <n v="410981.11940000003"/>
    <n v="719216.95900000003"/>
    <n v="456248.36729999998"/>
    <n v="798434.64269999997"/>
  </r>
  <r>
    <s v="2"/>
    <s v="Region II - Northeast"/>
    <x v="14"/>
    <s v="VI"/>
    <x v="87"/>
    <s v="4"/>
    <x v="3"/>
    <n v="146840.3836"/>
    <n v="234944.61730000001"/>
    <n v="205576.53700000001"/>
    <n v="328922.46409999998"/>
    <n v="264312.69050000003"/>
    <n v="422900.31109999999"/>
    <n v="352416.92060000001"/>
    <n v="563867.08140000002"/>
    <n v="440521.1507"/>
    <n v="704833.8517"/>
    <n v="499257.30420000001"/>
    <n v="798811.69869999995"/>
    <n v="557993.45759999997"/>
    <n v="892789.54559999995"/>
  </r>
  <r>
    <s v="2"/>
    <s v="Region II - Northeast"/>
    <x v="14"/>
    <s v="VI"/>
    <x v="88"/>
    <s v="1"/>
    <x v="0"/>
    <n v="179790.44639999999"/>
    <n v="314633.28100000002"/>
    <n v="234134.07019999999"/>
    <n v="409734.62300000002"/>
    <n v="281876.61940000003"/>
    <n v="493284.08399999997"/>
    <n v="339233.2133"/>
    <n v="593658.12340000004"/>
    <n v="399887.65470000001"/>
    <n v="699803.39580000006"/>
    <n v="438427.69650000002"/>
    <n v="767248.46880000003"/>
    <n v="475856.2733"/>
    <n v="832748.47840000002"/>
  </r>
  <r>
    <s v="2"/>
    <s v="Region II - Northeast"/>
    <x v="14"/>
    <s v="VI"/>
    <x v="88"/>
    <s v="2"/>
    <x v="1"/>
    <n v="156680.82139999999"/>
    <n v="274191.4375"/>
    <n v="206270.46539999999"/>
    <n v="360973.31449999998"/>
    <n v="251824.67449999999"/>
    <n v="440693.18050000002"/>
    <n v="310709.33350000001"/>
    <n v="543741.33369999996"/>
    <n v="369892.30489999999"/>
    <n v="647311.53350000002"/>
    <n v="408121.07419999997"/>
    <n v="714211.8798"/>
    <n v="444493.21100000001"/>
    <n v="777863.11930000002"/>
  </r>
  <r>
    <s v="2"/>
    <s v="Region II - Northeast"/>
    <x v="14"/>
    <s v="VI"/>
    <x v="88"/>
    <s v="3"/>
    <x v="2"/>
    <n v="136121.33590000001"/>
    <n v="238212.33790000001"/>
    <n v="184701.34599999999"/>
    <n v="323227.35560000001"/>
    <n v="233140.24600000001"/>
    <n v="407995.43050000002"/>
    <n v="306507.1654"/>
    <n v="536387.53960000002"/>
    <n v="379059.11680000002"/>
    <n v="663353.45440000005"/>
    <n v="426521.56449999998"/>
    <n v="746412.7378"/>
    <n v="473259.59600000002"/>
    <n v="828204.29319999996"/>
  </r>
  <r>
    <s v="2"/>
    <s v="Region II - Northeast"/>
    <x v="14"/>
    <s v="VI"/>
    <x v="88"/>
    <s v="4"/>
    <x v="3"/>
    <n v="155870.38020000001"/>
    <n v="249392.6121"/>
    <n v="218218.53219999999"/>
    <n v="349149.6568"/>
    <n v="280566.68440000003"/>
    <n v="448906.70169999998"/>
    <n v="374088.91249999998"/>
    <n v="598542.26890000002"/>
    <n v="467611.14059999998"/>
    <n v="748177.83609999996"/>
    <n v="529959.29269999999"/>
    <n v="847934.88100000005"/>
    <n v="592307.44480000006"/>
    <n v="947691.92579999997"/>
  </r>
  <r>
    <s v="2"/>
    <s v="Region II - Northeast"/>
    <x v="14"/>
    <s v="VI"/>
    <x v="89"/>
    <s v="1"/>
    <x v="0"/>
    <n v="170820.99710000001"/>
    <n v="298936.74489999999"/>
    <n v="222201.10130000001"/>
    <n v="388851.92719999998"/>
    <n v="267336.85060000001"/>
    <n v="467839.48859999998"/>
    <n v="321452.09480000002"/>
    <n v="562541.16599999997"/>
    <n v="378741.70640000002"/>
    <n v="662797.98629999999"/>
    <n v="415162.00839999999"/>
    <n v="726533.51470000006"/>
    <n v="450407.39049999998"/>
    <n v="788212.93330000003"/>
  </r>
  <r>
    <s v="2"/>
    <s v="Region II - Northeast"/>
    <x v="14"/>
    <s v="VI"/>
    <x v="89"/>
    <s v="2"/>
    <x v="1"/>
    <n v="149812.247"/>
    <n v="262171.43229999999"/>
    <n v="196870.55119999999"/>
    <n v="344523.46460000001"/>
    <n v="240016.90049999999"/>
    <n v="420029.576"/>
    <n v="295521.29479999997"/>
    <n v="517162.2659"/>
    <n v="351473.20640000002"/>
    <n v="615078.11120000004"/>
    <n v="387610.53330000001"/>
    <n v="678318.43330000003"/>
    <n v="421895.51539999997"/>
    <n v="738317.15190000006"/>
  </r>
  <r>
    <s v="2"/>
    <s v="Region II - Northeast"/>
    <x v="14"/>
    <s v="VI"/>
    <x v="89"/>
    <s v="3"/>
    <x v="2"/>
    <n v="131151.60930000001"/>
    <n v="229515.31640000001"/>
    <n v="178277.231"/>
    <n v="311985.15429999999"/>
    <n v="225274.57070000001"/>
    <n v="394230.4987"/>
    <n v="296414.73430000001"/>
    <n v="518725.78509999998"/>
    <n v="366814.01789999998"/>
    <n v="641924.53119999997"/>
    <n v="412923.67359999998"/>
    <n v="722616.42879999999"/>
    <n v="458374.76929999999"/>
    <n v="802155.84629999998"/>
  </r>
  <r>
    <s v="2"/>
    <s v="Region II - Northeast"/>
    <x v="14"/>
    <s v="VI"/>
    <x v="89"/>
    <s v="4"/>
    <x v="3"/>
    <n v="147969.1323"/>
    <n v="236750.6153"/>
    <n v="207156.78520000001"/>
    <n v="331450.86129999999"/>
    <n v="266344.43829999998"/>
    <n v="426151.10749999998"/>
    <n v="355125.91759999999"/>
    <n v="568201.47660000005"/>
    <n v="443907.397"/>
    <n v="710251.84569999995"/>
    <n v="503095.04989999998"/>
    <n v="804952.0919"/>
    <n v="562282.70279999997"/>
    <n v="899652.33799999999"/>
  </r>
  <r>
    <s v="3"/>
    <s v="Region III -"/>
    <x v="15"/>
    <s v="DE"/>
    <x v="90"/>
    <s v="1"/>
    <x v="0"/>
    <n v="133420.16949999999"/>
    <n v="233485.29670000001"/>
    <n v="173377.02900000001"/>
    <n v="303409.80060000002"/>
    <n v="208475.57750000001"/>
    <n v="364832.26079999999"/>
    <n v="250480.9699"/>
    <n v="438341.6974"/>
    <n v="294993.95569999999"/>
    <n v="516239.42249999999"/>
    <n v="323304.52500000002"/>
    <n v="565782.91890000005"/>
    <n v="350615.5931"/>
    <n v="613577.28780000005"/>
  </r>
  <r>
    <s v="3"/>
    <s v="Region III -"/>
    <x v="15"/>
    <s v="DE"/>
    <x v="90"/>
    <s v="2"/>
    <x v="1"/>
    <n v="117663.60739999999"/>
    <n v="205911.31299999999"/>
    <n v="154379.11689999999"/>
    <n v="270163.4546"/>
    <n v="187985.61559999999"/>
    <n v="328974.8273"/>
    <n v="231032.87040000001"/>
    <n v="404307.5233"/>
    <n v="274542.58120000002"/>
    <n v="480449.5172"/>
    <n v="302640.91930000001"/>
    <n v="529621.60889999999"/>
    <n v="329231.6874"/>
    <n v="576155.45290000003"/>
  </r>
  <r>
    <s v="3"/>
    <s v="Region III -"/>
    <x v="15"/>
    <s v="DE"/>
    <x v="90"/>
    <s v="3"/>
    <x v="2"/>
    <n v="103689.56540000001"/>
    <n v="181456.7395"/>
    <n v="141164.12520000001"/>
    <n v="247037.21909999999"/>
    <n v="178542.47339999999"/>
    <n v="312449.3284"/>
    <n v="235093.11129999999"/>
    <n v="411412.9449"/>
    <n v="291088.08929999999"/>
    <n v="509404.15620000003"/>
    <n v="327800.67450000002"/>
    <n v="573651.18039999995"/>
    <n v="364019.33980000002"/>
    <n v="637033.84479999996"/>
  </r>
  <r>
    <s v="3"/>
    <s v="Region III -"/>
    <x v="15"/>
    <s v="DE"/>
    <x v="90"/>
    <s v="4"/>
    <x v="3"/>
    <n v="115485.55039999999"/>
    <n v="184776.88339999999"/>
    <n v="161679.77050000001"/>
    <n v="258687.63680000001"/>
    <n v="207873.9908"/>
    <n v="332598.39020000002"/>
    <n v="277165.321"/>
    <n v="443464.52029999997"/>
    <n v="346456.65120000002"/>
    <n v="554330.65020000003"/>
    <n v="392650.8714"/>
    <n v="628241.40370000002"/>
    <n v="438845.09159999999"/>
    <n v="702152.15700000001"/>
  </r>
  <r>
    <s v="3"/>
    <s v="Region III -"/>
    <x v="15"/>
    <s v="DE"/>
    <x v="91"/>
    <s v="1"/>
    <x v="0"/>
    <n v="136623.54920000001"/>
    <n v="239091.21109999999"/>
    <n v="177638.8101"/>
    <n v="310867.91769999999"/>
    <n v="213668.36009999999"/>
    <n v="373919.63020000001"/>
    <n v="256831.37909999999"/>
    <n v="449454.91350000002"/>
    <n v="302546.09169999999"/>
    <n v="529455.66040000005"/>
    <n v="331613.7121"/>
    <n v="580323.99620000005"/>
    <n v="359704.4938"/>
    <n v="629482.86399999994"/>
  </r>
  <r>
    <s v="3"/>
    <s v="Region III -"/>
    <x v="15"/>
    <s v="DE"/>
    <x v="91"/>
    <s v="2"/>
    <x v="1"/>
    <n v="120116.6735"/>
    <n v="210204.17860000001"/>
    <n v="157736.23430000001"/>
    <n v="276038.40999999997"/>
    <n v="192202.68419999999"/>
    <n v="336354.6974"/>
    <n v="236457.1783"/>
    <n v="413800.06209999998"/>
    <n v="281120.8407"/>
    <n v="491961.47129999998"/>
    <n v="309966.1238"/>
    <n v="542440.71660000004"/>
    <n v="337302.30530000001"/>
    <n v="590279.03430000006"/>
  </r>
  <r>
    <s v="3"/>
    <s v="Region III -"/>
    <x v="15"/>
    <s v="DE"/>
    <x v="91"/>
    <s v="3"/>
    <x v="2"/>
    <n v="105464.4705"/>
    <n v="184562.82339999999"/>
    <n v="143458.45559999999"/>
    <n v="251052.2971"/>
    <n v="181351.64749999999"/>
    <n v="317365.38309999998"/>
    <n v="238697.55660000001"/>
    <n v="417720.72409999999"/>
    <n v="295461.3456"/>
    <n v="517057.35479999997"/>
    <n v="332657.07160000002"/>
    <n v="582149.87529999996"/>
    <n v="369335.35759999999"/>
    <n v="646336.87580000004"/>
  </r>
  <r>
    <s v="3"/>
    <s v="Region III -"/>
    <x v="15"/>
    <s v="DE"/>
    <x v="91"/>
    <s v="4"/>
    <x v="3"/>
    <n v="118307.429"/>
    <n v="189291.88920000001"/>
    <n v="165630.40049999999"/>
    <n v="265008.64480000001"/>
    <n v="212953.37220000001"/>
    <n v="340725.40059999999"/>
    <n v="283937.8296"/>
    <n v="454300.53409999999"/>
    <n v="354922.28690000001"/>
    <n v="567875.66760000004"/>
    <n v="402245.2586"/>
    <n v="643592.42330000002"/>
    <n v="449568.23019999999"/>
    <n v="719309.17890000006"/>
  </r>
  <r>
    <s v="3"/>
    <s v="Region III -"/>
    <x v="16"/>
    <s v="DC"/>
    <x v="92"/>
    <s v="1"/>
    <x v="0"/>
    <n v="125274.2735"/>
    <n v="219229.97880000001"/>
    <n v="162967.82060000001"/>
    <n v="285193.68609999999"/>
    <n v="196080.5453"/>
    <n v="343140.95429999998"/>
    <n v="235786.58730000001"/>
    <n v="412626.52789999999"/>
    <n v="277818.4657"/>
    <n v="486182.3149"/>
    <n v="304538.12410000002"/>
    <n v="532941.71719999996"/>
    <n v="330402.32500000001"/>
    <n v="578204.06889999995"/>
  </r>
  <r>
    <s v="3"/>
    <s v="Region III -"/>
    <x v="16"/>
    <s v="DC"/>
    <x v="92"/>
    <s v="2"/>
    <x v="1"/>
    <n v="109817.83620000001"/>
    <n v="192181.21340000001"/>
    <n v="144331.7733"/>
    <n v="252580.60320000001"/>
    <n v="175980.86799999999"/>
    <n v="307966.51890000002"/>
    <n v="216708.92749999999"/>
    <n v="379240.62310000003"/>
    <n v="257756.64079999999"/>
    <n v="451074.1214"/>
    <n v="284268.11050000001"/>
    <n v="497469.19339999999"/>
    <n v="309425.73149999999"/>
    <n v="541495.03009999997"/>
  </r>
  <r>
    <s v="3"/>
    <s v="Region III -"/>
    <x v="16"/>
    <s v="DC"/>
    <x v="92"/>
    <s v="3"/>
    <x v="2"/>
    <n v="96087.317500000005"/>
    <n v="168152.80549999999"/>
    <n v="130597.1925"/>
    <n v="228545.08689999999"/>
    <n v="165012.6887"/>
    <n v="288772.20520000003"/>
    <n v="217109.84640000001"/>
    <n v="379942.23109999998"/>
    <n v="268661.92790000001"/>
    <n v="470158.37390000001"/>
    <n v="302424.34230000002"/>
    <n v="529242.59920000006"/>
    <n v="335702.24479999999"/>
    <n v="587478.92830000003"/>
  </r>
  <r>
    <s v="3"/>
    <s v="Region III -"/>
    <x v="16"/>
    <s v="DC"/>
    <x v="92"/>
    <s v="4"/>
    <x v="3"/>
    <n v="108522.0107"/>
    <n v="173635.21969999999"/>
    <n v="151930.8149"/>
    <n v="243089.3075"/>
    <n v="195339.61919999999"/>
    <n v="312543.39549999998"/>
    <n v="260452.82569999999"/>
    <n v="416724.52720000001"/>
    <n v="325566.03200000001"/>
    <n v="520905.65899999999"/>
    <n v="368974.83630000002"/>
    <n v="590359.74690000003"/>
    <n v="412383.64059999998"/>
    <n v="659813.83479999995"/>
  </r>
  <r>
    <s v="3"/>
    <s v="Region III -"/>
    <x v="17"/>
    <s v="MD"/>
    <x v="93"/>
    <s v="1"/>
    <x v="0"/>
    <n v="122728.2009"/>
    <n v="214774.3517"/>
    <n v="159619.44029999999"/>
    <n v="279334.02049999998"/>
    <n v="192026.89060000001"/>
    <n v="336047.05859999999"/>
    <n v="230871.42189999999"/>
    <n v="404024.98849999998"/>
    <n v="272000.40980000002"/>
    <n v="476000.71720000001"/>
    <n v="298148.73959999997"/>
    <n v="521760.2942"/>
    <n v="323441.93339999998"/>
    <n v="566023.38340000005"/>
  </r>
  <r>
    <s v="3"/>
    <s v="Region III -"/>
    <x v="17"/>
    <s v="MD"/>
    <x v="93"/>
    <s v="2"/>
    <x v="1"/>
    <n v="107721.9506"/>
    <n v="188513.4137"/>
    <n v="141526.1899"/>
    <n v="247670.83240000001"/>
    <n v="172512.64019999999"/>
    <n v="301897.12040000001"/>
    <n v="212349.4216"/>
    <n v="371611.4878"/>
    <n v="252522.90950000001"/>
    <n v="441915.09159999999"/>
    <n v="278469.11420000001"/>
    <n v="487320.9498"/>
    <n v="303076.30790000001"/>
    <n v="530383.53890000004"/>
  </r>
  <r>
    <s v="3"/>
    <s v="Region III -"/>
    <x v="17"/>
    <s v="MD"/>
    <x v="93"/>
    <s v="3"/>
    <x v="2"/>
    <n v="94395.805600000007"/>
    <n v="165192.66"/>
    <n v="128343.39780000001"/>
    <n v="224600.94620000001"/>
    <n v="162199.35999999999"/>
    <n v="283848.8799"/>
    <n v="213443.41329999999"/>
    <n v="373525.97330000001"/>
    <n v="264158.26659999997"/>
    <n v="462276.96659999999"/>
    <n v="297380.16879999998"/>
    <n v="520415.2953"/>
    <n v="330131.67090000003"/>
    <n v="577730.42409999995"/>
  </r>
  <r>
    <s v="3"/>
    <s v="Region III -"/>
    <x v="17"/>
    <s v="MD"/>
    <x v="93"/>
    <s v="4"/>
    <x v="3"/>
    <n v="106298.45239999999"/>
    <n v="170077.5263"/>
    <n v="148817.83319999999"/>
    <n v="238108.5367"/>
    <n v="191337.21419999999"/>
    <n v="306139.54729999998"/>
    <n v="255116.2856"/>
    <n v="408186.06300000002"/>
    <n v="318895.35690000001"/>
    <n v="510232.57870000001"/>
    <n v="361414.73790000001"/>
    <n v="578263.58920000005"/>
    <n v="403934.1188"/>
    <n v="646294.59979999997"/>
  </r>
  <r>
    <s v="3"/>
    <s v="Region III -"/>
    <x v="17"/>
    <s v="MD"/>
    <x v="94"/>
    <s v="1"/>
    <x v="0"/>
    <n v="122137.40150000001"/>
    <n v="213740.45269999999"/>
    <n v="158950.1954"/>
    <n v="278162.842"/>
    <n v="191290.0209"/>
    <n v="334757.53649999999"/>
    <n v="230096.79269999999"/>
    <n v="402669.3873"/>
    <n v="271160.902"/>
    <n v="474531.5784"/>
    <n v="297260.75400000002"/>
    <n v="520206.31949999998"/>
    <n v="322556.29200000002"/>
    <n v="564473.51100000006"/>
  </r>
  <r>
    <s v="3"/>
    <s v="Region III -"/>
    <x v="17"/>
    <s v="MD"/>
    <x v="94"/>
    <s v="2"/>
    <x v="1"/>
    <n v="106831.02650000001"/>
    <n v="186954.29639999999"/>
    <n v="140495.08050000001"/>
    <n v="245866.39079999999"/>
    <n v="171385.48579999999"/>
    <n v="299924.60019999999"/>
    <n v="211204.35269999999"/>
    <n v="369607.61729999998"/>
    <n v="251293.85200000001"/>
    <n v="439764.24089999998"/>
    <n v="277187.53649999999"/>
    <n v="485078.1888"/>
    <n v="301783.35450000002"/>
    <n v="528120.87040000001"/>
  </r>
  <r>
    <s v="3"/>
    <s v="Region III -"/>
    <x v="17"/>
    <s v="MD"/>
    <x v="94"/>
    <s v="3"/>
    <x v="2"/>
    <n v="93226.052200000006"/>
    <n v="163145.5914"/>
    <n v="126629.5285"/>
    <n v="221601.67480000001"/>
    <n v="159939.54209999999"/>
    <n v="279894.19870000001"/>
    <n v="210373.87479999999"/>
    <n v="368154.28100000002"/>
    <n v="260268.42360000001"/>
    <n v="455469.74119999999"/>
    <n v="292931.6961"/>
    <n v="512630.4681"/>
    <n v="325115.1605"/>
    <n v="568951.53099999996"/>
  </r>
  <r>
    <s v="3"/>
    <s v="Region III -"/>
    <x v="17"/>
    <s v="MD"/>
    <x v="94"/>
    <s v="4"/>
    <x v="3"/>
    <n v="105835.8953"/>
    <n v="169337.435"/>
    <n v="148170.25339999999"/>
    <n v="237072.40890000001"/>
    <n v="190504.6115"/>
    <n v="304807.38299999997"/>
    <n v="254006.14869999999"/>
    <n v="406409.84399999998"/>
    <n v="317507.68589999998"/>
    <n v="508012.30489999999"/>
    <n v="359842.04399999999"/>
    <n v="575747.27890000003"/>
    <n v="402176.402"/>
    <n v="643482.25289999996"/>
  </r>
  <r>
    <s v="3"/>
    <s v="Region III -"/>
    <x v="17"/>
    <s v="MD"/>
    <x v="95"/>
    <s v="1"/>
    <x v="0"/>
    <n v="123368.8754"/>
    <n v="215895.5319"/>
    <n v="160471.79440000001"/>
    <n v="280825.64039999997"/>
    <n v="193065.44459999999"/>
    <n v="337864.5282"/>
    <n v="232141.50080000001"/>
    <n v="406247.6263"/>
    <n v="273510.8334"/>
    <n v="478643.95850000001"/>
    <n v="299810.57309999998"/>
    <n v="524668.50280000002"/>
    <n v="325259.70919999998"/>
    <n v="569204.49100000004"/>
  </r>
  <r>
    <s v="3"/>
    <s v="Region III -"/>
    <x v="17"/>
    <s v="MD"/>
    <x v="95"/>
    <s v="2"/>
    <x v="1"/>
    <n v="108212.56269999999"/>
    <n v="189371.98480000001"/>
    <n v="142197.61180000001"/>
    <n v="248845.82070000001"/>
    <n v="173356.05189999999"/>
    <n v="303373.09090000001"/>
    <n v="213434.2806"/>
    <n v="373509.99099999998"/>
    <n v="253838.5583"/>
    <n v="444217.47690000001"/>
    <n v="279934.15159999998"/>
    <n v="489884.76520000002"/>
    <n v="304690.4277"/>
    <n v="533208.24849999999"/>
  </r>
  <r>
    <s v="3"/>
    <s v="Region III -"/>
    <x v="17"/>
    <s v="MD"/>
    <x v="95"/>
    <s v="3"/>
    <x v="2"/>
    <n v="94750.785799999998"/>
    <n v="165813.87530000001"/>
    <n v="128802.2628"/>
    <n v="225403.95989999999"/>
    <n v="162761.19339999999"/>
    <n v="284832.08850000001"/>
    <n v="214164.30059999999"/>
    <n v="374787.52620000002"/>
    <n v="265032.91570000001"/>
    <n v="463807.60259999998"/>
    <n v="298351.44589999999"/>
    <n v="522115.03029999998"/>
    <n v="331194.87199999997"/>
    <n v="579591.02599999995"/>
  </r>
  <r>
    <s v="3"/>
    <s v="Region III -"/>
    <x v="17"/>
    <s v="MD"/>
    <x v="95"/>
    <s v="4"/>
    <x v="3"/>
    <n v="106862.82670000001"/>
    <n v="170980.52530000001"/>
    <n v="149607.95740000001"/>
    <n v="239372.7353"/>
    <n v="192353.08799999999"/>
    <n v="307764.94549999997"/>
    <n v="256470.78400000001"/>
    <n v="410353.26059999998"/>
    <n v="320588.48009999999"/>
    <n v="512941.57569999999"/>
    <n v="363333.61080000002"/>
    <n v="581333.78579999995"/>
    <n v="406078.7414"/>
    <n v="649725.99600000004"/>
  </r>
  <r>
    <s v="3"/>
    <s v="Region III -"/>
    <x v="17"/>
    <s v="MD"/>
    <x v="96"/>
    <s v="1"/>
    <x v="0"/>
    <n v="119624.57520000001"/>
    <n v="209343.00659999999"/>
    <n v="155723.88329999999"/>
    <n v="272516.79580000002"/>
    <n v="187437.4834"/>
    <n v="328015.59600000002"/>
    <n v="225511.92060000001"/>
    <n v="394645.86099999998"/>
    <n v="265790.11560000002"/>
    <n v="465132.70240000001"/>
    <n v="291387.2597"/>
    <n v="509927.70449999999"/>
    <n v="316217.31430000003"/>
    <n v="553380.30000000005"/>
  </r>
  <r>
    <s v="3"/>
    <s v="Region III -"/>
    <x v="17"/>
    <s v="MD"/>
    <x v="96"/>
    <s v="2"/>
    <x v="1"/>
    <n v="104468.2625"/>
    <n v="182819.4595"/>
    <n v="137449.70069999999"/>
    <n v="240536.9761"/>
    <n v="167728.09080000001"/>
    <n v="293524.15879999998"/>
    <n v="206804.7003"/>
    <n v="361908.22560000001"/>
    <n v="246117.84039999999"/>
    <n v="430706.22080000001"/>
    <n v="271510.8382"/>
    <n v="475143.9669"/>
    <n v="295648.03289999999"/>
    <n v="517384.0575"/>
  </r>
  <r>
    <s v="3"/>
    <s v="Region III -"/>
    <x v="17"/>
    <s v="MD"/>
    <x v="96"/>
    <s v="3"/>
    <x v="2"/>
    <n v="90991.354500000001"/>
    <n v="159234.87040000001"/>
    <n v="123539.05899999999"/>
    <n v="216193.35320000001"/>
    <n v="155994.21710000001"/>
    <n v="272989.8799"/>
    <n v="205141.6655"/>
    <n v="358997.91460000002"/>
    <n v="253754.62179999999"/>
    <n v="444070.58809999999"/>
    <n v="285569.37939999998"/>
    <n v="499746.41389999999"/>
    <n v="316909.03289999999"/>
    <n v="554590.80759999994"/>
  </r>
  <r>
    <s v="3"/>
    <s v="Region III -"/>
    <x v="17"/>
    <s v="MD"/>
    <x v="96"/>
    <s v="4"/>
    <x v="3"/>
    <n v="103680.21189999999"/>
    <n v="165888.34160000001"/>
    <n v="145152.29680000001"/>
    <n v="232243.67819999999"/>
    <n v="186624.38159999999"/>
    <n v="298599.01500000001"/>
    <n v="248832.50880000001"/>
    <n v="398132.01990000001"/>
    <n v="311040.636"/>
    <n v="497665.02480000001"/>
    <n v="352512.72070000001"/>
    <n v="564020.36159999995"/>
    <n v="393984.80550000002"/>
    <n v="630375.69819999998"/>
  </r>
  <r>
    <s v="3"/>
    <s v="Region III -"/>
    <x v="18"/>
    <s v="PA"/>
    <x v="97"/>
    <s v="1"/>
    <x v="0"/>
    <n v="136049.37469999999"/>
    <n v="238086.40590000001"/>
    <n v="177030.6018"/>
    <n v="309803.55300000001"/>
    <n v="213032.05179999999"/>
    <n v="372806.0907"/>
    <n v="256221.89980000001"/>
    <n v="448388.3247"/>
    <n v="301930.22230000002"/>
    <n v="528377.88899999997"/>
    <n v="330983.67580000003"/>
    <n v="579221.4327"/>
    <n v="359129.56390000001"/>
    <n v="628476.73679999996"/>
  </r>
  <r>
    <s v="3"/>
    <s v="Region III -"/>
    <x v="18"/>
    <s v="PA"/>
    <x v="97"/>
    <s v="2"/>
    <x v="1"/>
    <n v="119092.31200000001"/>
    <n v="208411.546"/>
    <n v="156585.22889999999"/>
    <n v="274024.1507"/>
    <n v="190980.94889999999"/>
    <n v="334216.6606"/>
    <n v="235292.03950000001"/>
    <n v="411761.06910000002"/>
    <n v="279920.647"/>
    <n v="489861.13219999999"/>
    <n v="308745.69919999997"/>
    <n v="540304.97369999997"/>
    <n v="336116.40730000002"/>
    <n v="588203.71279999998"/>
  </r>
  <r>
    <s v="3"/>
    <s v="Region III -"/>
    <x v="18"/>
    <s v="PA"/>
    <x v="97"/>
    <s v="3"/>
    <x v="2"/>
    <n v="104023.126"/>
    <n v="182040.47039999999"/>
    <n v="141326.25140000001"/>
    <n v="247320.93979999999"/>
    <n v="178525.83480000001"/>
    <n v="312420.21090000001"/>
    <n v="234845.13440000001"/>
    <n v="410978.9853"/>
    <n v="290566.43790000002"/>
    <n v="508491.26640000002"/>
    <n v="327049.53360000002"/>
    <n v="572336.68389999995"/>
    <n v="363001.0773"/>
    <n v="635251.88540000003"/>
  </r>
  <r>
    <s v="3"/>
    <s v="Region III -"/>
    <x v="18"/>
    <s v="PA"/>
    <x v="97"/>
    <s v="4"/>
    <x v="3"/>
    <n v="117878.81110000001"/>
    <n v="188606.1005"/>
    <n v="165030.33549999999"/>
    <n v="264048.54060000001"/>
    <n v="212181.86"/>
    <n v="339490.98090000002"/>
    <n v="282909.14659999998"/>
    <n v="452654.64120000001"/>
    <n v="353636.43310000002"/>
    <n v="565818.30149999994"/>
    <n v="400787.95760000002"/>
    <n v="641260.74179999996"/>
    <n v="447939.48200000002"/>
    <n v="716703.18189999997"/>
  </r>
  <r>
    <s v="3"/>
    <s v="Region III -"/>
    <x v="18"/>
    <s v="PA"/>
    <x v="98"/>
    <s v="1"/>
    <x v="0"/>
    <n v="129118.3276"/>
    <n v="225957.07329999999"/>
    <n v="168081.95600000001"/>
    <n v="294143.42300000001"/>
    <n v="202311.88190000001"/>
    <n v="354045.79320000001"/>
    <n v="243407.0754"/>
    <n v="425962.38189999998"/>
    <n v="286881.02519999997"/>
    <n v="502041.7941"/>
    <n v="314509.1446"/>
    <n v="550391.00309999997"/>
    <n v="341309.00150000001"/>
    <n v="597290.75269999995"/>
  </r>
  <r>
    <s v="3"/>
    <s v="Region III -"/>
    <x v="18"/>
    <s v="PA"/>
    <x v="98"/>
    <s v="2"/>
    <x v="1"/>
    <n v="112761.5143"/>
    <n v="197332.65"/>
    <n v="148360.3125"/>
    <n v="259630.54689999999"/>
    <n v="181041.34830000001"/>
    <n v="316822.35950000002"/>
    <n v="223218.0943"/>
    <n v="390631.66509999998"/>
    <n v="265650.5491"/>
    <n v="464888.46090000001"/>
    <n v="293058.35220000002"/>
    <n v="512852.1164"/>
    <n v="319110.46919999999"/>
    <n v="558443.32109999994"/>
  </r>
  <r>
    <s v="3"/>
    <s v="Region III -"/>
    <x v="18"/>
    <s v="PA"/>
    <x v="98"/>
    <s v="3"/>
    <x v="2"/>
    <n v="98217.202699999994"/>
    <n v="171880.1047"/>
    <n v="133350.3878"/>
    <n v="233363.17869999999"/>
    <n v="168383.69630000001"/>
    <n v="294671.46840000001"/>
    <n v="221435.1789"/>
    <n v="387511.56310000003"/>
    <n v="273909.8334"/>
    <n v="479342.20850000001"/>
    <n v="308252.01650000003"/>
    <n v="539441.02890000003"/>
    <n v="342081.46340000001"/>
    <n v="598642.56110000005"/>
  </r>
  <r>
    <s v="3"/>
    <s v="Region III -"/>
    <x v="18"/>
    <s v="PA"/>
    <x v="98"/>
    <s v="4"/>
    <x v="3"/>
    <n v="111908.26360000001"/>
    <n v="179053.22450000001"/>
    <n v="156671.56899999999"/>
    <n v="250674.51420000001"/>
    <n v="201434.87460000001"/>
    <n v="322295.804"/>
    <n v="268579.83270000003"/>
    <n v="429727.73869999999"/>
    <n v="335724.79080000002"/>
    <n v="537159.67339999997"/>
    <n v="380488.09629999998"/>
    <n v="608780.96310000005"/>
    <n v="425251.40169999999"/>
    <n v="680402.25289999996"/>
  </r>
  <r>
    <s v="3"/>
    <s v="Region III -"/>
    <x v="18"/>
    <s v="PA"/>
    <x v="99"/>
    <s v="1"/>
    <x v="0"/>
    <n v="127196.29670000001"/>
    <n v="222593.51930000001"/>
    <n v="165524.88329999999"/>
    <n v="289668.54570000002"/>
    <n v="199196.20740000001"/>
    <n v="348593.36290000001"/>
    <n v="239596.82380000001"/>
    <n v="419294.44160000002"/>
    <n v="282349.73639999999"/>
    <n v="494112.03869999998"/>
    <n v="309523.62439999997"/>
    <n v="541666.34270000004"/>
    <n v="335855.65240000002"/>
    <n v="587747.39179999998"/>
  </r>
  <r>
    <s v="3"/>
    <s v="Region III -"/>
    <x v="18"/>
    <s v="PA"/>
    <x v="99"/>
    <s v="2"/>
    <x v="1"/>
    <n v="111289.67230000001"/>
    <n v="194756.92660000001"/>
    <n v="146346.03890000001"/>
    <n v="256105.5681"/>
    <n v="178511.10310000001"/>
    <n v="312394.43040000001"/>
    <n v="219963.50450000001"/>
    <n v="384936.13280000002"/>
    <n v="261703.58720000001"/>
    <n v="457981.27740000002"/>
    <n v="288663.22269999998"/>
    <n v="505160.6397"/>
    <n v="314268.0907"/>
    <n v="549969.15870000003"/>
  </r>
  <r>
    <s v="3"/>
    <s v="Region III -"/>
    <x v="18"/>
    <s v="PA"/>
    <x v="99"/>
    <s v="3"/>
    <x v="2"/>
    <n v="97152.257899999997"/>
    <n v="170016.45139999999"/>
    <n v="131973.7874"/>
    <n v="230954.128"/>
    <n v="166698.18909999999"/>
    <n v="291721.8309"/>
    <n v="219272.50829999999"/>
    <n v="383726.88959999999"/>
    <n v="271285.87540000002"/>
    <n v="474750.28210000001"/>
    <n v="305338.17369999998"/>
    <n v="534341.80390000006"/>
    <n v="338891.84779999999"/>
    <n v="593060.73360000004"/>
  </r>
  <r>
    <s v="3"/>
    <s v="Region III -"/>
    <x v="18"/>
    <s v="PA"/>
    <x v="99"/>
    <s v="4"/>
    <x v="3"/>
    <n v="110215.1338"/>
    <n v="176344.21669999999"/>
    <n v="154301.18729999999"/>
    <n v="246881.90330000001"/>
    <n v="198387.2409"/>
    <n v="317419.59000000003"/>
    <n v="264516.3211"/>
    <n v="423226.1201"/>
    <n v="330645.40139999997"/>
    <n v="529032.65"/>
    <n v="374731.45490000001"/>
    <n v="599570.33680000005"/>
    <n v="418817.50839999999"/>
    <n v="670108.02339999995"/>
  </r>
  <r>
    <s v="3"/>
    <s v="Region III -"/>
    <x v="18"/>
    <s v="PA"/>
    <x v="100"/>
    <s v="1"/>
    <x v="0"/>
    <n v="128427.7743"/>
    <n v="224748.60509999999"/>
    <n v="167046.48699999999"/>
    <n v="292331.35220000002"/>
    <n v="200971.63680000001"/>
    <n v="351700.36430000002"/>
    <n v="241641.53839999999"/>
    <n v="422872.69219999999"/>
    <n v="284699.67550000001"/>
    <n v="498224.43219999998"/>
    <n v="312073.45179999998"/>
    <n v="546128.54070000001"/>
    <n v="338559.07860000001"/>
    <n v="592478.38749999995"/>
  </r>
  <r>
    <s v="3"/>
    <s v="Region III -"/>
    <x v="18"/>
    <s v="PA"/>
    <x v="100"/>
    <s v="2"/>
    <x v="1"/>
    <n v="112671.21219999999"/>
    <n v="197174.6214"/>
    <n v="148048.57500000001"/>
    <n v="259085.0062"/>
    <n v="180481.67480000001"/>
    <n v="315842.93089999998"/>
    <n v="222193.43890000001"/>
    <n v="388838.51809999999"/>
    <n v="264248.30109999998"/>
    <n v="462434.5269"/>
    <n v="291409.84610000002"/>
    <n v="509967.23070000001"/>
    <n v="317175.17290000001"/>
    <n v="555056.55260000005"/>
  </r>
  <r>
    <s v="3"/>
    <s v="Region III -"/>
    <x v="18"/>
    <s v="PA"/>
    <x v="100"/>
    <s v="3"/>
    <x v="2"/>
    <n v="98676.995299999995"/>
    <n v="172684.74179999999"/>
    <n v="134146.527"/>
    <n v="234756.42230000001"/>
    <n v="169519.84719999999"/>
    <n v="296659.73259999999"/>
    <n v="223062.9431"/>
    <n v="390360.15039999998"/>
    <n v="276050.37880000001"/>
    <n v="483088.163"/>
    <n v="310757.9362"/>
    <n v="543826.38820000004"/>
    <n v="344971.57339999999"/>
    <n v="603700.25340000005"/>
  </r>
  <r>
    <s v="3"/>
    <s v="Region III -"/>
    <x v="18"/>
    <s v="PA"/>
    <x v="100"/>
    <s v="4"/>
    <x v="3"/>
    <n v="111242.0684"/>
    <n v="177987.31210000001"/>
    <n v="155738.89569999999"/>
    <n v="249182.23680000001"/>
    <n v="200235.7231"/>
    <n v="320377.1617"/>
    <n v="266980.96409999998"/>
    <n v="427169.54889999999"/>
    <n v="333726.20500000002"/>
    <n v="533961.93599999999"/>
    <n v="378223.03240000003"/>
    <n v="605156.86089999997"/>
    <n v="422719.85979999998"/>
    <n v="676351.78559999994"/>
  </r>
  <r>
    <s v="3"/>
    <s v="Region III -"/>
    <x v="18"/>
    <s v="PA"/>
    <x v="101"/>
    <s v="1"/>
    <x v="0"/>
    <n v="126572.24739999999"/>
    <n v="221501.43290000001"/>
    <n v="164733.5655"/>
    <n v="288283.73969999998"/>
    <n v="198258.21479999999"/>
    <n v="346951.87589999998"/>
    <n v="238491.89490000001"/>
    <n v="417360.81599999999"/>
    <n v="281062.95130000002"/>
    <n v="491860.16489999997"/>
    <n v="308119.7402"/>
    <n v="539209.54539999994"/>
    <n v="334348.5882"/>
    <n v="585110.02930000005"/>
  </r>
  <r>
    <s v="3"/>
    <s v="Region III -"/>
    <x v="18"/>
    <s v="PA"/>
    <x v="101"/>
    <s v="2"/>
    <x v="1"/>
    <n v="110665.6229"/>
    <n v="193664.8401"/>
    <n v="145554.7211"/>
    <n v="254720.76199999999"/>
    <n v="177573.11050000001"/>
    <n v="310752.94339999999"/>
    <n v="218858.57560000001"/>
    <n v="383002.50719999999"/>
    <n v="260416.8021"/>
    <n v="455729.40360000002"/>
    <n v="287259.33850000001"/>
    <n v="502703.84230000002"/>
    <n v="312761.02639999997"/>
    <n v="547331.79630000005"/>
  </r>
  <r>
    <s v="3"/>
    <s v="Region III -"/>
    <x v="18"/>
    <s v="PA"/>
    <x v="101"/>
    <s v="3"/>
    <x v="2"/>
    <n v="96525.686700000006"/>
    <n v="168919.95180000001"/>
    <n v="131096.5877"/>
    <n v="229419.02840000001"/>
    <n v="165570.36079999999"/>
    <n v="289748.13140000001"/>
    <n v="217768.73730000001"/>
    <n v="381095.29029999999"/>
    <n v="269406.1617"/>
    <n v="471460.783"/>
    <n v="303207.83130000002"/>
    <n v="530613.70479999995"/>
    <n v="336510.87699999998"/>
    <n v="588894.03469999996"/>
  </r>
  <r>
    <s v="3"/>
    <s v="Region III -"/>
    <x v="18"/>
    <s v="PA"/>
    <x v="101"/>
    <s v="4"/>
    <x v="3"/>
    <n v="109684.6986"/>
    <n v="175495.5203"/>
    <n v="153558.57800000001"/>
    <n v="245693.72829999999"/>
    <n v="197432.45740000001"/>
    <n v="315891.93650000001"/>
    <n v="263243.27649999998"/>
    <n v="421189.24859999999"/>
    <n v="329054.0956"/>
    <n v="526486.56070000003"/>
    <n v="372927.97509999998"/>
    <n v="596684.76890000002"/>
    <n v="416801.85440000001"/>
    <n v="666882.97699999996"/>
  </r>
  <r>
    <s v="3"/>
    <s v="Region III -"/>
    <x v="18"/>
    <s v="PA"/>
    <x v="102"/>
    <s v="1"/>
    <x v="0"/>
    <n v="127179.67170000001"/>
    <n v="222564.42559999999"/>
    <n v="165463.8468"/>
    <n v="289561.73190000001"/>
    <n v="199095.64600000001"/>
    <n v="348417.38040000002"/>
    <n v="239431.67389999999"/>
    <n v="419005.42930000002"/>
    <n v="282126.09789999999"/>
    <n v="493720.67119999998"/>
    <n v="309265.67509999999"/>
    <n v="541214.93149999995"/>
    <n v="335544.94099999999"/>
    <n v="587203.64670000004"/>
  </r>
  <r>
    <s v="3"/>
    <s v="Region III -"/>
    <x v="18"/>
    <s v="PA"/>
    <x v="102"/>
    <s v="2"/>
    <x v="1"/>
    <n v="111423.1096"/>
    <n v="194990.44200000001"/>
    <n v="146465.93470000001"/>
    <n v="256315.38579999999"/>
    <n v="178605.68400000001"/>
    <n v="312559.94699999999"/>
    <n v="219983.57440000001"/>
    <n v="384971.25520000001"/>
    <n v="261674.72330000001"/>
    <n v="457930.7659"/>
    <n v="288602.06939999998"/>
    <n v="505053.62150000001"/>
    <n v="314161.03529999999"/>
    <n v="549781.81169999996"/>
  </r>
  <r>
    <s v="3"/>
    <s v="Region III -"/>
    <x v="18"/>
    <s v="PA"/>
    <x v="102"/>
    <s v="3"/>
    <x v="2"/>
    <n v="97423.849100000007"/>
    <n v="170491.73579999999"/>
    <n v="132392.12220000001"/>
    <n v="231686.2139"/>
    <n v="167264.1839"/>
    <n v="292712.32189999998"/>
    <n v="220055.39199999999"/>
    <n v="385096.93609999999"/>
    <n v="272290.94"/>
    <n v="476509.14510000002"/>
    <n v="306497.2389"/>
    <n v="536370.16799999995"/>
    <n v="340209.6176"/>
    <n v="595366.8308"/>
  </r>
  <r>
    <s v="3"/>
    <s v="Region III -"/>
    <x v="18"/>
    <s v="PA"/>
    <x v="102"/>
    <s v="4"/>
    <x v="3"/>
    <n v="110181.19469999999"/>
    <n v="176289.91409999999"/>
    <n v="154253.67249999999"/>
    <n v="246805.87969999999"/>
    <n v="198326.15040000001"/>
    <n v="317321.84539999999"/>
    <n v="264434.86729999998"/>
    <n v="423095.79389999999"/>
    <n v="330543.58399999997"/>
    <n v="528869.74230000004"/>
    <n v="374616.06199999998"/>
    <n v="599385.70799999998"/>
    <n v="418688.53970000002"/>
    <n v="669901.67359999998"/>
  </r>
  <r>
    <s v="3"/>
    <s v="Region III -"/>
    <x v="18"/>
    <s v="PA"/>
    <x v="103"/>
    <s v="1"/>
    <x v="0"/>
    <n v="144935.7064"/>
    <n v="253637.48629999999"/>
    <n v="188658.39790000001"/>
    <n v="330152.19630000001"/>
    <n v="227069.02470000001"/>
    <n v="397370.79310000001"/>
    <n v="273177.28220000002"/>
    <n v="478060.2438"/>
    <n v="321957.99310000002"/>
    <n v="563426.48789999995"/>
    <n v="352959.63419999997"/>
    <n v="617679.35990000004"/>
    <n v="383024.90730000002"/>
    <n v="670293.58779999998"/>
  </r>
  <r>
    <s v="3"/>
    <s v="Region III -"/>
    <x v="18"/>
    <s v="PA"/>
    <x v="103"/>
    <s v="2"/>
    <x v="1"/>
    <n v="126628.08070000001"/>
    <n v="221599.14120000001"/>
    <n v="166584.63200000001"/>
    <n v="291523.10590000002"/>
    <n v="203261.63860000001"/>
    <n v="355707.8676"/>
    <n v="250580.44130000001"/>
    <n v="438515.7721"/>
    <n v="298195.44209999999"/>
    <n v="521842.02360000001"/>
    <n v="328950.49060000002"/>
    <n v="575663.35860000004"/>
    <n v="358178.84379999997"/>
    <n v="626812.97660000005"/>
  </r>
  <r>
    <s v="3"/>
    <s v="Region III -"/>
    <x v="18"/>
    <s v="PA"/>
    <x v="103"/>
    <s v="3"/>
    <x v="2"/>
    <n v="110350.8155"/>
    <n v="193113.9271"/>
    <n v="149842.0508"/>
    <n v="262223.58899999998"/>
    <n v="189221.49770000001"/>
    <n v="331137.62079999998"/>
    <n v="248852.00210000001"/>
    <n v="435491.0036"/>
    <n v="307836.8824"/>
    <n v="538714.5442"/>
    <n v="346442.77600000001"/>
    <n v="606274.85800000001"/>
    <n v="384474.78149999998"/>
    <n v="672830.86769999994"/>
  </r>
  <r>
    <s v="3"/>
    <s v="Region III -"/>
    <x v="18"/>
    <s v="PA"/>
    <x v="103"/>
    <s v="4"/>
    <x v="3"/>
    <n v="125610.3697"/>
    <n v="200976.59460000001"/>
    <n v="175854.51759999999"/>
    <n v="281367.23229999997"/>
    <n v="226098.6655"/>
    <n v="361757.8702"/>
    <n v="301464.8873"/>
    <n v="482343.82689999999"/>
    <n v="376831.1091"/>
    <n v="602929.78359999997"/>
    <n v="427075.25709999999"/>
    <n v="683320.42150000005"/>
    <n v="477319.40490000002"/>
    <n v="763711.05929999996"/>
  </r>
  <r>
    <s v="3"/>
    <s v="Region III -"/>
    <x v="18"/>
    <s v="PA"/>
    <x v="104"/>
    <s v="1"/>
    <x v="0"/>
    <n v="151176.20050000001"/>
    <n v="264558.35080000001"/>
    <n v="196571.5753"/>
    <n v="344000.25679999997"/>
    <n v="236448.95069999999"/>
    <n v="413785.66369999998"/>
    <n v="284226.57160000002"/>
    <n v="497396.50030000001"/>
    <n v="334825.84330000001"/>
    <n v="585945.22569999995"/>
    <n v="366998.47570000001"/>
    <n v="642247.33259999997"/>
    <n v="398095.5503"/>
    <n v="696667.2132"/>
  </r>
  <r>
    <s v="3"/>
    <s v="Region III -"/>
    <x v="18"/>
    <s v="PA"/>
    <x v="104"/>
    <s v="2"/>
    <x v="1"/>
    <n v="132868.5747"/>
    <n v="232520.00580000001"/>
    <n v="174497.80929999999"/>
    <n v="305371.16639999999"/>
    <n v="212641.56460000001"/>
    <n v="372122.73810000002"/>
    <n v="261629.73069999999"/>
    <n v="457852.02860000002"/>
    <n v="311063.29229999997"/>
    <n v="544360.76139999996"/>
    <n v="342989.3322"/>
    <n v="600231.33149999997"/>
    <n v="373249.48680000001"/>
    <n v="653186.60199999996"/>
  </r>
  <r>
    <s v="3"/>
    <s v="Region III -"/>
    <x v="18"/>
    <s v="PA"/>
    <x v="104"/>
    <s v="3"/>
    <x v="2"/>
    <n v="116616.5281"/>
    <n v="204078.92430000001"/>
    <n v="158614.04860000001"/>
    <n v="277574.58500000002"/>
    <n v="200499.78039999999"/>
    <n v="350874.61570000002"/>
    <n v="263889.71240000002"/>
    <n v="461806.99670000002"/>
    <n v="326634.02039999998"/>
    <n v="571609.53559999994"/>
    <n v="367746.19900000002"/>
    <n v="643555.84829999995"/>
    <n v="408284.48950000003"/>
    <n v="714497.85679999995"/>
  </r>
  <r>
    <s v="3"/>
    <s v="Region III -"/>
    <x v="18"/>
    <s v="PA"/>
    <x v="104"/>
    <s v="4"/>
    <x v="3"/>
    <n v="130914.72229999999"/>
    <n v="209463.5588"/>
    <n v="183280.61120000001"/>
    <n v="293248.98229999997"/>
    <n v="235646.50020000001"/>
    <n v="377034.40580000001"/>
    <n v="314195.33350000001"/>
    <n v="502712.54109999997"/>
    <n v="392744.16690000001"/>
    <n v="628390.67630000005"/>
    <n v="445110.05589999998"/>
    <n v="712176.09990000003"/>
    <n v="497475.9448"/>
    <n v="795961.52339999995"/>
  </r>
  <r>
    <s v="3"/>
    <s v="Region III -"/>
    <x v="18"/>
    <s v="PA"/>
    <x v="105"/>
    <s v="1"/>
    <x v="0"/>
    <n v="132879.25279999999"/>
    <n v="232538.6923"/>
    <n v="172890.90359999999"/>
    <n v="302559.08140000002"/>
    <n v="208040.4045"/>
    <n v="364070.70789999998"/>
    <n v="250201.80549999999"/>
    <n v="437853.15960000001"/>
    <n v="294825.38150000002"/>
    <n v="515944.41769999999"/>
    <n v="323190.40710000001"/>
    <n v="565583.21259999997"/>
    <n v="350662.1079"/>
    <n v="613658.6888"/>
  </r>
  <r>
    <s v="3"/>
    <s v="Region III -"/>
    <x v="18"/>
    <s v="PA"/>
    <x v="105"/>
    <s v="2"/>
    <x v="1"/>
    <n v="116372.37699999999"/>
    <n v="203651.6599"/>
    <n v="152988.3279"/>
    <n v="267729.57370000001"/>
    <n v="186574.7286"/>
    <n v="326505.77510000003"/>
    <n v="229827.60459999999"/>
    <n v="402198.30810000002"/>
    <n v="273400.13069999998"/>
    <n v="478450.22859999997"/>
    <n v="301542.81880000001"/>
    <n v="527699.93290000001"/>
    <n v="328259.91940000001"/>
    <n v="574454.85900000005"/>
  </r>
  <r>
    <s v="3"/>
    <s v="Region III -"/>
    <x v="18"/>
    <s v="PA"/>
    <x v="105"/>
    <s v="3"/>
    <x v="2"/>
    <n v="101705.0429"/>
    <n v="177983.82509999999"/>
    <n v="138195.25690000001"/>
    <n v="241841.69949999999"/>
    <n v="174584.67790000001"/>
    <n v="305523.1862"/>
    <n v="229674.93040000001"/>
    <n v="401931.12819999998"/>
    <n v="284183.06280000001"/>
    <n v="497320.36"/>
    <n v="319875.01779999997"/>
    <n v="559781.28119999997"/>
    <n v="355049.53269999998"/>
    <n v="621336.68220000004"/>
  </r>
  <r>
    <s v="3"/>
    <s v="Region III -"/>
    <x v="18"/>
    <s v="PA"/>
    <x v="105"/>
    <s v="4"/>
    <x v="3"/>
    <n v="115124.8175"/>
    <n v="184199.71059999999"/>
    <n v="161174.7444"/>
    <n v="257879.59479999999"/>
    <n v="207224.67139999999"/>
    <n v="331559.4792"/>
    <n v="276299.56180000002"/>
    <n v="442079.30550000002"/>
    <n v="345374.4523"/>
    <n v="552599.13190000004"/>
    <n v="391424.37929999997"/>
    <n v="626279.01619999995"/>
    <n v="437474.3063"/>
    <n v="699958.90040000004"/>
  </r>
  <r>
    <s v="3"/>
    <s v="Region III -"/>
    <x v="18"/>
    <s v="PA"/>
    <x v="106"/>
    <s v="1"/>
    <x v="0"/>
    <n v="132255.20329999999"/>
    <n v="231446.60579999999"/>
    <n v="172099.58590000001"/>
    <n v="301174.27539999998"/>
    <n v="207102.41190000001"/>
    <n v="362429.22080000001"/>
    <n v="249096.87650000001"/>
    <n v="435919.53399999999"/>
    <n v="293538.59659999999"/>
    <n v="513692.54389999999"/>
    <n v="321786.52299999999"/>
    <n v="563126.41520000005"/>
    <n v="349155.04359999998"/>
    <n v="611021.32629999996"/>
  </r>
  <r>
    <s v="3"/>
    <s v="Region III -"/>
    <x v="18"/>
    <s v="PA"/>
    <x v="106"/>
    <s v="2"/>
    <x v="1"/>
    <n v="115748.32769999999"/>
    <n v="202559.57339999999"/>
    <n v="152197.01010000001"/>
    <n v="266344.76760000002"/>
    <n v="185636.736"/>
    <n v="324864.288"/>
    <n v="228722.67569999999"/>
    <n v="400264.6825"/>
    <n v="272113.3456"/>
    <n v="476198.35479999997"/>
    <n v="300138.93469999998"/>
    <n v="525243.13560000004"/>
    <n v="326752.85519999999"/>
    <n v="571817.49650000001"/>
  </r>
  <r>
    <s v="3"/>
    <s v="Region III -"/>
    <x v="18"/>
    <s v="PA"/>
    <x v="106"/>
    <s v="3"/>
    <x v="2"/>
    <n v="101078.47169999999"/>
    <n v="176887.3254"/>
    <n v="137318.05720000001"/>
    <n v="240306.6"/>
    <n v="173456.84959999999"/>
    <n v="303549.48670000001"/>
    <n v="228171.1593"/>
    <n v="399299.52889999998"/>
    <n v="282303.34899999999"/>
    <n v="494030.86080000002"/>
    <n v="317744.67550000001"/>
    <n v="556053.18209999998"/>
    <n v="352668.56189999997"/>
    <n v="617169.98329999996"/>
  </r>
  <r>
    <s v="3"/>
    <s v="Region III -"/>
    <x v="18"/>
    <s v="PA"/>
    <x v="106"/>
    <s v="4"/>
    <x v="3"/>
    <n v="114594.38219999999"/>
    <n v="183351.01420000001"/>
    <n v="160432.13510000001"/>
    <n v="256691.41990000001"/>
    <n v="206269.88800000001"/>
    <n v="330031.82569999999"/>
    <n v="275026.5172"/>
    <n v="440042.43410000001"/>
    <n v="343783.14649999997"/>
    <n v="550053.04260000004"/>
    <n v="389620.89939999999"/>
    <n v="623393.44830000005"/>
    <n v="435458.65220000001"/>
    <n v="696733.85400000005"/>
  </r>
  <r>
    <s v="3"/>
    <s v="Region III -"/>
    <x v="18"/>
    <s v="PA"/>
    <x v="107"/>
    <s v="1"/>
    <x v="0"/>
    <n v="126522.37609999999"/>
    <n v="221414.15820000001"/>
    <n v="164550.4608"/>
    <n v="287963.3064"/>
    <n v="197956.5361"/>
    <n v="346423.93819999998"/>
    <n v="237996.45180000001"/>
    <n v="416493.79070000001"/>
    <n v="280392.04330000002"/>
    <n v="490686.0759"/>
    <n v="307345.9008"/>
    <n v="537855.32629999996"/>
    <n v="333416.46269999997"/>
    <n v="583478.80969999998"/>
  </r>
  <r>
    <s v="3"/>
    <s v="Region III -"/>
    <x v="18"/>
    <s v="PA"/>
    <x v="107"/>
    <s v="2"/>
    <x v="1"/>
    <n v="111065.9388"/>
    <n v="194365.3928"/>
    <n v="145914.4135"/>
    <n v="255350.2236"/>
    <n v="177856.85879999999"/>
    <n v="311249.50280000002"/>
    <n v="218918.79199999999"/>
    <n v="383107.886"/>
    <n v="260330.21849999999"/>
    <n v="455577.8824"/>
    <n v="287075.8872"/>
    <n v="502382.8026"/>
    <n v="312439.86900000001"/>
    <n v="546769.77099999995"/>
  </r>
  <r>
    <s v="3"/>
    <s v="Region III -"/>
    <x v="18"/>
    <s v="PA"/>
    <x v="107"/>
    <s v="3"/>
    <x v="2"/>
    <n v="97340.463699999993"/>
    <n v="170345.81150000001"/>
    <n v="132351.59729999999"/>
    <n v="231615.29519999999"/>
    <n v="167268.35200000001"/>
    <n v="292719.61599999998"/>
    <n v="220117.39739999999"/>
    <n v="385205.44540000003"/>
    <n v="272421.36670000001"/>
    <n v="476737.39179999998"/>
    <n v="306685.03960000002"/>
    <n v="536698.81940000004"/>
    <n v="340464.20059999998"/>
    <n v="595812.35100000002"/>
  </r>
  <r>
    <s v="3"/>
    <s v="Region III -"/>
    <x v="18"/>
    <s v="PA"/>
    <x v="107"/>
    <s v="4"/>
    <x v="3"/>
    <n v="109582.88430000001"/>
    <n v="175332.6176"/>
    <n v="153416.03810000001"/>
    <n v="245465.66450000001"/>
    <n v="197249.19190000001"/>
    <n v="315598.71169999999"/>
    <n v="262998.92249999999"/>
    <n v="420798.28220000002"/>
    <n v="328748.6531"/>
    <n v="525997.85270000005"/>
    <n v="372581.80680000002"/>
    <n v="596130.89989999996"/>
    <n v="416414.96059999999"/>
    <n v="666263.94680000003"/>
  </r>
  <r>
    <s v="3"/>
    <s v="Region III -"/>
    <x v="18"/>
    <s v="PA"/>
    <x v="108"/>
    <s v="1"/>
    <x v="0"/>
    <n v="125274.2735"/>
    <n v="219229.97880000001"/>
    <n v="162967.82060000001"/>
    <n v="285193.68609999999"/>
    <n v="196080.5453"/>
    <n v="343140.95429999998"/>
    <n v="235786.58730000001"/>
    <n v="412626.52789999999"/>
    <n v="277818.4657"/>
    <n v="486182.3149"/>
    <n v="304538.12410000002"/>
    <n v="532941.71719999996"/>
    <n v="330402.32500000001"/>
    <n v="578204.06889999995"/>
  </r>
  <r>
    <s v="3"/>
    <s v="Region III -"/>
    <x v="18"/>
    <s v="PA"/>
    <x v="108"/>
    <s v="2"/>
    <x v="1"/>
    <n v="109817.83620000001"/>
    <n v="192181.21340000001"/>
    <n v="144331.7733"/>
    <n v="252580.60320000001"/>
    <n v="175980.86799999999"/>
    <n v="307966.51890000002"/>
    <n v="216708.92749999999"/>
    <n v="379240.62310000003"/>
    <n v="257756.64079999999"/>
    <n v="451074.1214"/>
    <n v="284268.11050000001"/>
    <n v="497469.19339999999"/>
    <n v="309425.73149999999"/>
    <n v="541495.03009999997"/>
  </r>
  <r>
    <s v="3"/>
    <s v="Region III -"/>
    <x v="18"/>
    <s v="PA"/>
    <x v="108"/>
    <s v="3"/>
    <x v="2"/>
    <n v="96087.317500000005"/>
    <n v="168152.80549999999"/>
    <n v="130597.1925"/>
    <n v="228545.08689999999"/>
    <n v="165012.6887"/>
    <n v="288772.20520000003"/>
    <n v="217109.84640000001"/>
    <n v="379942.23109999998"/>
    <n v="268661.92790000001"/>
    <n v="470158.37390000001"/>
    <n v="302424.34230000002"/>
    <n v="529242.59920000006"/>
    <n v="335702.24479999999"/>
    <n v="587478.92830000003"/>
  </r>
  <r>
    <s v="3"/>
    <s v="Region III -"/>
    <x v="18"/>
    <s v="PA"/>
    <x v="108"/>
    <s v="4"/>
    <x v="3"/>
    <n v="108522.0107"/>
    <n v="173635.21969999999"/>
    <n v="151930.8149"/>
    <n v="243089.3075"/>
    <n v="195339.61919999999"/>
    <n v="312543.39549999998"/>
    <n v="260452.82569999999"/>
    <n v="416724.52720000001"/>
    <n v="325566.03200000001"/>
    <n v="520905.65899999999"/>
    <n v="368974.83630000002"/>
    <n v="590359.74690000003"/>
    <n v="412383.64059999998"/>
    <n v="659813.83479999995"/>
  </r>
  <r>
    <s v="3"/>
    <s v="Region III -"/>
    <x v="18"/>
    <s v="PA"/>
    <x v="109"/>
    <s v="1"/>
    <x v="0"/>
    <n v="125274.2735"/>
    <n v="219229.97880000001"/>
    <n v="162967.82060000001"/>
    <n v="285193.68609999999"/>
    <n v="196080.5453"/>
    <n v="343140.95429999998"/>
    <n v="235786.58730000001"/>
    <n v="412626.52789999999"/>
    <n v="277818.4657"/>
    <n v="486182.3149"/>
    <n v="304538.12410000002"/>
    <n v="532941.71719999996"/>
    <n v="330402.32500000001"/>
    <n v="578204.06889999995"/>
  </r>
  <r>
    <s v="3"/>
    <s v="Region III -"/>
    <x v="18"/>
    <s v="PA"/>
    <x v="109"/>
    <s v="2"/>
    <x v="1"/>
    <n v="109817.83620000001"/>
    <n v="192181.21340000001"/>
    <n v="144331.7733"/>
    <n v="252580.60320000001"/>
    <n v="175980.86799999999"/>
    <n v="307966.51890000002"/>
    <n v="216708.92749999999"/>
    <n v="379240.62310000003"/>
    <n v="257756.64079999999"/>
    <n v="451074.1214"/>
    <n v="284268.11050000001"/>
    <n v="497469.19339999999"/>
    <n v="309425.73149999999"/>
    <n v="541495.03009999997"/>
  </r>
  <r>
    <s v="3"/>
    <s v="Region III -"/>
    <x v="18"/>
    <s v="PA"/>
    <x v="109"/>
    <s v="3"/>
    <x v="2"/>
    <n v="96087.317500000005"/>
    <n v="168152.80549999999"/>
    <n v="130597.1925"/>
    <n v="228545.08689999999"/>
    <n v="165012.6887"/>
    <n v="288772.20520000003"/>
    <n v="217109.84640000001"/>
    <n v="379942.23109999998"/>
    <n v="268661.92790000001"/>
    <n v="470158.37390000001"/>
    <n v="302424.34230000002"/>
    <n v="529242.59920000006"/>
    <n v="335702.24479999999"/>
    <n v="587478.92830000003"/>
  </r>
  <r>
    <s v="3"/>
    <s v="Region III -"/>
    <x v="18"/>
    <s v="PA"/>
    <x v="109"/>
    <s v="4"/>
    <x v="3"/>
    <n v="108522.0107"/>
    <n v="173635.21969999999"/>
    <n v="151930.8149"/>
    <n v="243089.3075"/>
    <n v="195339.61919999999"/>
    <n v="312543.39549999998"/>
    <n v="260452.82569999999"/>
    <n v="416724.52720000001"/>
    <n v="325566.03200000001"/>
    <n v="520905.65899999999"/>
    <n v="368974.83630000002"/>
    <n v="590359.74690000003"/>
    <n v="412383.64059999998"/>
    <n v="659813.83479999995"/>
  </r>
  <r>
    <s v="3"/>
    <s v="Region III -"/>
    <x v="18"/>
    <s v="PA"/>
    <x v="110"/>
    <s v="1"/>
    <x v="0"/>
    <n v="124026.17479999999"/>
    <n v="217045.80590000001"/>
    <n v="161385.18520000001"/>
    <n v="282424.07400000002"/>
    <n v="194204.5601"/>
    <n v="339857.98019999999"/>
    <n v="233576.72949999999"/>
    <n v="408759.27659999998"/>
    <n v="275244.89559999999"/>
    <n v="481678.5673"/>
    <n v="301730.35580000002"/>
    <n v="528028.12250000006"/>
    <n v="327388.19640000002"/>
    <n v="572929.34380000003"/>
  </r>
  <r>
    <s v="3"/>
    <s v="Region III -"/>
    <x v="18"/>
    <s v="PA"/>
    <x v="110"/>
    <s v="2"/>
    <x v="1"/>
    <n v="108569.7374"/>
    <n v="189997.0405"/>
    <n v="142749.1378"/>
    <n v="249810.99110000001"/>
    <n v="174104.88279999999"/>
    <n v="304683.54479999997"/>
    <n v="214499.06959999999"/>
    <n v="375373.37180000002"/>
    <n v="255183.07079999999"/>
    <n v="446570.3738"/>
    <n v="281460.34220000001"/>
    <n v="492555.59879999998"/>
    <n v="306411.6029"/>
    <n v="536220.30500000005"/>
  </r>
  <r>
    <s v="3"/>
    <s v="Region III -"/>
    <x v="18"/>
    <s v="PA"/>
    <x v="110"/>
    <s v="3"/>
    <x v="2"/>
    <n v="94834.174899999998"/>
    <n v="165959.80609999999"/>
    <n v="128842.79300000001"/>
    <n v="225474.88769999999"/>
    <n v="162757.03219999999"/>
    <n v="284824.8063"/>
    <n v="214102.30429999999"/>
    <n v="374679.03240000003"/>
    <n v="264902.50030000001"/>
    <n v="463579.37560000003"/>
    <n v="298163.65779999999"/>
    <n v="521786.40110000002"/>
    <n v="330940.30310000002"/>
    <n v="579145.53049999999"/>
  </r>
  <r>
    <s v="3"/>
    <s v="Region III -"/>
    <x v="18"/>
    <s v="PA"/>
    <x v="110"/>
    <s v="4"/>
    <x v="3"/>
    <n v="107461.14019999999"/>
    <n v="171937.82689999999"/>
    <n v="150445.5963"/>
    <n v="240712.95749999999"/>
    <n v="193430.05230000001"/>
    <n v="309488.0883"/>
    <n v="257906.73639999999"/>
    <n v="412650.7844"/>
    <n v="322383.42050000001"/>
    <n v="515813.4804"/>
    <n v="365367.87660000002"/>
    <n v="584588.61120000004"/>
    <n v="408352.33260000002"/>
    <n v="653363.74199999997"/>
  </r>
  <r>
    <s v="3"/>
    <s v="Region III -"/>
    <x v="18"/>
    <s v="PA"/>
    <x v="111"/>
    <s v="1"/>
    <x v="0"/>
    <n v="127179.67170000001"/>
    <n v="222564.42559999999"/>
    <n v="165463.8468"/>
    <n v="289561.73190000001"/>
    <n v="199095.64600000001"/>
    <n v="348417.38040000002"/>
    <n v="239431.67389999999"/>
    <n v="419005.42930000002"/>
    <n v="282126.09789999999"/>
    <n v="493720.67119999998"/>
    <n v="309265.67509999999"/>
    <n v="541214.93149999995"/>
    <n v="335544.94099999999"/>
    <n v="587203.64670000004"/>
  </r>
  <r>
    <s v="3"/>
    <s v="Region III -"/>
    <x v="18"/>
    <s v="PA"/>
    <x v="111"/>
    <s v="2"/>
    <x v="1"/>
    <n v="111423.1096"/>
    <n v="194990.44200000001"/>
    <n v="146465.93470000001"/>
    <n v="256315.38579999999"/>
    <n v="178605.68400000001"/>
    <n v="312559.94699999999"/>
    <n v="219983.57440000001"/>
    <n v="384971.25520000001"/>
    <n v="261674.72330000001"/>
    <n v="457930.7659"/>
    <n v="288602.06939999998"/>
    <n v="505053.62150000001"/>
    <n v="314161.03529999999"/>
    <n v="549781.81169999996"/>
  </r>
  <r>
    <s v="3"/>
    <s v="Region III -"/>
    <x v="18"/>
    <s v="PA"/>
    <x v="111"/>
    <s v="3"/>
    <x v="2"/>
    <n v="97423.849100000007"/>
    <n v="170491.73579999999"/>
    <n v="132392.12220000001"/>
    <n v="231686.2139"/>
    <n v="167264.1839"/>
    <n v="292712.32189999998"/>
    <n v="220055.39199999999"/>
    <n v="385096.93609999999"/>
    <n v="272290.94"/>
    <n v="476509.14510000002"/>
    <n v="306497.2389"/>
    <n v="536370.16799999995"/>
    <n v="340209.6176"/>
    <n v="595366.8308"/>
  </r>
  <r>
    <s v="3"/>
    <s v="Region III -"/>
    <x v="18"/>
    <s v="PA"/>
    <x v="111"/>
    <s v="4"/>
    <x v="3"/>
    <n v="110181.19469999999"/>
    <n v="176289.91409999999"/>
    <n v="154253.67249999999"/>
    <n v="246805.87969999999"/>
    <n v="198326.15040000001"/>
    <n v="317321.84539999999"/>
    <n v="264434.86729999998"/>
    <n v="423095.79389999999"/>
    <n v="330543.58399999997"/>
    <n v="528869.74230000004"/>
    <n v="374616.06199999998"/>
    <n v="599385.70799999998"/>
    <n v="418688.53970000002"/>
    <n v="669901.67359999998"/>
  </r>
  <r>
    <s v="3"/>
    <s v="Region III -"/>
    <x v="19"/>
    <s v="VA"/>
    <x v="112"/>
    <s v="1"/>
    <x v="0"/>
    <n v="132729.62760000001"/>
    <n v="232276.84830000001"/>
    <n v="172341.5747"/>
    <n v="301597.75589999999"/>
    <n v="207135.3504"/>
    <n v="362486.86330000003"/>
    <n v="248715.4547"/>
    <n v="435252.04570000002"/>
    <n v="292812.63179999997"/>
    <n v="512422.10550000001"/>
    <n v="320868.86050000001"/>
    <n v="561520.50580000004"/>
    <n v="347865.70079999999"/>
    <n v="608764.97629999998"/>
  </r>
  <r>
    <s v="3"/>
    <s v="Region III -"/>
    <x v="19"/>
    <s v="VA"/>
    <x v="112"/>
    <s v="2"/>
    <x v="1"/>
    <n v="117573.3149"/>
    <n v="205753.30110000001"/>
    <n v="154067.3921"/>
    <n v="269617.9362"/>
    <n v="187425.9578"/>
    <n v="327995.42609999998"/>
    <n v="230008.23449999999"/>
    <n v="402514.41039999999"/>
    <n v="273140.3566"/>
    <n v="477995.62390000001"/>
    <n v="300992.43900000001"/>
    <n v="526736.7683"/>
    <n v="327296.41930000001"/>
    <n v="572768.73380000005"/>
  </r>
  <r>
    <s v="3"/>
    <s v="Region III -"/>
    <x v="19"/>
    <s v="VA"/>
    <x v="112"/>
    <s v="3"/>
    <x v="2"/>
    <n v="104149.36599999999"/>
    <n v="182261.39060000001"/>
    <n v="141960.27499999999"/>
    <n v="248430.48130000001"/>
    <n v="179678.6378"/>
    <n v="314437.61619999999"/>
    <n v="236720.89309999999"/>
    <n v="414261.56290000002"/>
    <n v="293228.65629999997"/>
    <n v="513150.14850000001"/>
    <n v="330306.61849999998"/>
    <n v="578036.58239999996"/>
    <n v="366909.4767"/>
    <n v="642091.58420000004"/>
  </r>
  <r>
    <s v="3"/>
    <s v="Region III -"/>
    <x v="19"/>
    <s v="VA"/>
    <x v="112"/>
    <s v="4"/>
    <x v="3"/>
    <n v="114819.36500000001"/>
    <n v="183710.98680000001"/>
    <n v="160747.11110000001"/>
    <n v="257195.38149999999"/>
    <n v="206674.85709999999"/>
    <n v="330679.77630000003"/>
    <n v="275566.47610000003"/>
    <n v="440906.36839999998"/>
    <n v="344458.09519999998"/>
    <n v="551132.96039999998"/>
    <n v="390385.84120000002"/>
    <n v="624617.35519999999"/>
    <n v="436313.5871"/>
    <n v="698101.74990000005"/>
  </r>
  <r>
    <s v="3"/>
    <s v="Region III -"/>
    <x v="19"/>
    <s v="VA"/>
    <x v="113"/>
    <s v="1"/>
    <x v="0"/>
    <n v="130250.0475"/>
    <n v="227937.58309999999"/>
    <n v="169237.3308"/>
    <n v="296165.32890000002"/>
    <n v="203483.93030000001"/>
    <n v="356096.87800000003"/>
    <n v="244460.8757"/>
    <n v="427806.53230000002"/>
    <n v="287889.11489999999"/>
    <n v="503805.951"/>
    <n v="315511.25640000001"/>
    <n v="552144.69869999995"/>
    <n v="342148.13709999999"/>
    <n v="598759.23979999998"/>
  </r>
  <r>
    <s v="3"/>
    <s v="Region III -"/>
    <x v="19"/>
    <s v="VA"/>
    <x v="113"/>
    <s v="2"/>
    <x v="1"/>
    <n v="114943.6725"/>
    <n v="201151.42679999999"/>
    <n v="150782.21580000001"/>
    <n v="263868.87770000001"/>
    <n v="183579.3953"/>
    <n v="321263.94170000002"/>
    <n v="225568.4356"/>
    <n v="394744.7623"/>
    <n v="268022.0649"/>
    <n v="469038.61359999998"/>
    <n v="295438.03889999999"/>
    <n v="517016.56809999997"/>
    <n v="321375.19959999999"/>
    <n v="562406.59920000006"/>
  </r>
  <r>
    <s v="3"/>
    <s v="Region III -"/>
    <x v="19"/>
    <s v="VA"/>
    <x v="113"/>
    <s v="3"/>
    <x v="2"/>
    <n v="101371.48239999999"/>
    <n v="177400.09419999999"/>
    <n v="138033.13080000001"/>
    <n v="241557.97880000001"/>
    <n v="174601.31649999999"/>
    <n v="305552.30379999999"/>
    <n v="229922.90729999999"/>
    <n v="402365.08779999998"/>
    <n v="284704.71409999998"/>
    <n v="498233.24969999999"/>
    <n v="320626.15870000003"/>
    <n v="561095.77769999998"/>
    <n v="356067.7953"/>
    <n v="623118.64170000004"/>
  </r>
  <r>
    <s v="3"/>
    <s v="Region III -"/>
    <x v="19"/>
    <s v="VA"/>
    <x v="113"/>
    <s v="4"/>
    <x v="3"/>
    <n v="112731.55680000001"/>
    <n v="180370.49359999999"/>
    <n v="157824.1795"/>
    <n v="252518.69089999999"/>
    <n v="202916.80230000001"/>
    <n v="324666.8885"/>
    <n v="270555.73639999999"/>
    <n v="432889.18459999998"/>
    <n v="338194.6704"/>
    <n v="541111.48069999996"/>
    <n v="383287.29310000001"/>
    <n v="613259.67819999997"/>
    <n v="428379.91580000002"/>
    <n v="685407.87560000003"/>
  </r>
  <r>
    <s v="3"/>
    <s v="Region III -"/>
    <x v="19"/>
    <s v="VA"/>
    <x v="114"/>
    <s v="1"/>
    <x v="0"/>
    <n v="122021.02650000001"/>
    <n v="213536.79629999999"/>
    <n v="158522.93979999999"/>
    <n v="277415.14480000001"/>
    <n v="190586.09030000001"/>
    <n v="333525.658"/>
    <n v="228940.7427"/>
    <n v="400646.29969999997"/>
    <n v="269595.43060000002"/>
    <n v="471792.0037"/>
    <n v="295455.10749999998"/>
    <n v="517046.43800000002"/>
    <n v="320381.30979999999"/>
    <n v="560667.29200000002"/>
  </r>
  <r>
    <s v="3"/>
    <s v="Region III -"/>
    <x v="19"/>
    <s v="VA"/>
    <x v="114"/>
    <s v="2"/>
    <x v="1"/>
    <n v="107765.0889"/>
    <n v="188588.90549999999"/>
    <n v="141334.35219999999"/>
    <n v="247335.1165"/>
    <n v="172047.5526"/>
    <n v="301083.21710000001"/>
    <n v="211344.8426"/>
    <n v="369853.47450000001"/>
    <n v="251091.80549999999"/>
    <n v="439410.65960000001"/>
    <n v="276759.46350000001"/>
    <n v="484329.0612"/>
    <n v="301033.96580000001"/>
    <n v="526809.44019999995"/>
  </r>
  <r>
    <s v="3"/>
    <s v="Region III -"/>
    <x v="19"/>
    <s v="VA"/>
    <x v="114"/>
    <s v="3"/>
    <x v="2"/>
    <n v="95127.191500000001"/>
    <n v="166472.5851"/>
    <n v="129557.87450000001"/>
    <n v="226726.28049999999"/>
    <n v="163901.5091"/>
    <n v="286827.6409"/>
    <n v="215854.0655"/>
    <n v="377744.61469999998"/>
    <n v="267303.88179999997"/>
    <n v="467781.79320000001"/>
    <n v="301045.1594"/>
    <n v="526829.02899999998"/>
    <n v="334339.55699999997"/>
    <n v="585094.22470000002"/>
  </r>
  <r>
    <s v="3"/>
    <s v="Region III -"/>
    <x v="19"/>
    <s v="VA"/>
    <x v="114"/>
    <s v="4"/>
    <x v="3"/>
    <n v="105598.3213"/>
    <n v="168957.31659999999"/>
    <n v="147837.64980000001"/>
    <n v="236540.2432"/>
    <n v="190076.97829999999"/>
    <n v="304123.16989999998"/>
    <n v="253435.9711"/>
    <n v="405497.55989999999"/>
    <n v="316794.96399999998"/>
    <n v="506871.9498"/>
    <n v="359034.29249999998"/>
    <n v="574454.87659999996"/>
    <n v="401273.62099999998"/>
    <n v="642037.80319999997"/>
  </r>
  <r>
    <s v="3"/>
    <s v="Region III -"/>
    <x v="19"/>
    <s v="VA"/>
    <x v="115"/>
    <s v="1"/>
    <x v="0"/>
    <n v="129625.9981"/>
    <n v="226845.49669999999"/>
    <n v="168446.01310000001"/>
    <n v="294780.52289999998"/>
    <n v="202545.93770000001"/>
    <n v="354455.3909"/>
    <n v="243355.9467"/>
    <n v="425872.90669999999"/>
    <n v="286602.32980000001"/>
    <n v="501554.0772"/>
    <n v="314107.37229999999"/>
    <n v="549687.90150000004"/>
    <n v="340641.07270000002"/>
    <n v="596121.87730000005"/>
  </r>
  <r>
    <s v="3"/>
    <s v="Region III -"/>
    <x v="19"/>
    <s v="VA"/>
    <x v="115"/>
    <s v="2"/>
    <x v="1"/>
    <n v="114319.6231"/>
    <n v="200059.34039999999"/>
    <n v="149990.89809999999"/>
    <n v="262484.07160000002"/>
    <n v="182641.40270000001"/>
    <n v="319622.4547"/>
    <n v="224463.5067"/>
    <n v="392811.13669999997"/>
    <n v="266735.27980000002"/>
    <n v="466786.73979999998"/>
    <n v="294034.15470000001"/>
    <n v="514559.7708"/>
    <n v="319868.13520000002"/>
    <n v="559769.23659999995"/>
  </r>
  <r>
    <s v="3"/>
    <s v="Region III -"/>
    <x v="19"/>
    <s v="VA"/>
    <x v="115"/>
    <s v="3"/>
    <x v="2"/>
    <n v="100744.9111"/>
    <n v="176303.59450000001"/>
    <n v="137155.93100000001"/>
    <n v="240022.87909999999"/>
    <n v="173473.48819999999"/>
    <n v="303578.60430000001"/>
    <n v="228419.13630000001"/>
    <n v="399733.48849999998"/>
    <n v="282825.00030000001"/>
    <n v="494943.75050000002"/>
    <n v="318495.81640000001"/>
    <n v="557367.67870000005"/>
    <n v="353686.82439999998"/>
    <n v="618951.94279999996"/>
  </r>
  <r>
    <s v="3"/>
    <s v="Region III -"/>
    <x v="19"/>
    <s v="VA"/>
    <x v="115"/>
    <s v="4"/>
    <x v="3"/>
    <n v="112201.1216"/>
    <n v="179521.7972"/>
    <n v="157081.57019999999"/>
    <n v="251330.516"/>
    <n v="201962.01879999999"/>
    <n v="323139.23489999998"/>
    <n v="269282.69170000002"/>
    <n v="430852.31319999998"/>
    <n v="336603.36469999998"/>
    <n v="538565.39139999996"/>
    <n v="381483.81329999998"/>
    <n v="610374.11029999994"/>
    <n v="426364.26189999998"/>
    <n v="682182.82920000004"/>
  </r>
  <r>
    <s v="3"/>
    <s v="Region III -"/>
    <x v="19"/>
    <s v="VA"/>
    <x v="116"/>
    <s v="1"/>
    <x v="0"/>
    <n v="120756.3026"/>
    <n v="211323.52970000001"/>
    <n v="156879.26790000001"/>
    <n v="274538.71889999998"/>
    <n v="188609.54370000001"/>
    <n v="330066.70140000002"/>
    <n v="226565.73490000001"/>
    <n v="396490.03610000003"/>
    <n v="266798.22200000001"/>
    <n v="466896.8885"/>
    <n v="292389.3898"/>
    <n v="511681.43219999998"/>
    <n v="317056.46960000001"/>
    <n v="554848.82180000003"/>
  </r>
  <r>
    <s v="3"/>
    <s v="Region III -"/>
    <x v="19"/>
    <s v="VA"/>
    <x v="116"/>
    <s v="2"/>
    <x v="1"/>
    <n v="106650.42750000001"/>
    <n v="186638.24799999999"/>
    <n v="139871.61259999999"/>
    <n v="244775.32209999999"/>
    <n v="170266.14840000001"/>
    <n v="297965.75959999999"/>
    <n v="209155.05470000001"/>
    <n v="366021.3456"/>
    <n v="248489.37169999999"/>
    <n v="434856.40049999999"/>
    <n v="273890.54200000002"/>
    <n v="479308.4485"/>
    <n v="297912.7818"/>
    <n v="521347.36810000002"/>
  </r>
  <r>
    <s v="3"/>
    <s v="Region III -"/>
    <x v="19"/>
    <s v="VA"/>
    <x v="116"/>
    <s v="3"/>
    <x v="2"/>
    <n v="94145.640100000004"/>
    <n v="164754.8702"/>
    <n v="128221.80989999999"/>
    <n v="224388.1672"/>
    <n v="162211.84729999999"/>
    <n v="283870.7328"/>
    <n v="213629.40719999999"/>
    <n v="373851.46250000002"/>
    <n v="264549.51880000002"/>
    <n v="462961.658"/>
    <n v="297943.54009999998"/>
    <n v="521401.19500000001"/>
    <n v="330895.38520000002"/>
    <n v="579066.92409999995"/>
  </r>
  <r>
    <s v="3"/>
    <s v="Region III -"/>
    <x v="19"/>
    <s v="VA"/>
    <x v="116"/>
    <s v="4"/>
    <x v="3"/>
    <n v="104503.5117"/>
    <n v="167205.62119999999"/>
    <n v="146304.91639999999"/>
    <n v="234087.86960000001"/>
    <n v="188106.321"/>
    <n v="300970.11810000002"/>
    <n v="250808.42800000001"/>
    <n v="401293.49089999998"/>
    <n v="313510.53509999998"/>
    <n v="501616.86349999998"/>
    <n v="355311.93979999999"/>
    <n v="568499.11210000003"/>
    <n v="397113.3444"/>
    <n v="635381.36049999995"/>
  </r>
  <r>
    <s v="3"/>
    <s v="Region III -"/>
    <x v="19"/>
    <s v="VA"/>
    <x v="117"/>
    <s v="1"/>
    <x v="0"/>
    <n v="123943.05349999999"/>
    <n v="216900.34359999999"/>
    <n v="161080.00760000001"/>
    <n v="281890.01329999999"/>
    <n v="193701.7585"/>
    <n v="338978.07750000001"/>
    <n v="232750.98670000001"/>
    <n v="407314.2267"/>
    <n v="274126.71039999998"/>
    <n v="479721.74320000003"/>
    <n v="300440.6177"/>
    <n v="525771.08089999994"/>
    <n v="325834.64799999999"/>
    <n v="570210.63399999996"/>
  </r>
  <r>
    <s v="3"/>
    <s v="Region III -"/>
    <x v="19"/>
    <s v="VA"/>
    <x v="117"/>
    <s v="2"/>
    <x v="1"/>
    <n v="109236.9279"/>
    <n v="191164.62390000001"/>
    <n v="143348.62179999999"/>
    <n v="250860.0883"/>
    <n v="174577.7928"/>
    <n v="305511.13740000001"/>
    <n v="214599.42600000001"/>
    <n v="375548.99550000002"/>
    <n v="255038.75959999999"/>
    <n v="446317.82949999999"/>
    <n v="281154.5845"/>
    <n v="492020.52279999998"/>
    <n v="305876.33470000001"/>
    <n v="535283.58570000005"/>
  </r>
  <r>
    <s v="3"/>
    <s v="Region III -"/>
    <x v="19"/>
    <s v="VA"/>
    <x v="117"/>
    <s v="3"/>
    <x v="2"/>
    <n v="96192.134099999996"/>
    <n v="168336.2347"/>
    <n v="130934.4722"/>
    <n v="229135.32629999999"/>
    <n v="165587.0129"/>
    <n v="289777.27250000002"/>
    <n v="218016.73180000001"/>
    <n v="381529.2806"/>
    <n v="269927.8346"/>
    <n v="472373.71059999999"/>
    <n v="303958.99650000001"/>
    <n v="531928.2439"/>
    <n v="337529.16639999999"/>
    <n v="590676.04110000003"/>
  </r>
  <r>
    <s v="3"/>
    <s v="Region III -"/>
    <x v="19"/>
    <s v="VA"/>
    <x v="117"/>
    <s v="4"/>
    <x v="3"/>
    <n v="107291.44779999999"/>
    <n v="171666.31899999999"/>
    <n v="150208.0269"/>
    <n v="240332.84650000001"/>
    <n v="193124.606"/>
    <n v="308999.37420000002"/>
    <n v="257499.47459999999"/>
    <n v="411999.16560000001"/>
    <n v="321874.34330000001"/>
    <n v="514998.95699999999"/>
    <n v="364790.92249999999"/>
    <n v="583665.48459999997"/>
    <n v="407707.50160000002"/>
    <n v="652332.0122"/>
  </r>
  <r>
    <s v="3"/>
    <s v="Region III -"/>
    <x v="19"/>
    <s v="VA"/>
    <x v="118"/>
    <s v="1"/>
    <x v="0"/>
    <n v="123285.75019999999"/>
    <n v="215750.06299999999"/>
    <n v="160166.61180000001"/>
    <n v="280291.57069999998"/>
    <n v="192562.63690000001"/>
    <n v="336984.61459999997"/>
    <n v="231315.75039999999"/>
    <n v="404802.56329999998"/>
    <n v="272392.63929999998"/>
    <n v="476687.11869999999"/>
    <n v="298520.82500000001"/>
    <n v="522411.44380000001"/>
    <n v="323706.14980000001"/>
    <n v="566485.7622"/>
  </r>
  <r>
    <s v="3"/>
    <s v="Region III -"/>
    <x v="19"/>
    <s v="VA"/>
    <x v="118"/>
    <s v="2"/>
    <x v="1"/>
    <n v="108879.7503"/>
    <n v="190539.56299999999"/>
    <n v="142797.09179999999"/>
    <n v="249894.91080000001"/>
    <n v="173828.95689999999"/>
    <n v="304200.67469999997"/>
    <n v="213534.6305"/>
    <n v="373685.60330000002"/>
    <n v="253694.23929999999"/>
    <n v="443964.91879999998"/>
    <n v="279628.38510000001"/>
    <n v="489349.67389999999"/>
    <n v="304155.14990000002"/>
    <n v="532271.51229999994"/>
  </r>
  <r>
    <s v="3"/>
    <s v="Region III -"/>
    <x v="19"/>
    <s v="VA"/>
    <x v="118"/>
    <s v="3"/>
    <x v="2"/>
    <n v="96108.742899999997"/>
    <n v="168190.3002"/>
    <n v="130893.9393"/>
    <n v="229064.39379999999"/>
    <n v="165591.17079999999"/>
    <n v="289784.549"/>
    <n v="218078.72390000001"/>
    <n v="381637.76679999998"/>
    <n v="270058.24479999999"/>
    <n v="472601.92849999998"/>
    <n v="304146.77889999998"/>
    <n v="532256.86289999995"/>
    <n v="337783.72879999998"/>
    <n v="591121.52540000004"/>
  </r>
  <r>
    <s v="3"/>
    <s v="Region III -"/>
    <x v="19"/>
    <s v="VA"/>
    <x v="118"/>
    <s v="4"/>
    <x v="3"/>
    <n v="106693.13099999999"/>
    <n v="170709.01199999999"/>
    <n v="149370.38329999999"/>
    <n v="238992.61679999999"/>
    <n v="192047.63570000001"/>
    <n v="307276.22169999999"/>
    <n v="256063.51430000001"/>
    <n v="409701.62890000001"/>
    <n v="320079.39279999997"/>
    <n v="512127.03600000002"/>
    <n v="362756.64520000003"/>
    <n v="580410.64099999995"/>
    <n v="405433.89750000002"/>
    <n v="648694.24580000003"/>
  </r>
  <r>
    <s v="3"/>
    <s v="Region III -"/>
    <x v="19"/>
    <s v="VA"/>
    <x v="119"/>
    <s v="1"/>
    <x v="0"/>
    <n v="125848.45170000001"/>
    <n v="220234.7905"/>
    <n v="163576.0337"/>
    <n v="286258.05900000001"/>
    <n v="196716.85920000001"/>
    <n v="344254.5037"/>
    <n v="236396.07320000001"/>
    <n v="413693.12829999998"/>
    <n v="278434.34269999998"/>
    <n v="487260.09950000001"/>
    <n v="305168.16879999998"/>
    <n v="534044.29520000005"/>
    <n v="330977.26390000002"/>
    <n v="579210.21180000005"/>
  </r>
  <r>
    <s v="3"/>
    <s v="Region III -"/>
    <x v="19"/>
    <s v="VA"/>
    <x v="119"/>
    <s v="2"/>
    <x v="1"/>
    <n v="110842.20140000001"/>
    <n v="193973.85250000001"/>
    <n v="145482.78339999999"/>
    <n v="254594.87090000001"/>
    <n v="177202.60879999999"/>
    <n v="310104.56540000002"/>
    <n v="217874.0729"/>
    <n v="381279.62760000001"/>
    <n v="258956.84220000001"/>
    <n v="453174.47389999998"/>
    <n v="285488.54330000002"/>
    <n v="499604.9509"/>
    <n v="310611.6385"/>
    <n v="543570.36730000004"/>
  </r>
  <r>
    <s v="3"/>
    <s v="Region III -"/>
    <x v="19"/>
    <s v="VA"/>
    <x v="119"/>
    <s v="3"/>
    <x v="2"/>
    <n v="97528.665800000002"/>
    <n v="170675.16510000001"/>
    <n v="132729.4019"/>
    <n v="232276.45329999999"/>
    <n v="167838.50810000001"/>
    <n v="293717.38919999998"/>
    <n v="220962.27739999999"/>
    <n v="386683.98560000001"/>
    <n v="273556.8468"/>
    <n v="478724.48180000001"/>
    <n v="308031.89299999998"/>
    <n v="539055.81270000001"/>
    <n v="342036.5392"/>
    <n v="598563.94350000005"/>
  </r>
  <r>
    <s v="3"/>
    <s v="Region III -"/>
    <x v="19"/>
    <s v="VA"/>
    <x v="119"/>
    <s v="4"/>
    <x v="3"/>
    <n v="108950.6318"/>
    <n v="174321.0134"/>
    <n v="152530.88449999999"/>
    <n v="244049.41880000001"/>
    <n v="196111.1372"/>
    <n v="313777.82419999997"/>
    <n v="261481.51629999999"/>
    <n v="418370.43229999999"/>
    <n v="326851.89529999997"/>
    <n v="522963.04029999999"/>
    <n v="370432.14809999999"/>
    <n v="592691.44570000004"/>
    <n v="414012.4007"/>
    <n v="662419.85109999997"/>
  </r>
  <r>
    <s v="3"/>
    <s v="Region III -"/>
    <x v="19"/>
    <s v="VA"/>
    <x v="25"/>
    <s v="1"/>
    <x v="0"/>
    <n v="122037.65150000001"/>
    <n v="213565.89009999999"/>
    <n v="158583.97630000001"/>
    <n v="277521.95860000001"/>
    <n v="190686.65169999999"/>
    <n v="333701.64049999998"/>
    <n v="229105.89249999999"/>
    <n v="400935.31199999998"/>
    <n v="269819.06929999997"/>
    <n v="472183.37109999999"/>
    <n v="295713.05670000002"/>
    <n v="517497.8493"/>
    <n v="320692.02120000002"/>
    <n v="561211.03709999996"/>
  </r>
  <r>
    <s v="3"/>
    <s v="Region III -"/>
    <x v="19"/>
    <s v="VA"/>
    <x v="25"/>
    <s v="2"/>
    <x v="1"/>
    <n v="107631.65150000001"/>
    <n v="188355.39009999999"/>
    <n v="141214.45629999999"/>
    <n v="247125.29870000001"/>
    <n v="171952.97169999999"/>
    <n v="300917.70059999998"/>
    <n v="211324.7726"/>
    <n v="369818.35200000001"/>
    <n v="251120.66930000001"/>
    <n v="439461.17119999998"/>
    <n v="276820.61680000002"/>
    <n v="484436.07939999999"/>
    <n v="301141.02120000002"/>
    <n v="526996.78729999997"/>
  </r>
  <r>
    <s v="3"/>
    <s v="Region III -"/>
    <x v="19"/>
    <s v="VA"/>
    <x v="25"/>
    <s v="3"/>
    <x v="2"/>
    <n v="94855.600399999996"/>
    <n v="165997.30069999999"/>
    <n v="129139.53969999999"/>
    <n v="225994.19459999999"/>
    <n v="163335.51430000001"/>
    <n v="285837.15000000002"/>
    <n v="215071.18179999999"/>
    <n v="376374.56819999998"/>
    <n v="266298.81719999999"/>
    <n v="466022.9301"/>
    <n v="299886.0943"/>
    <n v="524800.66489999997"/>
    <n v="333021.78720000002"/>
    <n v="582788.12760000001"/>
  </r>
  <r>
    <s v="3"/>
    <s v="Region III -"/>
    <x v="19"/>
    <s v="VA"/>
    <x v="25"/>
    <s v="4"/>
    <x v="3"/>
    <n v="105632.2604"/>
    <n v="169011.61919999999"/>
    <n v="147885.16450000001"/>
    <n v="236616.26680000001"/>
    <n v="190138.06880000001"/>
    <n v="304220.91450000001"/>
    <n v="253517.42499999999"/>
    <n v="405627.8861"/>
    <n v="316896.78120000003"/>
    <n v="507034.85749999998"/>
    <n v="359149.68540000002"/>
    <n v="574639.50529999996"/>
    <n v="401402.58960000001"/>
    <n v="642244.15300000005"/>
  </r>
  <r>
    <s v="3"/>
    <s v="Region III -"/>
    <x v="19"/>
    <s v="VA"/>
    <x v="120"/>
    <s v="1"/>
    <x v="0"/>
    <n v="129035.19869999999"/>
    <n v="225811.59770000001"/>
    <n v="167776.76819999999"/>
    <n v="293609.34450000001"/>
    <n v="201809.06789999999"/>
    <n v="353165.8689"/>
    <n v="242581.3175"/>
    <n v="424517.30550000002"/>
    <n v="285762.82199999999"/>
    <n v="500084.93849999999"/>
    <n v="313219.38669999997"/>
    <n v="548133.92669999995"/>
    <n v="339755.4314"/>
    <n v="594572.00490000006"/>
  </r>
  <r>
    <s v="3"/>
    <s v="Region III -"/>
    <x v="19"/>
    <s v="VA"/>
    <x v="120"/>
    <s v="2"/>
    <x v="1"/>
    <n v="113428.69899999999"/>
    <n v="198500.22320000001"/>
    <n v="148959.7886"/>
    <n v="260679.63010000001"/>
    <n v="181514.24830000001"/>
    <n v="317649.93449999997"/>
    <n v="223318.43780000001"/>
    <n v="390807.26610000001"/>
    <n v="265506.22230000002"/>
    <n v="464635.88909999997"/>
    <n v="292752.57709999999"/>
    <n v="512317.0098"/>
    <n v="318575.18170000002"/>
    <n v="557506.56810000003"/>
  </r>
  <r>
    <s v="3"/>
    <s v="Region III -"/>
    <x v="19"/>
    <s v="VA"/>
    <x v="120"/>
    <s v="3"/>
    <x v="2"/>
    <n v="99575.157600000006"/>
    <n v="174256.52600000001"/>
    <n v="135442.06159999999"/>
    <n v="237023.60769999999"/>
    <n v="171213.6703"/>
    <n v="299623.92300000001"/>
    <n v="225349.59779999999"/>
    <n v="394361.79619999998"/>
    <n v="278935.15730000002"/>
    <n v="488136.52529999998"/>
    <n v="314047.34360000002"/>
    <n v="549582.85140000004"/>
    <n v="348670.31400000001"/>
    <n v="610173.04949999996"/>
  </r>
  <r>
    <s v="3"/>
    <s v="Region III -"/>
    <x v="19"/>
    <s v="VA"/>
    <x v="120"/>
    <s v="4"/>
    <x v="3"/>
    <n v="111738.56449999999"/>
    <n v="178781.7059"/>
    <n v="156433.9903"/>
    <n v="250294.38819999999"/>
    <n v="201129.41620000001"/>
    <n v="321807.07059999998"/>
    <n v="268172.55479999998"/>
    <n v="429076.09409999999"/>
    <n v="335215.69349999999"/>
    <n v="536345.11750000005"/>
    <n v="379911.11930000002"/>
    <n v="607857.80000000005"/>
    <n v="424606.54509999999"/>
    <n v="679370.48230000003"/>
  </r>
  <r>
    <s v="3"/>
    <s v="Region III -"/>
    <x v="19"/>
    <s v="VA"/>
    <x v="121"/>
    <s v="1"/>
    <x v="0"/>
    <n v="123926.42849999999"/>
    <n v="216871.24979999999"/>
    <n v="161018.9711"/>
    <n v="281783.19949999999"/>
    <n v="193601.19709999999"/>
    <n v="338802.09499999997"/>
    <n v="232585.83679999999"/>
    <n v="407025.2145"/>
    <n v="273903.07189999998"/>
    <n v="479330.37569999998"/>
    <n v="300182.66840000002"/>
    <n v="525319.66969999997"/>
    <n v="325523.93650000001"/>
    <n v="569666.88879999996"/>
  </r>
  <r>
    <s v="3"/>
    <s v="Region III -"/>
    <x v="19"/>
    <s v="VA"/>
    <x v="121"/>
    <s v="2"/>
    <x v="1"/>
    <n v="109370.3653"/>
    <n v="191398.13930000001"/>
    <n v="143468.5177"/>
    <n v="251069.90599999999"/>
    <n v="174672.3737"/>
    <n v="305676.65399999998"/>
    <n v="214619.49600000001"/>
    <n v="375584.11790000001"/>
    <n v="255009.89600000001"/>
    <n v="446267.31780000002"/>
    <n v="281093.43119999999"/>
    <n v="491913.50459999999"/>
    <n v="305769.27929999999"/>
    <n v="535096.23869999999"/>
  </r>
  <r>
    <s v="3"/>
    <s v="Region III -"/>
    <x v="19"/>
    <s v="VA"/>
    <x v="121"/>
    <s v="3"/>
    <x v="2"/>
    <n v="96463.725300000006"/>
    <n v="168811.51920000001"/>
    <n v="131352.80710000001"/>
    <n v="229867.41219999999"/>
    <n v="166153.00769999999"/>
    <n v="290767.7634"/>
    <n v="218799.61550000001"/>
    <n v="382899.3272"/>
    <n v="270932.89919999999"/>
    <n v="474132.5736"/>
    <n v="305118.06170000002"/>
    <n v="533956.60789999994"/>
    <n v="338846.9362"/>
    <n v="592982.13829999999"/>
  </r>
  <r>
    <s v="3"/>
    <s v="Region III -"/>
    <x v="19"/>
    <s v="VA"/>
    <x v="121"/>
    <s v="4"/>
    <x v="3"/>
    <n v="107257.50870000001"/>
    <n v="171612.01639999999"/>
    <n v="150160.51209999999"/>
    <n v="240256.823"/>
    <n v="193063.51560000001"/>
    <n v="308901.62959999999"/>
    <n v="257418.0209"/>
    <n v="411868.8395"/>
    <n v="321772.52600000001"/>
    <n v="514836.04920000001"/>
    <n v="364675.5295"/>
    <n v="583480.85589999997"/>
    <n v="407578.533"/>
    <n v="652125.66240000003"/>
  </r>
  <r>
    <s v="3"/>
    <s v="Region III -"/>
    <x v="19"/>
    <s v="VA"/>
    <x v="122"/>
    <s v="1"/>
    <x v="0"/>
    <n v="128361.2743"/>
    <n v="224632.23009999999"/>
    <n v="166802.34109999999"/>
    <n v="291904.09700000001"/>
    <n v="200569.39110000001"/>
    <n v="350996.43430000002"/>
    <n v="240980.93900000001"/>
    <n v="421716.64309999999"/>
    <n v="283805.1213"/>
    <n v="496658.96220000001"/>
    <n v="311041.65460000001"/>
    <n v="544322.89560000005"/>
    <n v="337316.23259999999"/>
    <n v="590303.40709999995"/>
  </r>
  <r>
    <s v="3"/>
    <s v="Region III -"/>
    <x v="19"/>
    <s v="VA"/>
    <x v="122"/>
    <s v="2"/>
    <x v="1"/>
    <n v="113204.9616"/>
    <n v="198108.68290000001"/>
    <n v="148528.15849999999"/>
    <n v="259924.27729999999"/>
    <n v="180859.99840000001"/>
    <n v="316504.99709999998"/>
    <n v="222273.7188"/>
    <n v="388979.00770000002"/>
    <n v="264132.84610000002"/>
    <n v="462232.48060000001"/>
    <n v="291165.23320000002"/>
    <n v="509539.1581"/>
    <n v="316746.95110000001"/>
    <n v="554307.16449999996"/>
  </r>
  <r>
    <s v="3"/>
    <s v="Region III -"/>
    <x v="19"/>
    <s v="VA"/>
    <x v="122"/>
    <s v="3"/>
    <x v="2"/>
    <n v="99763.359700000001"/>
    <n v="174585.87950000001"/>
    <n v="135819.86619999999"/>
    <n v="237684.76579999999"/>
    <n v="171783.82639999999"/>
    <n v="300621.69620000001"/>
    <n v="226194.4779"/>
    <n v="395840.33639999997"/>
    <n v="280070.6373"/>
    <n v="490123.6153"/>
    <n v="315394.19699999999"/>
    <n v="551939.84470000002"/>
    <n v="350242.65259999997"/>
    <n v="612924.64210000006"/>
  </r>
  <r>
    <s v="3"/>
    <s v="Region III -"/>
    <x v="19"/>
    <s v="VA"/>
    <x v="122"/>
    <s v="4"/>
    <x v="3"/>
    <n v="111106.3119"/>
    <n v="177770.1018"/>
    <n v="155548.83670000001"/>
    <n v="248878.14240000001"/>
    <n v="199991.3615"/>
    <n v="319986.18310000002"/>
    <n v="266655.14860000001"/>
    <n v="426648.24410000001"/>
    <n v="333318.93579999998"/>
    <n v="533310.3051"/>
    <n v="377761.46059999999"/>
    <n v="604418.34589999996"/>
    <n v="422203.9853"/>
    <n v="675526.38659999997"/>
  </r>
  <r>
    <s v="3"/>
    <s v="Region III -"/>
    <x v="20"/>
    <s v="WV"/>
    <x v="123"/>
    <s v="1"/>
    <x v="0"/>
    <n v="125323.586"/>
    <n v="219316.27549999999"/>
    <n v="163072.34450000001"/>
    <n v="285376.6029"/>
    <n v="196234.09409999999"/>
    <n v="343409.66470000002"/>
    <n v="236016.53709999999"/>
    <n v="413028.9399"/>
    <n v="278119.1666"/>
    <n v="486708.54149999999"/>
    <n v="304880.86070000002"/>
    <n v="533541.50619999995"/>
    <n v="330805.78009999997"/>
    <n v="578910.11529999995"/>
  </r>
  <r>
    <s v="3"/>
    <s v="Region III -"/>
    <x v="20"/>
    <s v="WV"/>
    <x v="123"/>
    <s v="2"/>
    <x v="1"/>
    <n v="109709.43"/>
    <n v="191991.50260000001"/>
    <n v="144246.1336"/>
    <n v="252430.73379999999"/>
    <n v="175929.31830000001"/>
    <n v="307876.30690000003"/>
    <n v="216744.20740000001"/>
    <n v="379302.36300000001"/>
    <n v="257852.62940000001"/>
    <n v="451242.10149999999"/>
    <n v="284404.01049999997"/>
    <n v="497707.0183"/>
    <n v="309615.13990000001"/>
    <n v="541826.49490000005"/>
  </r>
  <r>
    <s v="3"/>
    <s v="Region III -"/>
    <x v="20"/>
    <s v="WV"/>
    <x v="123"/>
    <s v="3"/>
    <x v="2"/>
    <n v="95833.837499999994"/>
    <n v="167709.21580000001"/>
    <n v="130202.2692"/>
    <n v="227853.97099999999"/>
    <n v="164475.35879999999"/>
    <n v="287831.87790000002"/>
    <n v="216363.74249999999"/>
    <n v="378636.54950000002"/>
    <n v="267701.48820000002"/>
    <n v="468477.60440000001"/>
    <n v="301314.8321"/>
    <n v="527300.95609999995"/>
    <n v="334438.71980000002"/>
    <n v="585267.7598"/>
  </r>
  <r>
    <s v="3"/>
    <s v="Region III -"/>
    <x v="20"/>
    <s v="WV"/>
    <x v="123"/>
    <s v="4"/>
    <x v="3"/>
    <n v="108584.7444"/>
    <n v="173735.59359999999"/>
    <n v="152018.6421"/>
    <n v="243229.83100000001"/>
    <n v="195452.5399"/>
    <n v="312724.06849999999"/>
    <n v="260603.38649999999"/>
    <n v="416965.42460000003"/>
    <n v="325754.23310000001"/>
    <n v="521206.7807"/>
    <n v="369188.13089999999"/>
    <n v="590701.01820000005"/>
    <n v="412622.02860000002"/>
    <n v="660195.25560000003"/>
  </r>
  <r>
    <s v="3"/>
    <s v="Region III -"/>
    <x v="20"/>
    <s v="WV"/>
    <x v="124"/>
    <s v="1"/>
    <x v="0"/>
    <n v="125369.91099999999"/>
    <n v="219397.34419999999"/>
    <n v="163211.8124"/>
    <n v="285620.67170000001"/>
    <n v="196456.41200000001"/>
    <n v="343798.72090000001"/>
    <n v="236372.7568"/>
    <n v="413652.32439999998"/>
    <n v="278597.26860000001"/>
    <n v="487545.22009999998"/>
    <n v="305430.67420000001"/>
    <n v="534503.67989999999"/>
    <n v="331464.30050000001"/>
    <n v="580062.52599999995"/>
  </r>
  <r>
    <s v="3"/>
    <s v="Region III -"/>
    <x v="20"/>
    <s v="WV"/>
    <x v="124"/>
    <s v="2"/>
    <x v="1"/>
    <n v="109452.5678"/>
    <n v="191541.99359999999"/>
    <n v="144020.04440000001"/>
    <n v="252035.07759999999"/>
    <n v="175757.36900000001"/>
    <n v="307575.39559999999"/>
    <n v="216726.20749999999"/>
    <n v="379270.86310000002"/>
    <n v="257937.20680000001"/>
    <n v="451390.11200000002"/>
    <n v="284556.2156"/>
    <n v="497973.37729999999"/>
    <n v="309862.19199999998"/>
    <n v="542258.83589999995"/>
  </r>
  <r>
    <s v="3"/>
    <s v="Region III -"/>
    <x v="20"/>
    <s v="WV"/>
    <x v="124"/>
    <s v="3"/>
    <x v="2"/>
    <n v="95297.899900000004"/>
    <n v="166771.3247"/>
    <n v="129374.9641"/>
    <n v="226406.18729999999"/>
    <n v="163354.8352"/>
    <n v="285870.96159999998"/>
    <n v="214812.68710000001"/>
    <n v="375922.20240000001"/>
    <n v="265709.20899999997"/>
    <n v="464991.11570000002"/>
    <n v="299016.52360000001"/>
    <n v="523278.91629999998"/>
    <n v="331824.87819999998"/>
    <n v="580693.53689999995"/>
  </r>
  <r>
    <s v="3"/>
    <s v="Region III -"/>
    <x v="20"/>
    <s v="WV"/>
    <x v="124"/>
    <s v="4"/>
    <x v="3"/>
    <n v="108664.1404"/>
    <n v="173862.62729999999"/>
    <n v="152129.7966"/>
    <n v="243407.67809999999"/>
    <n v="195595.4528"/>
    <n v="312952.7291"/>
    <n v="260793.93710000001"/>
    <n v="417270.30550000002"/>
    <n v="325992.42129999999"/>
    <n v="521587.88179999997"/>
    <n v="369458.07740000001"/>
    <n v="591132.93279999995"/>
    <n v="412923.73369999998"/>
    <n v="660677.98360000004"/>
  </r>
  <r>
    <s v="3"/>
    <s v="Region III -"/>
    <x v="20"/>
    <s v="WV"/>
    <x v="125"/>
    <s v="1"/>
    <x v="0"/>
    <n v="125323.586"/>
    <n v="219316.27549999999"/>
    <n v="163072.34450000001"/>
    <n v="285376.6029"/>
    <n v="196234.09409999999"/>
    <n v="343409.66470000002"/>
    <n v="236016.53709999999"/>
    <n v="413028.9399"/>
    <n v="278119.1666"/>
    <n v="486708.54149999999"/>
    <n v="304880.86070000002"/>
    <n v="533541.50619999995"/>
    <n v="330805.78009999997"/>
    <n v="578910.11529999995"/>
  </r>
  <r>
    <s v="3"/>
    <s v="Region III -"/>
    <x v="20"/>
    <s v="WV"/>
    <x v="125"/>
    <s v="2"/>
    <x v="1"/>
    <n v="109709.43"/>
    <n v="191991.50260000001"/>
    <n v="144246.1336"/>
    <n v="252430.73379999999"/>
    <n v="175929.31830000001"/>
    <n v="307876.30690000003"/>
    <n v="216744.20740000001"/>
    <n v="379302.36300000001"/>
    <n v="257852.62940000001"/>
    <n v="451242.10149999999"/>
    <n v="284404.01049999997"/>
    <n v="497707.0183"/>
    <n v="309615.13990000001"/>
    <n v="541826.49490000005"/>
  </r>
  <r>
    <s v="3"/>
    <s v="Region III -"/>
    <x v="20"/>
    <s v="WV"/>
    <x v="125"/>
    <s v="3"/>
    <x v="2"/>
    <n v="95833.837499999994"/>
    <n v="167709.21580000001"/>
    <n v="130202.2692"/>
    <n v="227853.97099999999"/>
    <n v="164475.35879999999"/>
    <n v="287831.87790000002"/>
    <n v="216363.74249999999"/>
    <n v="378636.54950000002"/>
    <n v="267701.48820000002"/>
    <n v="468477.60440000001"/>
    <n v="301314.8321"/>
    <n v="527300.95609999995"/>
    <n v="334438.71980000002"/>
    <n v="585267.7598"/>
  </r>
  <r>
    <s v="3"/>
    <s v="Region III -"/>
    <x v="20"/>
    <s v="WV"/>
    <x v="125"/>
    <s v="4"/>
    <x v="3"/>
    <n v="108584.7444"/>
    <n v="173735.59359999999"/>
    <n v="152018.6421"/>
    <n v="243229.83100000001"/>
    <n v="195452.5399"/>
    <n v="312724.06849999999"/>
    <n v="260603.38649999999"/>
    <n v="416965.42460000003"/>
    <n v="325754.23310000001"/>
    <n v="521206.7807"/>
    <n v="369188.13089999999"/>
    <n v="590701.01820000005"/>
    <n v="412622.02860000002"/>
    <n v="660195.25560000003"/>
  </r>
  <r>
    <s v="3"/>
    <s v="Region III -"/>
    <x v="20"/>
    <s v="WV"/>
    <x v="126"/>
    <s v="1"/>
    <x v="0"/>
    <n v="124075.4872"/>
    <n v="217132.10260000001"/>
    <n v="161489.70910000001"/>
    <n v="282606.99080000003"/>
    <n v="194358.10889999999"/>
    <n v="340126.69059999997"/>
    <n v="233806.67920000001"/>
    <n v="409161.68859999999"/>
    <n v="275545.59649999999"/>
    <n v="482204.79389999999"/>
    <n v="302073.09230000002"/>
    <n v="528627.91170000006"/>
    <n v="327791.65149999998"/>
    <n v="573635.39009999996"/>
  </r>
  <r>
    <s v="3"/>
    <s v="Region III -"/>
    <x v="20"/>
    <s v="WV"/>
    <x v="126"/>
    <s v="2"/>
    <x v="1"/>
    <n v="108461.3312"/>
    <n v="189807.3296"/>
    <n v="142663.4981"/>
    <n v="249661.12169999999"/>
    <n v="174053.33300000001"/>
    <n v="304593.33279999997"/>
    <n v="214534.34959999999"/>
    <n v="375435.11170000001"/>
    <n v="255279.05929999999"/>
    <n v="446738.35389999999"/>
    <n v="281596.24209999997"/>
    <n v="492793.42379999999"/>
    <n v="306601.01130000001"/>
    <n v="536551.76969999995"/>
  </r>
  <r>
    <s v="3"/>
    <s v="Region III -"/>
    <x v="20"/>
    <s v="WV"/>
    <x v="126"/>
    <s v="3"/>
    <x v="2"/>
    <n v="94580.695000000007"/>
    <n v="165516.2163"/>
    <n v="128447.86960000001"/>
    <n v="224783.77179999999"/>
    <n v="162219.7023"/>
    <n v="283884.47899999999"/>
    <n v="213356.20050000001"/>
    <n v="373373.35080000001"/>
    <n v="263942.06060000003"/>
    <n v="461898.60609999998"/>
    <n v="297054.14740000002"/>
    <n v="519844.75809999998"/>
    <n v="329676.7782"/>
    <n v="576934.36199999996"/>
  </r>
  <r>
    <s v="3"/>
    <s v="Region III -"/>
    <x v="20"/>
    <s v="WV"/>
    <x v="126"/>
    <s v="4"/>
    <x v="3"/>
    <n v="107523.87390000001"/>
    <n v="172038.20069999999"/>
    <n v="150533.4234"/>
    <n v="240853.481"/>
    <n v="193542.97289999999"/>
    <n v="309668.76130000001"/>
    <n v="258057.29730000001"/>
    <n v="412891.68180000002"/>
    <n v="322571.62150000001"/>
    <n v="516114.60210000002"/>
    <n v="365581.17109999998"/>
    <n v="584929.88249999995"/>
    <n v="408590.72070000001"/>
    <n v="653745.16280000005"/>
  </r>
  <r>
    <s v="3"/>
    <s v="Region III -"/>
    <x v="20"/>
    <s v="WV"/>
    <x v="127"/>
    <s v="1"/>
    <x v="0"/>
    <n v="125277.261"/>
    <n v="219235.20680000001"/>
    <n v="162932.87659999999"/>
    <n v="285132.53409999999"/>
    <n v="196011.7763"/>
    <n v="343020.60859999998"/>
    <n v="235660.3174"/>
    <n v="412405.55540000001"/>
    <n v="277641.06449999998"/>
    <n v="485871.8628"/>
    <n v="304331.04719999997"/>
    <n v="532579.33259999997"/>
    <n v="330147.2598"/>
    <n v="577757.70449999999"/>
  </r>
  <r>
    <s v="3"/>
    <s v="Region III -"/>
    <x v="20"/>
    <s v="WV"/>
    <x v="127"/>
    <s v="2"/>
    <x v="1"/>
    <n v="109966.2922"/>
    <n v="192441.01149999999"/>
    <n v="144472.22279999999"/>
    <n v="252826.39"/>
    <n v="176101.26749999999"/>
    <n v="308177.2182"/>
    <n v="216762.20740000001"/>
    <n v="379333.86290000001"/>
    <n v="257768.052"/>
    <n v="451094.09090000001"/>
    <n v="284251.80530000001"/>
    <n v="497440.6593"/>
    <n v="309368.08789999998"/>
    <n v="541394.15370000002"/>
  </r>
  <r>
    <s v="3"/>
    <s v="Region III -"/>
    <x v="20"/>
    <s v="WV"/>
    <x v="127"/>
    <s v="3"/>
    <x v="2"/>
    <n v="96369.775299999994"/>
    <n v="168647.1067"/>
    <n v="131029.5742"/>
    <n v="229301.7548"/>
    <n v="165595.88250000001"/>
    <n v="289792.79430000001"/>
    <n v="217914.79800000001"/>
    <n v="381350.89649999997"/>
    <n v="269693.76740000001"/>
    <n v="471964.0931"/>
    <n v="303613.14049999998"/>
    <n v="531322.99589999998"/>
    <n v="337052.56140000001"/>
    <n v="589841.98270000005"/>
  </r>
  <r>
    <s v="3"/>
    <s v="Region III -"/>
    <x v="20"/>
    <s v="WV"/>
    <x v="127"/>
    <s v="4"/>
    <x v="3"/>
    <n v="108505.3484"/>
    <n v="173608.55989999999"/>
    <n v="151907.48759999999"/>
    <n v="243051.98379999999"/>
    <n v="195309.62700000001"/>
    <n v="312495.40779999999"/>
    <n v="260412.83600000001"/>
    <n v="416660.54379999998"/>
    <n v="325516.04499999998"/>
    <n v="520825.67969999998"/>
    <n v="368918.18430000002"/>
    <n v="590269.10369999998"/>
    <n v="412320.3236"/>
    <n v="659712.52760000003"/>
  </r>
  <r>
    <s v="3"/>
    <s v="Region III -"/>
    <x v="20"/>
    <s v="WV"/>
    <x v="128"/>
    <s v="1"/>
    <x v="0"/>
    <n v="124699.53660000001"/>
    <n v="218224.18900000001"/>
    <n v="162281.02679999999"/>
    <n v="283991.79680000001"/>
    <n v="195296.10149999999"/>
    <n v="341768.1777"/>
    <n v="234911.60810000001"/>
    <n v="411095.31420000002"/>
    <n v="276832.38150000002"/>
    <n v="484456.66769999999"/>
    <n v="303476.97659999999"/>
    <n v="531084.70900000003"/>
    <n v="329298.71580000001"/>
    <n v="576272.75269999995"/>
  </r>
  <r>
    <s v="3"/>
    <s v="Region III -"/>
    <x v="20"/>
    <s v="WV"/>
    <x v="128"/>
    <s v="2"/>
    <x v="1"/>
    <n v="109085.3806"/>
    <n v="190899.4161"/>
    <n v="143454.81589999999"/>
    <n v="251045.9278"/>
    <n v="174991.32569999999"/>
    <n v="306234.8199"/>
    <n v="215639.27849999999"/>
    <n v="377368.73739999998"/>
    <n v="256565.8444"/>
    <n v="448990.22769999999"/>
    <n v="283000.1263"/>
    <n v="495250.22100000002"/>
    <n v="308108.07559999998"/>
    <n v="539189.13230000006"/>
  </r>
  <r>
    <s v="3"/>
    <s v="Region III -"/>
    <x v="20"/>
    <s v="WV"/>
    <x v="128"/>
    <s v="3"/>
    <x v="2"/>
    <n v="95207.266300000003"/>
    <n v="166612.71599999999"/>
    <n v="129325.06939999999"/>
    <n v="226318.87150000001"/>
    <n v="163347.5306"/>
    <n v="285858.17849999998"/>
    <n v="214859.97150000001"/>
    <n v="376004.95010000002"/>
    <n v="265821.77439999999"/>
    <n v="465188.1053"/>
    <n v="299184.48979999998"/>
    <n v="523572.85710000002"/>
    <n v="332057.74900000001"/>
    <n v="581101.06090000004"/>
  </r>
  <r>
    <s v="3"/>
    <s v="Region III -"/>
    <x v="20"/>
    <s v="WV"/>
    <x v="128"/>
    <s v="4"/>
    <x v="3"/>
    <n v="108054.3092"/>
    <n v="172886.89720000001"/>
    <n v="151276.03279999999"/>
    <n v="242041.65599999999"/>
    <n v="194497.75640000001"/>
    <n v="311196.41489999997"/>
    <n v="259330.34179999999"/>
    <n v="414928.55320000002"/>
    <n v="324162.92739999999"/>
    <n v="518660.69140000001"/>
    <n v="367384.65100000001"/>
    <n v="587815.45039999997"/>
    <n v="410606.37469999999"/>
    <n v="656970.20920000004"/>
  </r>
  <r>
    <s v="3"/>
    <s v="Region III -"/>
    <x v="20"/>
    <s v="WV"/>
    <x v="129"/>
    <s v="1"/>
    <x v="0"/>
    <n v="122133.8515"/>
    <n v="213734.2402"/>
    <n v="158906.554"/>
    <n v="278086.4694"/>
    <n v="191210.6544"/>
    <n v="334618.64510000002"/>
    <n v="229957.56280000001"/>
    <n v="402425.73499999999"/>
    <n v="270968.0883"/>
    <n v="474194.1545"/>
    <n v="297036.71960000001"/>
    <n v="519814.25939999998"/>
    <n v="322282.67790000001"/>
    <n v="563994.68649999995"/>
  </r>
  <r>
    <s v="3"/>
    <s v="Region III -"/>
    <x v="20"/>
    <s v="WV"/>
    <x v="129"/>
    <s v="2"/>
    <x v="1"/>
    <n v="106974.4764"/>
    <n v="187205.33369999999"/>
    <n v="140628.67879999999"/>
    <n v="246100.18789999999"/>
    <n v="171497.27919999999"/>
    <n v="300120.23859999998"/>
    <n v="211246.56270000001"/>
    <n v="369681.48460000003"/>
    <n v="251291.83809999999"/>
    <n v="439760.71679999999"/>
    <n v="277156.2819"/>
    <n v="485023.49339999998"/>
    <n v="301709.2402"/>
    <n v="527991.17039999994"/>
  </r>
  <r>
    <s v="3"/>
    <s v="Region III -"/>
    <x v="20"/>
    <s v="WV"/>
    <x v="129"/>
    <s v="3"/>
    <x v="2"/>
    <n v="93504.887799999997"/>
    <n v="163633.55360000001"/>
    <n v="127057.22779999999"/>
    <n v="222350.14869999999"/>
    <n v="160517.00289999999"/>
    <n v="280904.755"/>
    <n v="211171.4705"/>
    <n v="369550.0735"/>
    <n v="261291.33809999999"/>
    <n v="457259.84179999999"/>
    <n v="294110.5833"/>
    <n v="514693.52069999999"/>
    <n v="326454.62829999998"/>
    <n v="571295.59950000001"/>
  </r>
  <r>
    <s v="3"/>
    <s v="Region III -"/>
    <x v="20"/>
    <s v="WV"/>
    <x v="129"/>
    <s v="4"/>
    <x v="3"/>
    <n v="105813.474"/>
    <n v="169301.56099999999"/>
    <n v="148138.86360000001"/>
    <n v="237022.18530000001"/>
    <n v="190464.25330000001"/>
    <n v="304742.80969999998"/>
    <n v="253952.3376"/>
    <n v="406323.7463"/>
    <n v="317440.42200000002"/>
    <n v="507904.6827"/>
    <n v="359765.81160000002"/>
    <n v="575625.30720000004"/>
    <n v="402091.20120000001"/>
    <n v="643345.93149999995"/>
  </r>
  <r>
    <s v="3"/>
    <s v="Region III -"/>
    <x v="20"/>
    <s v="WV"/>
    <x v="130"/>
    <s v="1"/>
    <x v="0"/>
    <n v="124029.16220000001"/>
    <n v="217051.03390000001"/>
    <n v="161350.24110000001"/>
    <n v="282362.92200000002"/>
    <n v="194135.7911"/>
    <n v="339737.63449999999"/>
    <n v="233450.4595"/>
    <n v="408538.30410000001"/>
    <n v="275067.49440000003"/>
    <n v="481368.1152"/>
    <n v="301523.27889999998"/>
    <n v="527665.73809999996"/>
    <n v="327133.1311"/>
    <n v="572482.97939999995"/>
  </r>
  <r>
    <s v="3"/>
    <s v="Region III -"/>
    <x v="20"/>
    <s v="WV"/>
    <x v="130"/>
    <s v="2"/>
    <x v="1"/>
    <n v="108718.19349999999"/>
    <n v="190256.83859999999"/>
    <n v="142889.58730000001"/>
    <n v="250056.77789999999"/>
    <n v="174225.28229999999"/>
    <n v="304894.24410000001"/>
    <n v="214552.34950000001"/>
    <n v="375466.6116"/>
    <n v="255194.48190000001"/>
    <n v="446590.34330000001"/>
    <n v="281444.03700000001"/>
    <n v="492527.06479999999"/>
    <n v="306353.95919999998"/>
    <n v="536119.42870000005"/>
  </r>
  <r>
    <s v="3"/>
    <s v="Region III -"/>
    <x v="20"/>
    <s v="WV"/>
    <x v="130"/>
    <s v="3"/>
    <x v="2"/>
    <n v="95116.632700000002"/>
    <n v="166454.1073"/>
    <n v="129275.1747"/>
    <n v="226231.55559999999"/>
    <n v="163340.22589999999"/>
    <n v="285845.39529999997"/>
    <n v="214907.25589999999"/>
    <n v="376087.69790000003"/>
    <n v="265934.33980000002"/>
    <n v="465385.09480000002"/>
    <n v="299352.4559"/>
    <n v="523866.7978"/>
    <n v="332290.61989999999"/>
    <n v="581508.58479999995"/>
  </r>
  <r>
    <s v="3"/>
    <s v="Region III -"/>
    <x v="20"/>
    <s v="WV"/>
    <x v="130"/>
    <s v="4"/>
    <x v="3"/>
    <n v="107444.47779999999"/>
    <n v="171911.16709999999"/>
    <n v="150422.2689"/>
    <n v="240675.63389999999"/>
    <n v="193400.0601"/>
    <n v="309440.10070000001"/>
    <n v="257866.74669999999"/>
    <n v="412586.80089999997"/>
    <n v="322333.43339999998"/>
    <n v="515733.50109999999"/>
    <n v="365311.22460000002"/>
    <n v="584497.96799999999"/>
    <n v="408289.01569999999"/>
    <n v="653262.43480000005"/>
  </r>
  <r>
    <s v="4"/>
    <s v="Region IV - Southeast"/>
    <x v="21"/>
    <s v="AL"/>
    <x v="131"/>
    <s v="1"/>
    <x v="0"/>
    <n v="103016.90119999999"/>
    <n v="180279.5772"/>
    <n v="133745.764"/>
    <n v="234055.0871"/>
    <n v="160736.73929999999"/>
    <n v="281289.29389999999"/>
    <n v="192985.29209999999"/>
    <n v="337724.26130000001"/>
    <n v="227189.98379999999"/>
    <n v="397582.47159999999"/>
    <n v="248953.40030000001"/>
    <n v="435668.45039999997"/>
    <n v="269887.23670000001"/>
    <n v="472302.6642"/>
  </r>
  <r>
    <s v="4"/>
    <s v="Region IV - Southeast"/>
    <x v="21"/>
    <s v="AL"/>
    <x v="131"/>
    <s v="2"/>
    <x v="1"/>
    <n v="91312.026199999993"/>
    <n v="159796.046"/>
    <n v="119633.02899999999"/>
    <n v="209357.80100000001"/>
    <n v="145515.6244"/>
    <n v="254652.34270000001"/>
    <n v="178538.13219999999"/>
    <n v="312441.73139999999"/>
    <n v="211997.5338"/>
    <n v="370995.68410000001"/>
    <n v="233603.2928"/>
    <n v="408805.7623"/>
    <n v="254002.04930000001"/>
    <n v="444503.58620000002"/>
  </r>
  <r>
    <s v="4"/>
    <s v="Region IV - Southeast"/>
    <x v="21"/>
    <s v="AL"/>
    <x v="131"/>
    <s v="3"/>
    <x v="2"/>
    <n v="80947.088799999998"/>
    <n v="141657.40539999999"/>
    <n v="110353.5549"/>
    <n v="193118.72099999999"/>
    <n v="139688.5496"/>
    <n v="244454.96170000001"/>
    <n v="184049.92739999999"/>
    <n v="322087.37310000003"/>
    <n v="227998.52929999999"/>
    <n v="398997.4264"/>
    <n v="256838.95730000001"/>
    <n v="449468.1752"/>
    <n v="285312.47320000001"/>
    <n v="499296.82809999998"/>
  </r>
  <r>
    <s v="4"/>
    <s v="Region IV - Southeast"/>
    <x v="21"/>
    <s v="AL"/>
    <x v="131"/>
    <s v="4"/>
    <x v="3"/>
    <n v="89108.282900000006"/>
    <n v="142573.2548"/>
    <n v="124751.5961"/>
    <n v="199602.55669999999"/>
    <n v="160394.9093"/>
    <n v="256631.85870000001"/>
    <n v="213859.87899999999"/>
    <n v="342175.81150000001"/>
    <n v="267324.84879999998"/>
    <n v="427719.76439999999"/>
    <n v="302968.16200000001"/>
    <n v="484749.06640000001"/>
    <n v="338611.47519999999"/>
    <n v="541778.36840000004"/>
  </r>
  <r>
    <s v="4"/>
    <s v="Region IV - Southeast"/>
    <x v="21"/>
    <s v="AL"/>
    <x v="132"/>
    <s v="1"/>
    <x v="0"/>
    <n v="109677.4895"/>
    <n v="191935.60680000001"/>
    <n v="142451.3469"/>
    <n v="249289.85699999999"/>
    <n v="171239.32260000001"/>
    <n v="299668.81449999998"/>
    <n v="205660.5344"/>
    <n v="359905.93520000001"/>
    <n v="242154.894"/>
    <n v="423771.06449999998"/>
    <n v="265370.87280000001"/>
    <n v="464399.02740000002"/>
    <n v="287731.05690000003"/>
    <n v="503529.34950000001"/>
  </r>
  <r>
    <s v="4"/>
    <s v="Region IV - Southeast"/>
    <x v="21"/>
    <s v="AL"/>
    <x v="132"/>
    <s v="2"/>
    <x v="1"/>
    <n v="96997.207599999994"/>
    <n v="169745.1133"/>
    <n v="127162.5497"/>
    <n v="222534.462"/>
    <n v="154749.78030000001"/>
    <n v="270812.11560000002"/>
    <n v="190009.44349999999"/>
    <n v="332516.52610000002"/>
    <n v="225696.40549999999"/>
    <n v="394968.70970000001"/>
    <n v="248741.58869999999"/>
    <n v="435297.78029999998"/>
    <n v="270522.10279999999"/>
    <n v="473413.67989999999"/>
  </r>
  <r>
    <s v="4"/>
    <s v="Region IV - Southeast"/>
    <x v="21"/>
    <s v="AL"/>
    <x v="132"/>
    <s v="3"/>
    <x v="2"/>
    <n v="85760.748900000006"/>
    <n v="150081.31049999999"/>
    <n v="116844.9814"/>
    <n v="204478.71739999999"/>
    <n v="147851.78649999999"/>
    <n v="258740.62650000001"/>
    <n v="194750.78719999999"/>
    <n v="340813.87770000001"/>
    <n v="241202.6139"/>
    <n v="422104.57439999998"/>
    <n v="271673.6385"/>
    <n v="475428.86729999998"/>
    <n v="301747.17479999998"/>
    <n v="528057.55590000004"/>
  </r>
  <r>
    <s v="4"/>
    <s v="Region IV - Southeast"/>
    <x v="21"/>
    <s v="AL"/>
    <x v="132"/>
    <s v="4"/>
    <x v="3"/>
    <n v="94898.463699999993"/>
    <n v="151837.5441"/>
    <n v="132857.84909999999"/>
    <n v="212572.56169999999"/>
    <n v="170817.2346"/>
    <n v="273307.57939999999"/>
    <n v="227756.31280000001"/>
    <n v="364410.10580000002"/>
    <n v="284695.3909"/>
    <n v="455512.6323"/>
    <n v="322654.77649999998"/>
    <n v="516247.64990000002"/>
    <n v="360614.1618"/>
    <n v="576982.66760000004"/>
  </r>
  <r>
    <s v="4"/>
    <s v="Region IV - Southeast"/>
    <x v="21"/>
    <s v="AL"/>
    <x v="133"/>
    <s v="1"/>
    <x v="0"/>
    <n v="111433.088"/>
    <n v="195007.90400000001"/>
    <n v="144825.91620000001"/>
    <n v="253445.35329999999"/>
    <n v="174158.81640000001"/>
    <n v="304777.92869999999"/>
    <n v="209273.041"/>
    <n v="366227.82189999998"/>
    <n v="246478.25380000001"/>
    <n v="431336.94410000002"/>
    <n v="270139.51289999997"/>
    <n v="472744.14760000003"/>
    <n v="292975.73129999998"/>
    <n v="512707.52980000002"/>
  </r>
  <r>
    <s v="4"/>
    <s v="Region IV - Southeast"/>
    <x v="21"/>
    <s v="AL"/>
    <x v="133"/>
    <s v="2"/>
    <x v="1"/>
    <n v="98195.431500000006"/>
    <n v="171842.00520000001"/>
    <n v="128865.08470000001"/>
    <n v="225513.89809999999"/>
    <n v="156944.45989999999"/>
    <n v="274652.80469999998"/>
    <n v="192933.9908"/>
    <n v="337634.484"/>
    <n v="229296.31599999999"/>
    <n v="401268.55300000001"/>
    <n v="252779.272"/>
    <n v="442363.72600000002"/>
    <n v="275010.34039999999"/>
    <n v="481268.09570000001"/>
  </r>
  <r>
    <s v="4"/>
    <s v="Region IV - Southeast"/>
    <x v="21"/>
    <s v="AL"/>
    <x v="133"/>
    <s v="3"/>
    <x v="2"/>
    <n v="86452.675399999993"/>
    <n v="151292.182"/>
    <n v="117672.1372"/>
    <n v="205926.2402"/>
    <n v="148810.7683"/>
    <n v="260418.84460000001"/>
    <n v="195924.59779999999"/>
    <n v="342868.04609999998"/>
    <n v="242571.59710000001"/>
    <n v="424500.29499999998"/>
    <n v="273150.89679999999"/>
    <n v="478014.06939999998"/>
    <n v="303315.23639999999"/>
    <n v="530801.66359999997"/>
  </r>
  <r>
    <s v="4"/>
    <s v="Region IV - Southeast"/>
    <x v="21"/>
    <s v="AL"/>
    <x v="133"/>
    <s v="4"/>
    <x v="3"/>
    <n v="96464.276100000003"/>
    <n v="154342.84400000001"/>
    <n v="135049.98639999999"/>
    <n v="216079.98149999999"/>
    <n v="173635.69699999999"/>
    <n v="277817.11920000002"/>
    <n v="231514.26259999999"/>
    <n v="370422.82559999998"/>
    <n v="289392.82819999999"/>
    <n v="463028.5319"/>
    <n v="327978.53860000003"/>
    <n v="524765.66960000002"/>
    <n v="366564.24900000001"/>
    <n v="586502.80720000004"/>
  </r>
  <r>
    <s v="4"/>
    <s v="Region IV - Southeast"/>
    <x v="21"/>
    <s v="AL"/>
    <x v="134"/>
    <s v="1"/>
    <x v="0"/>
    <n v="105425.69010000001"/>
    <n v="184494.95759999999"/>
    <n v="136911.5018"/>
    <n v="239595.12820000001"/>
    <n v="164567.85260000001"/>
    <n v="287993.74190000002"/>
    <n v="197628.30480000001"/>
    <n v="345849.53350000002"/>
    <n v="232684.38579999999"/>
    <n v="407197.67509999999"/>
    <n v="254986.6868"/>
    <n v="446226.70199999999"/>
    <n v="276458.1152"/>
    <n v="483801.70150000002"/>
  </r>
  <r>
    <s v="4"/>
    <s v="Region IV - Southeast"/>
    <x v="21"/>
    <s v="AL"/>
    <x v="134"/>
    <s v="2"/>
    <x v="1"/>
    <n v="93302.783299999996"/>
    <n v="163279.87090000001"/>
    <n v="122294.74"/>
    <n v="214015.79509999999"/>
    <n v="148803.12580000001"/>
    <n v="260405.47010000001"/>
    <n v="182665.17430000001"/>
    <n v="319664.0551"/>
    <n v="216949.34770000001"/>
    <n v="379661.35849999997"/>
    <n v="239088.36060000001"/>
    <n v="418404.6311"/>
    <n v="260005.59899999999"/>
    <n v="455009.79820000002"/>
  </r>
  <r>
    <s v="4"/>
    <s v="Region IV - Southeast"/>
    <x v="21"/>
    <s v="AL"/>
    <x v="134"/>
    <s v="3"/>
    <x v="2"/>
    <n v="82562.535399999993"/>
    <n v="144484.4368"/>
    <n v="112509.0239"/>
    <n v="196890.79190000001"/>
    <n v="142381.48850000001"/>
    <n v="249167.60490000001"/>
    <n v="187561.88870000001"/>
    <n v="328233.3051"/>
    <n v="232314.77069999999"/>
    <n v="406550.84879999998"/>
    <n v="261675.00539999999"/>
    <n v="457931.25959999999"/>
    <n v="290655.2242"/>
    <n v="508646.6422"/>
  </r>
  <r>
    <s v="4"/>
    <s v="Region IV - Southeast"/>
    <x v="21"/>
    <s v="AL"/>
    <x v="134"/>
    <s v="4"/>
    <x v="3"/>
    <n v="91210.907099999997"/>
    <n v="145937.4535"/>
    <n v="127695.2699"/>
    <n v="204312.43479999999"/>
    <n v="164179.63269999999"/>
    <n v="262687.41629999998"/>
    <n v="218906.177"/>
    <n v="350249.8884"/>
    <n v="273632.72120000003"/>
    <n v="437812.36040000001"/>
    <n v="310117.08409999998"/>
    <n v="496187.3419"/>
    <n v="346601.44689999998"/>
    <n v="554562.32330000005"/>
  </r>
  <r>
    <s v="4"/>
    <s v="Region IV - Southeast"/>
    <x v="21"/>
    <s v="AL"/>
    <x v="135"/>
    <s v="1"/>
    <x v="0"/>
    <n v="111462.2254"/>
    <n v="195058.89449999999"/>
    <n v="144825.76209999999"/>
    <n v="253445.08369999999"/>
    <n v="174132.4374"/>
    <n v="304731.76539999997"/>
    <n v="209198.61110000001"/>
    <n v="366097.56949999998"/>
    <n v="246362.50260000001"/>
    <n v="431134.37959999999"/>
    <n v="270000.266"/>
    <n v="472500.46549999999"/>
    <n v="292794.86099999998"/>
    <n v="512391.00660000002"/>
  </r>
  <r>
    <s v="4"/>
    <s v="Region IV - Southeast"/>
    <x v="21"/>
    <s v="AL"/>
    <x v="135"/>
    <s v="2"/>
    <x v="1"/>
    <n v="98363.912599999996"/>
    <n v="172136.84710000001"/>
    <n v="129032.93919999999"/>
    <n v="225807.64369999999"/>
    <n v="157099.28450000001"/>
    <n v="274923.74770000001"/>
    <n v="193031.55069999999"/>
    <n v="337805.21370000002"/>
    <n v="229361.42720000001"/>
    <n v="401382.4975"/>
    <n v="252822.76430000001"/>
    <n v="442439.83750000002"/>
    <n v="275018.57929999998"/>
    <n v="481282.51360000001"/>
  </r>
  <r>
    <s v="4"/>
    <s v="Region IV - Southeast"/>
    <x v="21"/>
    <s v="AL"/>
    <x v="135"/>
    <s v="3"/>
    <x v="2"/>
    <n v="86749.622199999998"/>
    <n v="151811.8389"/>
    <n v="118123.2481"/>
    <n v="206715.68419999999"/>
    <n v="149416.8941"/>
    <n v="261479.56460000001"/>
    <n v="196758.97339999999"/>
    <n v="344328.2035"/>
    <n v="243639.1367"/>
    <n v="426368.48920000001"/>
    <n v="274379.33899999998"/>
    <n v="480163.8431"/>
    <n v="304708.94900000002"/>
    <n v="533240.66079999995"/>
  </r>
  <r>
    <s v="4"/>
    <s v="Region IV - Southeast"/>
    <x v="21"/>
    <s v="AL"/>
    <x v="135"/>
    <s v="4"/>
    <x v="3"/>
    <n v="96470.649399999995"/>
    <n v="154353.04139999999"/>
    <n v="135058.90909999999"/>
    <n v="216094.25779999999"/>
    <n v="173647.16889999999"/>
    <n v="277835.47440000001"/>
    <n v="231529.55850000001"/>
    <n v="370447.29920000001"/>
    <n v="289411.94819999998"/>
    <n v="463059.12400000001"/>
    <n v="328000.20799999998"/>
    <n v="524800.34050000005"/>
    <n v="366588.46769999998"/>
    <n v="586541.55709999998"/>
  </r>
  <r>
    <s v="4"/>
    <s v="Region IV - Southeast"/>
    <x v="21"/>
    <s v="AL"/>
    <x v="136"/>
    <s v="1"/>
    <x v="0"/>
    <n v="110214.1266"/>
    <n v="192874.72159999999"/>
    <n v="143243.12659999999"/>
    <n v="250675.47159999999"/>
    <n v="172256.45209999999"/>
    <n v="301448.79129999998"/>
    <n v="206988.75320000001"/>
    <n v="362230.31819999998"/>
    <n v="243788.9325"/>
    <n v="426630.63199999998"/>
    <n v="267192.4976"/>
    <n v="467586.87089999998"/>
    <n v="289780.73229999997"/>
    <n v="507116.28159999999"/>
  </r>
  <r>
    <s v="4"/>
    <s v="Region IV - Southeast"/>
    <x v="21"/>
    <s v="AL"/>
    <x v="136"/>
    <s v="2"/>
    <x v="1"/>
    <n v="97115.813800000004"/>
    <n v="169952.67420000001"/>
    <n v="127450.30379999999"/>
    <n v="223038.03159999999"/>
    <n v="155223.29920000001"/>
    <n v="271640.77360000001"/>
    <n v="190821.69279999999"/>
    <n v="333937.96240000002"/>
    <n v="226787.85709999999"/>
    <n v="396878.75"/>
    <n v="250014.99600000001"/>
    <n v="437526.24290000001"/>
    <n v="272004.45059999998"/>
    <n v="476007.78850000002"/>
  </r>
  <r>
    <s v="4"/>
    <s v="Region IV - Southeast"/>
    <x v="21"/>
    <s v="AL"/>
    <x v="136"/>
    <s v="3"/>
    <x v="2"/>
    <n v="85496.479699999996"/>
    <n v="149618.8395"/>
    <n v="116368.84849999999"/>
    <n v="203645.48499999999"/>
    <n v="147161.23749999999"/>
    <n v="257532.16570000001"/>
    <n v="193751.4313"/>
    <n v="339065.0049"/>
    <n v="239879.70910000001"/>
    <n v="419789.49099999998"/>
    <n v="270118.65429999999"/>
    <n v="472707.64500000002"/>
    <n v="299947.0074"/>
    <n v="524907.26300000004"/>
  </r>
  <r>
    <s v="4"/>
    <s v="Region IV - Southeast"/>
    <x v="21"/>
    <s v="AL"/>
    <x v="136"/>
    <s v="4"/>
    <x v="3"/>
    <n v="95409.778900000005"/>
    <n v="152655.64850000001"/>
    <n v="133573.69039999999"/>
    <n v="213717.90779999999"/>
    <n v="171737.60200000001"/>
    <n v="274780.16729999997"/>
    <n v="228983.4693"/>
    <n v="366373.5564"/>
    <n v="286229.33669999999"/>
    <n v="457966.94540000003"/>
    <n v="324393.24819999997"/>
    <n v="519029.20480000001"/>
    <n v="362557.15970000002"/>
    <n v="580091.46420000005"/>
  </r>
  <r>
    <s v="4"/>
    <s v="Region IV - Southeast"/>
    <x v="21"/>
    <s v="AL"/>
    <x v="137"/>
    <s v="1"/>
    <x v="0"/>
    <n v="109677.4895"/>
    <n v="191935.60680000001"/>
    <n v="142451.3469"/>
    <n v="249289.85699999999"/>
    <n v="171239.32260000001"/>
    <n v="299668.81449999998"/>
    <n v="205660.5344"/>
    <n v="359905.93520000001"/>
    <n v="242154.894"/>
    <n v="423771.06449999998"/>
    <n v="265370.87280000001"/>
    <n v="464399.02740000002"/>
    <n v="287731.05690000003"/>
    <n v="503529.34950000001"/>
  </r>
  <r>
    <s v="4"/>
    <s v="Region IV - Southeast"/>
    <x v="21"/>
    <s v="AL"/>
    <x v="137"/>
    <s v="2"/>
    <x v="1"/>
    <n v="96997.207599999994"/>
    <n v="169745.1133"/>
    <n v="127162.5497"/>
    <n v="222534.462"/>
    <n v="154749.78030000001"/>
    <n v="270812.11560000002"/>
    <n v="190009.44349999999"/>
    <n v="332516.52610000002"/>
    <n v="225696.40549999999"/>
    <n v="394968.70970000001"/>
    <n v="248741.58869999999"/>
    <n v="435297.78029999998"/>
    <n v="270522.10279999999"/>
    <n v="473413.67989999999"/>
  </r>
  <r>
    <s v="4"/>
    <s v="Region IV - Southeast"/>
    <x v="21"/>
    <s v="AL"/>
    <x v="137"/>
    <s v="3"/>
    <x v="2"/>
    <n v="85760.748900000006"/>
    <n v="150081.31049999999"/>
    <n v="116844.9814"/>
    <n v="204478.71739999999"/>
    <n v="147851.78649999999"/>
    <n v="258740.62650000001"/>
    <n v="194750.78719999999"/>
    <n v="340813.87770000001"/>
    <n v="241202.6139"/>
    <n v="422104.57439999998"/>
    <n v="271673.6385"/>
    <n v="475428.86729999998"/>
    <n v="301747.17479999998"/>
    <n v="528057.55590000004"/>
  </r>
  <r>
    <s v="4"/>
    <s v="Region IV - Southeast"/>
    <x v="21"/>
    <s v="AL"/>
    <x v="137"/>
    <s v="4"/>
    <x v="3"/>
    <n v="94898.463699999993"/>
    <n v="151837.5441"/>
    <n v="132857.84909999999"/>
    <n v="212572.56169999999"/>
    <n v="170817.2346"/>
    <n v="273307.57939999999"/>
    <n v="227756.31280000001"/>
    <n v="364410.10580000002"/>
    <n v="284695.3909"/>
    <n v="455512.6323"/>
    <n v="322654.77649999998"/>
    <n v="516247.64990000002"/>
    <n v="360614.1618"/>
    <n v="576982.66760000004"/>
  </r>
  <r>
    <s v="4"/>
    <s v="Region IV - Southeast"/>
    <x v="21"/>
    <s v="AL"/>
    <x v="138"/>
    <s v="1"/>
    <x v="0"/>
    <n v="103640.9506"/>
    <n v="181371.6637"/>
    <n v="134537.08180000001"/>
    <n v="235439.89309999999"/>
    <n v="161674.73190000001"/>
    <n v="282930.78090000001"/>
    <n v="194090.2211"/>
    <n v="339657.88699999999"/>
    <n v="228476.76879999999"/>
    <n v="399834.34539999999"/>
    <n v="250357.2844"/>
    <n v="438125.24770000001"/>
    <n v="271394.30099999998"/>
    <n v="474940.02679999999"/>
  </r>
  <r>
    <s v="4"/>
    <s v="Region IV - Southeast"/>
    <x v="21"/>
    <s v="AL"/>
    <x v="138"/>
    <s v="2"/>
    <x v="1"/>
    <n v="91936.075599999996"/>
    <n v="160888.13250000001"/>
    <n v="120424.3468"/>
    <n v="210742.60699999999"/>
    <n v="146453.617"/>
    <n v="256293.82980000001"/>
    <n v="179643.06109999999"/>
    <n v="314375.35700000002"/>
    <n v="213284.31890000001"/>
    <n v="373247.55790000001"/>
    <n v="235007.17689999999"/>
    <n v="411262.55969999998"/>
    <n v="255509.11360000001"/>
    <n v="447140.94870000001"/>
  </r>
  <r>
    <s v="4"/>
    <s v="Region IV - Southeast"/>
    <x v="21"/>
    <s v="AL"/>
    <x v="138"/>
    <s v="3"/>
    <x v="2"/>
    <n v="81573.660099999994"/>
    <n v="142753.9051"/>
    <n v="111230.7547"/>
    <n v="194653.82070000001"/>
    <n v="140816.37779999999"/>
    <n v="246428.66130000001"/>
    <n v="185553.6985"/>
    <n v="324718.97240000003"/>
    <n v="229878.24309999999"/>
    <n v="402286.92550000001"/>
    <n v="258969.29949999999"/>
    <n v="453196.27429999999"/>
    <n v="287693.44400000002"/>
    <n v="503463.527"/>
  </r>
  <r>
    <s v="4"/>
    <s v="Region IV - Southeast"/>
    <x v="21"/>
    <s v="AL"/>
    <x v="138"/>
    <s v="4"/>
    <x v="3"/>
    <n v="89638.718200000003"/>
    <n v="143421.95129999999"/>
    <n v="125494.2055"/>
    <n v="200790.7317"/>
    <n v="161349.69270000001"/>
    <n v="258159.5123"/>
    <n v="215132.92370000001"/>
    <n v="344212.68300000002"/>
    <n v="268916.1545"/>
    <n v="430265.85369999998"/>
    <n v="304771.64189999999"/>
    <n v="487634.63429999998"/>
    <n v="340627.12910000002"/>
    <n v="545003.41480000003"/>
  </r>
  <r>
    <s v="4"/>
    <s v="Region IV - Southeast"/>
    <x v="21"/>
    <s v="AL"/>
    <x v="139"/>
    <s v="1"/>
    <x v="0"/>
    <n v="104889.04949999999"/>
    <n v="183555.83660000001"/>
    <n v="136119.71729999999"/>
    <n v="238209.50520000001"/>
    <n v="163550.71720000001"/>
    <n v="286213.755"/>
    <n v="196300.079"/>
    <n v="343525.13829999999"/>
    <n v="231050.3388"/>
    <n v="404338.09299999999"/>
    <n v="253165.0527"/>
    <n v="443038.84220000001"/>
    <n v="274408.42959999997"/>
    <n v="480214.75189999997"/>
  </r>
  <r>
    <s v="4"/>
    <s v="Region IV - Southeast"/>
    <x v="21"/>
    <s v="AL"/>
    <x v="139"/>
    <s v="2"/>
    <x v="1"/>
    <n v="93184.174499999994"/>
    <n v="163072.30540000001"/>
    <n v="122006.9823"/>
    <n v="213512.21909999999"/>
    <n v="148329.60219999999"/>
    <n v="259576.80379999999"/>
    <n v="181852.91899999999"/>
    <n v="318242.60830000002"/>
    <n v="215857.88879999999"/>
    <n v="377751.30550000002"/>
    <n v="237814.94519999999"/>
    <n v="416176.15419999999"/>
    <n v="258523.24220000001"/>
    <n v="452415.67379999999"/>
  </r>
  <r>
    <s v="4"/>
    <s v="Region IV - Southeast"/>
    <x v="21"/>
    <s v="AL"/>
    <x v="139"/>
    <s v="3"/>
    <x v="2"/>
    <n v="82826.802599999995"/>
    <n v="144946.90460000001"/>
    <n v="112985.1542"/>
    <n v="197724.01990000001"/>
    <n v="143072.03450000001"/>
    <n v="250376.06020000001"/>
    <n v="188561.24059999999"/>
    <n v="329982.17109999998"/>
    <n v="233637.67069999999"/>
    <n v="408865.92379999999"/>
    <n v="263229.98420000001"/>
    <n v="460652.47230000002"/>
    <n v="292455.38559999998"/>
    <n v="511796.92489999998"/>
  </r>
  <r>
    <s v="4"/>
    <s v="Region IV - Southeast"/>
    <x v="21"/>
    <s v="AL"/>
    <x v="139"/>
    <s v="4"/>
    <x v="3"/>
    <n v="90699.588699999993"/>
    <n v="145119.34409999999"/>
    <n v="126979.42419999999"/>
    <n v="203167.08170000001"/>
    <n v="163259.2597"/>
    <n v="261214.81950000001"/>
    <n v="217679.01300000001"/>
    <n v="348286.42580000003"/>
    <n v="272098.76610000001"/>
    <n v="435358.03220000002"/>
    <n v="308378.6017"/>
    <n v="493405.77"/>
    <n v="344658.43719999999"/>
    <n v="551453.50760000001"/>
  </r>
  <r>
    <s v="4"/>
    <s v="Region IV - Southeast"/>
    <x v="22"/>
    <s v="FL"/>
    <x v="140"/>
    <s v="1"/>
    <x v="0"/>
    <n v="113217.82739999999"/>
    <n v="198131.198"/>
    <n v="147200.33619999999"/>
    <n v="257600.58840000001"/>
    <n v="177051.93700000001"/>
    <n v="309840.8897"/>
    <n v="212811.12479999999"/>
    <n v="372419.46840000001"/>
    <n v="250685.8708"/>
    <n v="438700.27380000002"/>
    <n v="274768.91529999999"/>
    <n v="480845.6018"/>
    <n v="298039.5454"/>
    <n v="521569.2046"/>
  </r>
  <r>
    <s v="4"/>
    <s v="Region IV - Southeast"/>
    <x v="22"/>
    <s v="FL"/>
    <x v="140"/>
    <s v="2"/>
    <x v="1"/>
    <n v="99562.139200000005"/>
    <n v="174233.74359999999"/>
    <n v="130735.4779"/>
    <n v="228787.0863"/>
    <n v="159293.96859999999"/>
    <n v="278764.44500000001"/>
    <n v="195956.10399999999"/>
    <n v="342923.18209999998"/>
    <n v="232961.3449"/>
    <n v="407682.35350000003"/>
    <n v="256860.45569999999"/>
    <n v="449505.79749999999"/>
    <n v="279506.82579999999"/>
    <n v="489136.94510000001"/>
  </r>
  <r>
    <s v="4"/>
    <s v="Region IV - Southeast"/>
    <x v="22"/>
    <s v="FL"/>
    <x v="140"/>
    <s v="3"/>
    <x v="2"/>
    <n v="87441.550700000007"/>
    <n v="153022.71369999999"/>
    <n v="118950.4065"/>
    <n v="208163.2114"/>
    <n v="150375.87899999999"/>
    <n v="263157.78820000001"/>
    <n v="197932.7879"/>
    <n v="346382.37880000001"/>
    <n v="245008.12469999999"/>
    <n v="428764.21830000001"/>
    <n v="275856.60269999999"/>
    <n v="482749.05459999997"/>
    <n v="306277.01640000002"/>
    <n v="535984.77890000003"/>
  </r>
  <r>
    <s v="4"/>
    <s v="Region IV - Southeast"/>
    <x v="22"/>
    <s v="FL"/>
    <x v="140"/>
    <s v="4"/>
    <x v="3"/>
    <n v="98036.464900000006"/>
    <n v="156858.3463"/>
    <n v="137251.0509"/>
    <n v="219601.68470000001"/>
    <n v="176465.63690000001"/>
    <n v="282345.0233"/>
    <n v="235287.51579999999"/>
    <n v="376460.03090000001"/>
    <n v="294109.39480000001"/>
    <n v="470575.03869999998"/>
    <n v="333323.98080000002"/>
    <n v="533318.37719999999"/>
    <n v="372538.56670000002"/>
    <n v="596061.71569999994"/>
  </r>
  <r>
    <s v="4"/>
    <s v="Region IV - Southeast"/>
    <x v="22"/>
    <s v="FL"/>
    <x v="141"/>
    <s v="1"/>
    <x v="0"/>
    <n v="112002.9748"/>
    <n v="196005.20610000001"/>
    <n v="145739.7689"/>
    <n v="255044.5955"/>
    <n v="175377.06890000001"/>
    <n v="306909.87079999998"/>
    <n v="210931.5601"/>
    <n v="369130.23019999999"/>
    <n v="248559.57019999999"/>
    <n v="434979.24780000001"/>
    <n v="272477.03720000002"/>
    <n v="476834.81510000001"/>
    <n v="295646.8309"/>
    <n v="517381.95400000003"/>
  </r>
  <r>
    <s v="4"/>
    <s v="Region IV - Southeast"/>
    <x v="22"/>
    <s v="FL"/>
    <x v="141"/>
    <s v="2"/>
    <x v="1"/>
    <n v="98047.161999999997"/>
    <n v="171582.53349999999"/>
    <n v="128913.0459"/>
    <n v="225597.83040000001"/>
    <n v="157228.81599999999"/>
    <n v="275150.42800000001"/>
    <n v="193706.09959999999"/>
    <n v="338985.67430000001"/>
    <n v="230445.49470000001"/>
    <n v="403279.61570000002"/>
    <n v="254174.98550000001"/>
    <n v="444806.22460000002"/>
    <n v="276706.7991"/>
    <n v="484236.89840000001"/>
  </r>
  <r>
    <s v="4"/>
    <s v="Region IV - Southeast"/>
    <x v="22"/>
    <s v="FL"/>
    <x v="141"/>
    <s v="3"/>
    <x v="2"/>
    <n v="85645.222299999994"/>
    <n v="149879.13889999999"/>
    <n v="116359.3321"/>
    <n v="203628.83119999999"/>
    <n v="146988.2261"/>
    <n v="257229.39569999999"/>
    <n v="193359.4694"/>
    <n v="338379.07150000002"/>
    <n v="239238.55669999999"/>
    <n v="418667.4743"/>
    <n v="269277.77490000002"/>
    <n v="471236.10609999998"/>
    <n v="298879.52110000001"/>
    <n v="523039.16190000001"/>
  </r>
  <r>
    <s v="4"/>
    <s v="Region IV - Southeast"/>
    <x v="22"/>
    <s v="FL"/>
    <x v="141"/>
    <s v="4"/>
    <x v="3"/>
    <n v="97043.469500000007"/>
    <n v="155269.55350000001"/>
    <n v="135860.8573"/>
    <n v="217377.37479999999"/>
    <n v="174678.2451"/>
    <n v="279485.19620000001"/>
    <n v="232904.32680000001"/>
    <n v="372646.92839999998"/>
    <n v="291130.40840000001"/>
    <n v="465808.66039999999"/>
    <n v="329947.79629999999"/>
    <n v="527916.48179999995"/>
    <n v="368765.18400000001"/>
    <n v="590024.30319999997"/>
  </r>
  <r>
    <s v="4"/>
    <s v="Region IV - Southeast"/>
    <x v="22"/>
    <s v="FL"/>
    <x v="142"/>
    <s v="1"/>
    <x v="0"/>
    <n v="113217.82739999999"/>
    <n v="198131.198"/>
    <n v="147200.33619999999"/>
    <n v="257600.58840000001"/>
    <n v="177051.93700000001"/>
    <n v="309840.8897"/>
    <n v="212811.12479999999"/>
    <n v="372419.46840000001"/>
    <n v="250685.8708"/>
    <n v="438700.27380000002"/>
    <n v="274768.91529999999"/>
    <n v="480845.6018"/>
    <n v="298039.5454"/>
    <n v="521569.2046"/>
  </r>
  <r>
    <s v="4"/>
    <s v="Region IV - Southeast"/>
    <x v="22"/>
    <s v="FL"/>
    <x v="142"/>
    <s v="2"/>
    <x v="1"/>
    <n v="99562.139200000005"/>
    <n v="174233.74359999999"/>
    <n v="130735.4779"/>
    <n v="228787.0863"/>
    <n v="159293.96859999999"/>
    <n v="278764.44500000001"/>
    <n v="195956.10399999999"/>
    <n v="342923.18209999998"/>
    <n v="232961.3449"/>
    <n v="407682.35350000003"/>
    <n v="256860.45569999999"/>
    <n v="449505.79749999999"/>
    <n v="279506.82579999999"/>
    <n v="489136.94510000001"/>
  </r>
  <r>
    <s v="4"/>
    <s v="Region IV - Southeast"/>
    <x v="22"/>
    <s v="FL"/>
    <x v="142"/>
    <s v="3"/>
    <x v="2"/>
    <n v="87441.550700000007"/>
    <n v="153022.71369999999"/>
    <n v="118950.4065"/>
    <n v="208163.2114"/>
    <n v="150375.87899999999"/>
    <n v="263157.78820000001"/>
    <n v="197932.7879"/>
    <n v="346382.37880000001"/>
    <n v="245008.12469999999"/>
    <n v="428764.21830000001"/>
    <n v="275856.60269999999"/>
    <n v="482749.05459999997"/>
    <n v="306277.01640000002"/>
    <n v="535984.77890000003"/>
  </r>
  <r>
    <s v="4"/>
    <s v="Region IV - Southeast"/>
    <x v="22"/>
    <s v="FL"/>
    <x v="142"/>
    <s v="4"/>
    <x v="3"/>
    <n v="98036.464900000006"/>
    <n v="156858.3463"/>
    <n v="137251.0509"/>
    <n v="219601.68470000001"/>
    <n v="176465.63690000001"/>
    <n v="282345.0233"/>
    <n v="235287.51579999999"/>
    <n v="376460.03090000001"/>
    <n v="294109.39480000001"/>
    <n v="470575.03869999998"/>
    <n v="333323.98080000002"/>
    <n v="533318.37719999999"/>
    <n v="372538.56670000002"/>
    <n v="596061.71569999994"/>
  </r>
  <r>
    <s v="4"/>
    <s v="Region IV - Southeast"/>
    <x v="22"/>
    <s v="FL"/>
    <x v="143"/>
    <s v="1"/>
    <x v="0"/>
    <n v="116404.57429999999"/>
    <n v="203708.00520000001"/>
    <n v="151401.07079999999"/>
    <n v="264951.8738"/>
    <n v="182144.14569999999"/>
    <n v="318752.2549"/>
    <n v="218996.36910000001"/>
    <n v="383243.6458"/>
    <n v="258014.35019999999"/>
    <n v="451525.1127"/>
    <n v="282820.13329999999"/>
    <n v="494935.23320000002"/>
    <n v="306817.71299999999"/>
    <n v="536930.99769999995"/>
  </r>
  <r>
    <s v="4"/>
    <s v="Region IV - Southeast"/>
    <x v="22"/>
    <s v="FL"/>
    <x v="143"/>
    <s v="2"/>
    <x v="1"/>
    <n v="102148.63679999999"/>
    <n v="178760.11439999999"/>
    <n v="134212.48310000001"/>
    <n v="234871.8455"/>
    <n v="163605.60810000001"/>
    <n v="286309.81400000001"/>
    <n v="201400.46890000001"/>
    <n v="352450.82059999998"/>
    <n v="239510.72500000001"/>
    <n v="419143.76870000002"/>
    <n v="264124.48940000002"/>
    <n v="462217.85649999999"/>
    <n v="287470.36910000001"/>
    <n v="503073.1459"/>
  </r>
  <r>
    <s v="4"/>
    <s v="Region IV - Southeast"/>
    <x v="22"/>
    <s v="FL"/>
    <x v="143"/>
    <s v="3"/>
    <x v="2"/>
    <n v="89488.042700000005"/>
    <n v="156604.07459999999"/>
    <n v="121663.0661"/>
    <n v="212910.3658"/>
    <n v="153751.04120000001"/>
    <n v="269064.32209999999"/>
    <n v="202320.10819999999"/>
    <n v="354060.18949999998"/>
    <n v="250386.43530000001"/>
    <n v="438176.26169999997"/>
    <n v="281872.05339999998"/>
    <n v="493276.09330000001"/>
    <n v="312910.79129999998"/>
    <n v="547593.8848"/>
  </r>
  <r>
    <s v="4"/>
    <s v="Region IV - Southeast"/>
    <x v="22"/>
    <s v="FL"/>
    <x v="143"/>
    <s v="4"/>
    <x v="3"/>
    <n v="100824.3977"/>
    <n v="161319.0387"/>
    <n v="141154.15669999999"/>
    <n v="225846.65410000001"/>
    <n v="181483.91579999999"/>
    <n v="290374.2696"/>
    <n v="241978.55439999999"/>
    <n v="387165.69280000002"/>
    <n v="302473.19300000003"/>
    <n v="483957.11599999998"/>
    <n v="342802.95209999999"/>
    <n v="548484.73149999999"/>
    <n v="383132.71110000001"/>
    <n v="613012.34699999995"/>
  </r>
  <r>
    <s v="4"/>
    <s v="Region IV - Southeast"/>
    <x v="22"/>
    <s v="FL"/>
    <x v="144"/>
    <s v="1"/>
    <x v="0"/>
    <n v="113284.32369999999"/>
    <n v="198247.56649999999"/>
    <n v="147444.4773"/>
    <n v="258027.83530000001"/>
    <n v="177454.177"/>
    <n v="310544.80989999999"/>
    <n v="213471.71780000001"/>
    <n v="373575.50599999999"/>
    <n v="251580.41740000001"/>
    <n v="440265.7304"/>
    <n v="275800.70409999997"/>
    <n v="482651.23220000003"/>
    <n v="299282.3824"/>
    <n v="523744.16930000001"/>
  </r>
  <r>
    <s v="4"/>
    <s v="Region IV - Southeast"/>
    <x v="22"/>
    <s v="FL"/>
    <x v="144"/>
    <s v="2"/>
    <x v="1"/>
    <n v="99028.386100000003"/>
    <n v="173299.67559999999"/>
    <n v="130255.8897"/>
    <n v="227947.8069"/>
    <n v="158915.63939999999"/>
    <n v="278102.36900000001"/>
    <n v="195875.81760000001"/>
    <n v="342782.68079999997"/>
    <n v="233076.7922"/>
    <n v="407884.38640000002"/>
    <n v="257105.06020000001"/>
    <n v="449933.8554"/>
    <n v="279935.03850000002"/>
    <n v="489886.3175"/>
  </r>
  <r>
    <s v="4"/>
    <s v="Region IV - Southeast"/>
    <x v="22"/>
    <s v="FL"/>
    <x v="144"/>
    <s v="3"/>
    <x v="2"/>
    <n v="86355.1826"/>
    <n v="151121.56950000001"/>
    <n v="117277.06200000001"/>
    <n v="205234.85870000001"/>
    <n v="148111.89309999999"/>
    <n v="259195.81280000001"/>
    <n v="194801.24410000001"/>
    <n v="340902.17719999998"/>
    <n v="240987.85509999999"/>
    <n v="421728.7464"/>
    <n v="271220.32909999997"/>
    <n v="474635.5759"/>
    <n v="301005.92310000001"/>
    <n v="526760.36540000001"/>
  </r>
  <r>
    <s v="4"/>
    <s v="Region IV - Southeast"/>
    <x v="22"/>
    <s v="FL"/>
    <x v="144"/>
    <s v="4"/>
    <x v="3"/>
    <n v="98172.218299999993"/>
    <n v="157075.5515"/>
    <n v="137441.10550000001"/>
    <n v="219905.772"/>
    <n v="176709.99280000001"/>
    <n v="282735.9926"/>
    <n v="235613.32370000001"/>
    <n v="376981.3235"/>
    <n v="294516.65460000001"/>
    <n v="471226.6544"/>
    <n v="333785.54190000001"/>
    <n v="534056.87509999995"/>
    <n v="373054.42920000001"/>
    <n v="596887.0956"/>
  </r>
  <r>
    <s v="4"/>
    <s v="Region IV - Southeast"/>
    <x v="22"/>
    <s v="FL"/>
    <x v="145"/>
    <s v="1"/>
    <x v="0"/>
    <n v="116437.8282"/>
    <n v="203766.19940000001"/>
    <n v="151523.14869999999"/>
    <n v="265165.51030000002"/>
    <n v="182345.27470000001"/>
    <n v="319104.23070000001"/>
    <n v="219326.67629999999"/>
    <n v="383821.68359999999"/>
    <n v="258461.63630000001"/>
    <n v="452307.86349999998"/>
    <n v="283336.0417"/>
    <n v="495838.07309999998"/>
    <n v="307439.14679999999"/>
    <n v="538018.50690000004"/>
  </r>
  <r>
    <s v="4"/>
    <s v="Region IV - Southeast"/>
    <x v="22"/>
    <s v="FL"/>
    <x v="145"/>
    <s v="2"/>
    <x v="1"/>
    <n v="101881.765"/>
    <n v="178293.08869999999"/>
    <n v="133972.6954"/>
    <n v="234452.217"/>
    <n v="163416.45129999999"/>
    <n v="285978.78970000002"/>
    <n v="201360.33549999999"/>
    <n v="352380.587"/>
    <n v="239568.46040000001"/>
    <n v="419244.80560000002"/>
    <n v="264246.80459999997"/>
    <n v="462431.908"/>
    <n v="287684.48950000003"/>
    <n v="503447.8567"/>
  </r>
  <r>
    <s v="4"/>
    <s v="Region IV - Southeast"/>
    <x v="22"/>
    <s v="FL"/>
    <x v="145"/>
    <s v="3"/>
    <x v="2"/>
    <n v="88944.862599999993"/>
    <n v="155653.50949999999"/>
    <n v="120826.3993"/>
    <n v="211446.19880000001"/>
    <n v="152619.05489999999"/>
    <n v="267083.34600000002"/>
    <n v="200754.34510000001"/>
    <n v="351320.10399999999"/>
    <n v="248376.3112"/>
    <n v="434658.54470000003"/>
    <n v="279553.92869999999"/>
    <n v="489219.37520000001"/>
    <n v="310275.25809999998"/>
    <n v="542981.70160000003"/>
  </r>
  <r>
    <s v="4"/>
    <s v="Region IV - Southeast"/>
    <x v="22"/>
    <s v="FL"/>
    <x v="145"/>
    <s v="4"/>
    <x v="3"/>
    <n v="100892.27929999999"/>
    <n v="161427.64920000001"/>
    <n v="141249.19089999999"/>
    <n v="225998.70879999999"/>
    <n v="181606.10260000001"/>
    <n v="290569.76850000001"/>
    <n v="242141.47020000001"/>
    <n v="387426.35800000001"/>
    <n v="302676.83779999998"/>
    <n v="484282.94750000001"/>
    <n v="343033.74949999998"/>
    <n v="548854.00730000006"/>
    <n v="383390.66110000003"/>
    <n v="613425.06700000004"/>
  </r>
  <r>
    <s v="4"/>
    <s v="Region IV - Southeast"/>
    <x v="22"/>
    <s v="FL"/>
    <x v="146"/>
    <s v="1"/>
    <x v="0"/>
    <n v="116404.57429999999"/>
    <n v="203708.00520000001"/>
    <n v="151401.07079999999"/>
    <n v="264951.8738"/>
    <n v="182144.14569999999"/>
    <n v="318752.2549"/>
    <n v="218996.36910000001"/>
    <n v="383243.6458"/>
    <n v="258014.35019999999"/>
    <n v="451525.1127"/>
    <n v="282820.13329999999"/>
    <n v="494935.23320000002"/>
    <n v="306817.71299999999"/>
    <n v="536930.99769999995"/>
  </r>
  <r>
    <s v="4"/>
    <s v="Region IV - Southeast"/>
    <x v="22"/>
    <s v="FL"/>
    <x v="146"/>
    <s v="2"/>
    <x v="1"/>
    <n v="102148.63679999999"/>
    <n v="178760.11439999999"/>
    <n v="134212.48310000001"/>
    <n v="234871.8455"/>
    <n v="163605.60810000001"/>
    <n v="286309.81400000001"/>
    <n v="201400.46890000001"/>
    <n v="352450.82059999998"/>
    <n v="239510.72500000001"/>
    <n v="419143.76870000002"/>
    <n v="264124.48940000002"/>
    <n v="462217.85649999999"/>
    <n v="287470.36910000001"/>
    <n v="503073.1459"/>
  </r>
  <r>
    <s v="4"/>
    <s v="Region IV - Southeast"/>
    <x v="22"/>
    <s v="FL"/>
    <x v="146"/>
    <s v="3"/>
    <x v="2"/>
    <n v="89488.042700000005"/>
    <n v="156604.07459999999"/>
    <n v="121663.0661"/>
    <n v="212910.3658"/>
    <n v="153751.04120000001"/>
    <n v="269064.32209999999"/>
    <n v="202320.10819999999"/>
    <n v="354060.18949999998"/>
    <n v="250386.43530000001"/>
    <n v="438176.26169999997"/>
    <n v="281872.05339999998"/>
    <n v="493276.09330000001"/>
    <n v="312910.79129999998"/>
    <n v="547593.8848"/>
  </r>
  <r>
    <s v="4"/>
    <s v="Region IV - Southeast"/>
    <x v="22"/>
    <s v="FL"/>
    <x v="146"/>
    <s v="4"/>
    <x v="3"/>
    <n v="100824.3977"/>
    <n v="161319.0387"/>
    <n v="141154.15669999999"/>
    <n v="225846.65410000001"/>
    <n v="181483.91579999999"/>
    <n v="290374.2696"/>
    <n v="241978.55439999999"/>
    <n v="387165.69280000002"/>
    <n v="302473.19300000003"/>
    <n v="483957.11599999998"/>
    <n v="342802.95209999999"/>
    <n v="548484.73149999999"/>
    <n v="383132.71110000001"/>
    <n v="613012.34699999995"/>
  </r>
  <r>
    <s v="4"/>
    <s v="Region IV - Southeast"/>
    <x v="22"/>
    <s v="FL"/>
    <x v="147"/>
    <s v="1"/>
    <x v="0"/>
    <n v="108733.0989"/>
    <n v="190282.92310000001"/>
    <n v="141233.84659999999"/>
    <n v="247159.2316"/>
    <n v="169782.04629999999"/>
    <n v="297118.58110000001"/>
    <n v="203920.55799999999"/>
    <n v="356860.97649999999"/>
    <n v="240112.88759999999"/>
    <n v="420197.55339999998"/>
    <n v="263136.0613"/>
    <n v="460488.10749999998"/>
    <n v="285315.0931"/>
    <n v="499301.413"/>
  </r>
  <r>
    <s v="4"/>
    <s v="Region IV - Southeast"/>
    <x v="22"/>
    <s v="FL"/>
    <x v="147"/>
    <s v="2"/>
    <x v="1"/>
    <n v="96127.849100000007"/>
    <n v="168223.7359"/>
    <n v="126035.5168"/>
    <n v="220562.1544"/>
    <n v="153390.0765"/>
    <n v="268432.63390000002"/>
    <n v="188362.07819999999"/>
    <n v="329633.63679999998"/>
    <n v="223751.78779999999"/>
    <n v="391565.6287"/>
    <n v="246605.17660000001"/>
    <n v="431559.05900000001"/>
    <n v="268207.96830000001"/>
    <n v="469363.94469999999"/>
  </r>
  <r>
    <s v="4"/>
    <s v="Region IV - Southeast"/>
    <x v="22"/>
    <s v="FL"/>
    <x v="147"/>
    <s v="3"/>
    <x v="2"/>
    <n v="84956.685299999997"/>
    <n v="148674.19930000001"/>
    <n v="115738.3463"/>
    <n v="202542.1059"/>
    <n v="146443.038"/>
    <n v="256275.31649999999"/>
    <n v="192886.5681"/>
    <n v="337551.49400000001"/>
    <n v="238885.57010000001"/>
    <n v="418049.7475"/>
    <n v="269057.65149999998"/>
    <n v="470850.88990000001"/>
    <n v="298834.5968"/>
    <n v="522960.54430000001"/>
  </r>
  <r>
    <s v="4"/>
    <s v="Region IV - Southeast"/>
    <x v="22"/>
    <s v="FL"/>
    <x v="147"/>
    <s v="4"/>
    <x v="3"/>
    <n v="94085.837599999999"/>
    <n v="150537.34239999999"/>
    <n v="131720.17259999999"/>
    <n v="210752.2794"/>
    <n v="169354.50769999999"/>
    <n v="270967.21649999998"/>
    <n v="225806.01029999999"/>
    <n v="361289.62190000003"/>
    <n v="282257.51289999997"/>
    <n v="451612.02730000002"/>
    <n v="319891.848"/>
    <n v="511826.9644"/>
    <n v="357526.18300000002"/>
    <n v="572041.90130000003"/>
  </r>
  <r>
    <s v="4"/>
    <s v="Region IV - Southeast"/>
    <x v="22"/>
    <s v="FL"/>
    <x v="148"/>
    <s v="1"/>
    <x v="0"/>
    <n v="110655.126"/>
    <n v="193646.47039999999"/>
    <n v="143790.9143"/>
    <n v="251634.10010000001"/>
    <n v="172897.71470000001"/>
    <n v="302571.00060000003"/>
    <n v="207730.802"/>
    <n v="363528.90350000001"/>
    <n v="244644.16740000001"/>
    <n v="428127.2929"/>
    <n v="268121.57160000002"/>
    <n v="469212.75030000001"/>
    <n v="290768.4314"/>
    <n v="508844.755"/>
  </r>
  <r>
    <s v="4"/>
    <s v="Region IV - Southeast"/>
    <x v="22"/>
    <s v="FL"/>
    <x v="148"/>
    <s v="2"/>
    <x v="1"/>
    <n v="97599.688099999999"/>
    <n v="170799.45430000001"/>
    <n v="128049.7864"/>
    <n v="224087.1262"/>
    <n v="155920.3167"/>
    <n v="272860.55420000001"/>
    <n v="191616.66159999999"/>
    <n v="335329.15779999999"/>
    <n v="227698.74189999999"/>
    <n v="398472.79849999998"/>
    <n v="251000.29749999999"/>
    <n v="439250.52059999999"/>
    <n v="273050.33720000001"/>
    <n v="477838.09019999998"/>
  </r>
  <r>
    <s v="4"/>
    <s v="Region IV - Southeast"/>
    <x v="22"/>
    <s v="FL"/>
    <x v="148"/>
    <s v="3"/>
    <x v="2"/>
    <n v="86021.627900000007"/>
    <n v="150537.84890000001"/>
    <n v="117114.9439"/>
    <n v="204951.15179999999"/>
    <n v="148128.54180000001"/>
    <n v="259224.94810000001"/>
    <n v="195049.23430000001"/>
    <n v="341336.16009999998"/>
    <n v="241509.52280000001"/>
    <n v="422641.66489999997"/>
    <n v="271971.48849999998"/>
    <n v="475950.10489999998"/>
    <n v="302024.20610000001"/>
    <n v="528542.36069999996"/>
  </r>
  <r>
    <s v="4"/>
    <s v="Region IV - Southeast"/>
    <x v="22"/>
    <s v="FL"/>
    <x v="148"/>
    <s v="4"/>
    <x v="3"/>
    <n v="95778.964099999997"/>
    <n v="153246.34479999999"/>
    <n v="134090.54980000001"/>
    <n v="214544.88269999999"/>
    <n v="172402.1354"/>
    <n v="275843.42070000002"/>
    <n v="229869.51379999999"/>
    <n v="367791.22769999999"/>
    <n v="287336.89230000001"/>
    <n v="459739.03450000001"/>
    <n v="325648.4779"/>
    <n v="521037.57250000001"/>
    <n v="363960.06359999999"/>
    <n v="582336.11040000001"/>
  </r>
  <r>
    <s v="4"/>
    <s v="Region IV - Southeast"/>
    <x v="22"/>
    <s v="FL"/>
    <x v="149"/>
    <s v="1"/>
    <x v="0"/>
    <n v="117078.50260000001"/>
    <n v="204887.37959999999"/>
    <n v="152375.50289999999"/>
    <n v="266657.13020000001"/>
    <n v="183383.82870000001"/>
    <n v="320921.70030000003"/>
    <n v="220596.75520000001"/>
    <n v="386044.32150000002"/>
    <n v="259972.05979999999"/>
    <n v="454951.10470000003"/>
    <n v="284997.87520000001"/>
    <n v="498746.28159999999"/>
    <n v="309256.92259999999"/>
    <n v="541199.61459999997"/>
  </r>
  <r>
    <s v="4"/>
    <s v="Region IV - Southeast"/>
    <x v="22"/>
    <s v="FL"/>
    <x v="149"/>
    <s v="2"/>
    <x v="1"/>
    <n v="102372.37699999999"/>
    <n v="179151.65979999999"/>
    <n v="134644.11730000001"/>
    <n v="235627.2052"/>
    <n v="164259.86300000001"/>
    <n v="287454.76020000002"/>
    <n v="202445.19450000001"/>
    <n v="354279.09029999998"/>
    <n v="240884.1091"/>
    <n v="421547.19099999999"/>
    <n v="265711.8419"/>
    <n v="464995.72340000002"/>
    <n v="289298.60930000001"/>
    <n v="506272.56630000001"/>
  </r>
  <r>
    <s v="4"/>
    <s v="Region IV - Southeast"/>
    <x v="22"/>
    <s v="FL"/>
    <x v="149"/>
    <s v="3"/>
    <x v="2"/>
    <n v="89299.842699999994"/>
    <n v="156274.7248"/>
    <n v="121285.26420000001"/>
    <n v="212249.21239999999"/>
    <n v="153180.8884"/>
    <n v="268066.55469999998"/>
    <n v="201475.23250000001"/>
    <n v="352581.6568"/>
    <n v="249250.96049999999"/>
    <n v="436189.18079999997"/>
    <n v="280525.2058"/>
    <n v="490919.1102"/>
    <n v="311338.45909999998"/>
    <n v="544842.30339999998"/>
  </r>
  <r>
    <s v="4"/>
    <s v="Region IV - Southeast"/>
    <x v="22"/>
    <s v="FL"/>
    <x v="149"/>
    <s v="4"/>
    <x v="3"/>
    <n v="101456.65360000001"/>
    <n v="162330.6482"/>
    <n v="142039.31510000001"/>
    <n v="227262.9074"/>
    <n v="182621.97649999999"/>
    <n v="292195.1667"/>
    <n v="243495.96859999999"/>
    <n v="389593.55560000002"/>
    <n v="304369.9608"/>
    <n v="486991.94459999999"/>
    <n v="344952.62229999999"/>
    <n v="551924.20389999996"/>
    <n v="385535.28379999998"/>
    <n v="616856.46310000005"/>
  </r>
  <r>
    <s v="4"/>
    <s v="Region IV - Southeast"/>
    <x v="22"/>
    <s v="FL"/>
    <x v="150"/>
    <s v="1"/>
    <x v="0"/>
    <n v="116387.9494"/>
    <n v="203678.91149999999"/>
    <n v="151340.0343"/>
    <n v="264845.06"/>
    <n v="182043.58429999999"/>
    <n v="318576.27240000002"/>
    <n v="218831.21909999999"/>
    <n v="382954.6336"/>
    <n v="257790.71160000001"/>
    <n v="451133.7452"/>
    <n v="282562.18400000001"/>
    <n v="494483.82199999999"/>
    <n v="306507.00150000001"/>
    <n v="536387.25260000001"/>
  </r>
  <r>
    <s v="4"/>
    <s v="Region IV - Southeast"/>
    <x v="22"/>
    <s v="FL"/>
    <x v="150"/>
    <s v="2"/>
    <x v="1"/>
    <n v="102282.0742"/>
    <n v="178993.62969999999"/>
    <n v="134332.37899999999"/>
    <n v="235081.66329999999"/>
    <n v="163700.18900000001"/>
    <n v="286475.33059999999"/>
    <n v="201420.53890000001"/>
    <n v="352485.94300000003"/>
    <n v="239481.86120000001"/>
    <n v="419093.25719999999"/>
    <n v="264063.33620000002"/>
    <n v="462110.8383"/>
    <n v="287363.3137"/>
    <n v="502885.79889999999"/>
  </r>
  <r>
    <s v="4"/>
    <s v="Region IV - Southeast"/>
    <x v="22"/>
    <s v="FL"/>
    <x v="150"/>
    <s v="3"/>
    <x v="2"/>
    <n v="89759.633700000006"/>
    <n v="157079.3591"/>
    <n v="122081.401"/>
    <n v="213642.45170000001"/>
    <n v="154317.03599999999"/>
    <n v="270054.81290000002"/>
    <n v="203102.99189999999"/>
    <n v="355430.23599999998"/>
    <n v="251391.4999"/>
    <n v="439935.12479999999"/>
    <n v="283031.11859999999"/>
    <n v="495304.45740000001"/>
    <n v="314228.5612"/>
    <n v="549899.98199999996"/>
  </r>
  <r>
    <s v="4"/>
    <s v="Region IV - Southeast"/>
    <x v="22"/>
    <s v="FL"/>
    <x v="150"/>
    <s v="4"/>
    <x v="3"/>
    <n v="100790.4586"/>
    <n v="161264.73610000001"/>
    <n v="141106.64199999999"/>
    <n v="225770.63039999999"/>
    <n v="181422.8254"/>
    <n v="290276.52490000002"/>
    <n v="241897.1005"/>
    <n v="387035.36660000001"/>
    <n v="302371.37569999998"/>
    <n v="483794.20819999999"/>
    <n v="342687.55910000001"/>
    <n v="548300.10270000005"/>
    <n v="383003.74249999999"/>
    <n v="612805.99710000004"/>
  </r>
  <r>
    <s v="4"/>
    <s v="Region IV - Southeast"/>
    <x v="22"/>
    <s v="FL"/>
    <x v="151"/>
    <s v="1"/>
    <x v="0"/>
    <n v="116454.4532"/>
    <n v="203795.29319999999"/>
    <n v="151584.18520000001"/>
    <n v="265272.32419999997"/>
    <n v="182445.83609999999"/>
    <n v="319280.2132"/>
    <n v="219491.82620000001"/>
    <n v="384110.69589999999"/>
    <n v="258685.27480000001"/>
    <n v="452699.23090000002"/>
    <n v="283593.99109999998"/>
    <n v="496289.48430000001"/>
    <n v="307749.85830000002"/>
    <n v="538562.25210000004"/>
  </r>
  <r>
    <s v="4"/>
    <s v="Region IV - Southeast"/>
    <x v="22"/>
    <s v="FL"/>
    <x v="151"/>
    <s v="2"/>
    <x v="1"/>
    <n v="101748.3276"/>
    <n v="178059.57339999999"/>
    <n v="133852.79949999999"/>
    <n v="234242.39920000001"/>
    <n v="163321.87040000001"/>
    <n v="285813.2732"/>
    <n v="201340.26550000001"/>
    <n v="352345.46460000001"/>
    <n v="239597.3241"/>
    <n v="419295.31719999999"/>
    <n v="264307.95779999997"/>
    <n v="462538.92619999999"/>
    <n v="287791.54499999998"/>
    <n v="503635.20380000002"/>
  </r>
  <r>
    <s v="4"/>
    <s v="Region IV - Southeast"/>
    <x v="22"/>
    <s v="FL"/>
    <x v="151"/>
    <s v="3"/>
    <x v="2"/>
    <n v="88673.271500000003"/>
    <n v="155178.22510000001"/>
    <n v="120408.06449999999"/>
    <n v="210714.11290000001"/>
    <n v="152053.0601"/>
    <n v="266092.85519999999"/>
    <n v="199971.4614"/>
    <n v="349950.0575"/>
    <n v="247371.24660000001"/>
    <n v="432899.68160000001"/>
    <n v="278394.86349999998"/>
    <n v="487191.0111"/>
    <n v="308957.48820000002"/>
    <n v="540675.60439999995"/>
  </r>
  <r>
    <s v="4"/>
    <s v="Region IV - Southeast"/>
    <x v="22"/>
    <s v="FL"/>
    <x v="151"/>
    <s v="4"/>
    <x v="3"/>
    <n v="100926.21829999999"/>
    <n v="161481.95180000001"/>
    <n v="141296.70569999999"/>
    <n v="226074.73250000001"/>
    <n v="181667.1931"/>
    <n v="290667.51319999999"/>
    <n v="242222.9241"/>
    <n v="387556.68420000002"/>
    <n v="302778.65509999997"/>
    <n v="484445.8553"/>
    <n v="343149.14240000001"/>
    <n v="549038.63600000006"/>
    <n v="383519.6298"/>
    <n v="613631.41669999994"/>
  </r>
  <r>
    <s v="4"/>
    <s v="Region IV - Southeast"/>
    <x v="23"/>
    <s v="GA"/>
    <x v="66"/>
    <s v="1"/>
    <x v="0"/>
    <n v="110621.876"/>
    <n v="193588.28289999999"/>
    <n v="143668.8414"/>
    <n v="251420.4724"/>
    <n v="172696.59179999999"/>
    <n v="302219.0356"/>
    <n v="207400.50229999999"/>
    <n v="362950.87900000002"/>
    <n v="244196.89019999999"/>
    <n v="427344.55790000001"/>
    <n v="267605.67300000001"/>
    <n v="468309.9278"/>
    <n v="290147.0085"/>
    <n v="507757.2647"/>
  </r>
  <r>
    <s v="4"/>
    <s v="Region IV - Southeast"/>
    <x v="23"/>
    <s v="GA"/>
    <x v="66"/>
    <s v="2"/>
    <x v="1"/>
    <n v="97866.562900000004"/>
    <n v="171266.48499999999"/>
    <n v="128289.5782"/>
    <n v="224506.76180000001"/>
    <n v="156109.4785"/>
    <n v="273191.58730000001"/>
    <n v="191656.80160000001"/>
    <n v="335399.40269999998"/>
    <n v="227641.01439999999"/>
    <n v="398371.77529999998"/>
    <n v="250877.99100000001"/>
    <n v="439036.48420000001"/>
    <n v="272836.22639999999"/>
    <n v="477463.39610000001"/>
  </r>
  <r>
    <s v="4"/>
    <s v="Region IV - Southeast"/>
    <x v="23"/>
    <s v="GA"/>
    <x v="66"/>
    <s v="3"/>
    <x v="2"/>
    <n v="86564.810200000007"/>
    <n v="151488.41769999999"/>
    <n v="117951.61350000001"/>
    <n v="206415.3236"/>
    <n v="149260.53140000001"/>
    <n v="261205.92980000001"/>
    <n v="196615.00169999999"/>
    <n v="344076.25300000003"/>
    <n v="243519.65210000001"/>
    <n v="426159.391"/>
    <n v="274289.6189"/>
    <n v="480006.83309999999"/>
    <n v="304659.74579999998"/>
    <n v="533154.55500000005"/>
  </r>
  <r>
    <s v="4"/>
    <s v="Region IV - Southeast"/>
    <x v="23"/>
    <s v="GA"/>
    <x v="66"/>
    <s v="4"/>
    <x v="3"/>
    <n v="95711.085900000005"/>
    <n v="153137.73970000001"/>
    <n v="133995.5203"/>
    <n v="214392.83549999999"/>
    <n v="172279.9546"/>
    <n v="275647.9314"/>
    <n v="229706.6061"/>
    <n v="367530.57530000003"/>
    <n v="287133.25760000001"/>
    <n v="459413.21899999998"/>
    <n v="325417.69199999998"/>
    <n v="520668.315"/>
    <n v="363702.1263"/>
    <n v="581923.41079999995"/>
  </r>
  <r>
    <s v="4"/>
    <s v="Region IV - Southeast"/>
    <x v="23"/>
    <s v="GA"/>
    <x v="152"/>
    <s v="1"/>
    <x v="0"/>
    <n v="110671.751"/>
    <n v="193675.56419999999"/>
    <n v="143851.95069999999"/>
    <n v="251740.91390000001"/>
    <n v="172998.27600000001"/>
    <n v="302746.98310000001"/>
    <n v="207895.95189999999"/>
    <n v="363817.91580000002"/>
    <n v="244867.80600000001"/>
    <n v="428518.66039999999"/>
    <n v="268379.5209"/>
    <n v="469664.16159999999"/>
    <n v="291079.14289999998"/>
    <n v="509388.5001"/>
  </r>
  <r>
    <s v="4"/>
    <s v="Region IV - Southeast"/>
    <x v="23"/>
    <s v="GA"/>
    <x v="152"/>
    <s v="2"/>
    <x v="1"/>
    <n v="97466.250799999994"/>
    <n v="170565.93890000001"/>
    <n v="127929.89049999999"/>
    <n v="223877.30850000001"/>
    <n v="155825.73579999999"/>
    <n v="272695.03769999999"/>
    <n v="191596.59160000001"/>
    <n v="335294.03539999999"/>
    <n v="227727.60569999999"/>
    <n v="398523.31"/>
    <n v="251061.45069999999"/>
    <n v="439357.53869999998"/>
    <n v="273157.39260000002"/>
    <n v="478025.43719999999"/>
  </r>
  <r>
    <s v="4"/>
    <s v="Region IV - Southeast"/>
    <x v="23"/>
    <s v="GA"/>
    <x v="152"/>
    <s v="3"/>
    <x v="2"/>
    <n v="85750.036900000006"/>
    <n v="150062.56450000001"/>
    <n v="116696.609"/>
    <n v="204219.06589999999"/>
    <n v="147562.54689999999"/>
    <n v="258234.4571"/>
    <n v="194266.35060000001"/>
    <n v="339966.11359999998"/>
    <n v="240504.45819999999"/>
    <n v="420882.80180000002"/>
    <n v="270812.42320000002"/>
    <n v="473921.74070000002"/>
    <n v="300706.4363"/>
    <n v="526236.26359999995"/>
  </r>
  <r>
    <s v="4"/>
    <s v="Region IV - Southeast"/>
    <x v="23"/>
    <s v="GA"/>
    <x v="152"/>
    <s v="4"/>
    <x v="3"/>
    <n v="95812.903200000001"/>
    <n v="153300.64739999999"/>
    <n v="134138.06450000001"/>
    <n v="214620.90640000001"/>
    <n v="172463.22579999999"/>
    <n v="275941.1654"/>
    <n v="229950.96770000001"/>
    <n v="367921.55379999999"/>
    <n v="287438.7096"/>
    <n v="459901.9423"/>
    <n v="325763.87089999998"/>
    <n v="521222.20120000001"/>
    <n v="364089.03220000002"/>
    <n v="582542.46019999997"/>
  </r>
  <r>
    <s v="4"/>
    <s v="Region IV - Southeast"/>
    <x v="23"/>
    <s v="GA"/>
    <x v="153"/>
    <s v="1"/>
    <x v="0"/>
    <n v="118276.72629999999"/>
    <n v="206984.27110000001"/>
    <n v="153775.0287"/>
    <n v="269106.3002"/>
    <n v="184958.12909999999"/>
    <n v="323676.72580000001"/>
    <n v="222311.16250000001"/>
    <n v="389044.5343"/>
    <n v="261874.71290000001"/>
    <n v="458280.7475"/>
    <n v="287031.7941"/>
    <n v="502305.6397"/>
    <n v="311338.91489999997"/>
    <n v="544843.10109999997"/>
  </r>
  <r>
    <s v="4"/>
    <s v="Region IV - Southeast"/>
    <x v="23"/>
    <s v="GA"/>
    <x v="153"/>
    <s v="2"/>
    <x v="1"/>
    <n v="104020.7887"/>
    <n v="182036.38029999999"/>
    <n v="136586.4411"/>
    <n v="239026.27189999999"/>
    <n v="166419.59150000001"/>
    <n v="291234.28499999997"/>
    <n v="204715.2623"/>
    <n v="358251.70909999998"/>
    <n v="243371.0877"/>
    <n v="425899.40350000001"/>
    <n v="268336.15019999997"/>
    <n v="469588.26289999997"/>
    <n v="291991.571"/>
    <n v="510985.24920000002"/>
  </r>
  <r>
    <s v="4"/>
    <s v="Region IV - Southeast"/>
    <x v="23"/>
    <s v="GA"/>
    <x v="153"/>
    <s v="3"/>
    <x v="2"/>
    <n v="91367.760200000004"/>
    <n v="159893.58040000001"/>
    <n v="124294.6707"/>
    <n v="217515.67370000001"/>
    <n v="157134.53270000001"/>
    <n v="274985.43229999999"/>
    <n v="206831.43030000001"/>
    <n v="361955.00309999997"/>
    <n v="256025.58790000001"/>
    <n v="448044.77870000002"/>
    <n v="288263.09299999999"/>
    <n v="504460.41259999998"/>
    <n v="320053.71799999999"/>
    <n v="560094.00639999995"/>
  </r>
  <r>
    <s v="4"/>
    <s v="Region IV - Southeast"/>
    <x v="23"/>
    <s v="GA"/>
    <x v="153"/>
    <s v="4"/>
    <x v="3"/>
    <n v="102415.7066"/>
    <n v="163865.13310000001"/>
    <n v="143381.98929999999"/>
    <n v="229411.18609999999"/>
    <n v="184348.27189999999"/>
    <n v="294957.23940000002"/>
    <n v="245797.69579999999"/>
    <n v="393276.31929999997"/>
    <n v="307247.11979999999"/>
    <n v="491595.39899999998"/>
    <n v="348213.40240000002"/>
    <n v="557141.45220000006"/>
    <n v="389179.6851"/>
    <n v="622687.50540000002"/>
  </r>
  <r>
    <s v="4"/>
    <s v="Region IV - Southeast"/>
    <x v="23"/>
    <s v="GA"/>
    <x v="8"/>
    <s v="1"/>
    <x v="0"/>
    <n v="109981.19779999999"/>
    <n v="192467.09599999999"/>
    <n v="142816.48209999999"/>
    <n v="249928.8437"/>
    <n v="171658.03159999999"/>
    <n v="300401.5552"/>
    <n v="206130.41589999999"/>
    <n v="360728.22779999999"/>
    <n v="242686.45759999999"/>
    <n v="424701.30089999997"/>
    <n v="265943.8297"/>
    <n v="465401.70199999999"/>
    <n v="288329.2218"/>
    <n v="504576.13819999999"/>
  </r>
  <r>
    <s v="4"/>
    <s v="Region IV - Southeast"/>
    <x v="23"/>
    <s v="GA"/>
    <x v="8"/>
    <s v="2"/>
    <x v="1"/>
    <n v="97375.947899999999"/>
    <n v="170407.9088"/>
    <n v="127618.1523"/>
    <n v="223331.7665"/>
    <n v="155266.06169999999"/>
    <n v="271715.60800000001"/>
    <n v="190571.93609999999"/>
    <n v="333500.88809999998"/>
    <n v="226325.3579"/>
    <n v="396069.3762"/>
    <n v="249412.9449"/>
    <n v="436472.65350000001"/>
    <n v="271222.09700000001"/>
    <n v="474638.66979999997"/>
  </r>
  <r>
    <s v="4"/>
    <s v="Region IV - Southeast"/>
    <x v="23"/>
    <s v="GA"/>
    <x v="8"/>
    <s v="3"/>
    <x v="2"/>
    <n v="86209.827900000004"/>
    <n v="150867.19880000001"/>
    <n v="117492.7458"/>
    <n v="205612.3051"/>
    <n v="148698.69450000001"/>
    <n v="260222.71539999999"/>
    <n v="195894.11009999999"/>
    <n v="342814.69270000001"/>
    <n v="242644.99770000001"/>
    <n v="424628.74589999998"/>
    <n v="273318.33600000001"/>
    <n v="478307.08799999999"/>
    <n v="303596.53840000002"/>
    <n v="531293.94220000005"/>
  </r>
  <r>
    <s v="4"/>
    <s v="Region IV - Southeast"/>
    <x v="23"/>
    <s v="GA"/>
    <x v="8"/>
    <s v="4"/>
    <x v="3"/>
    <n v="95146.708199999994"/>
    <n v="152234.7353"/>
    <n v="133205.39139999999"/>
    <n v="213128.62940000001"/>
    <n v="171264.07459999999"/>
    <n v="274022.52350000001"/>
    <n v="228352.09959999999"/>
    <n v="365363.36479999998"/>
    <n v="285440.12449999998"/>
    <n v="456704.2059"/>
    <n v="323498.8077"/>
    <n v="517598.10009999998"/>
    <n v="361557.49099999998"/>
    <n v="578491.99419999996"/>
  </r>
  <r>
    <s v="4"/>
    <s v="Region IV - Southeast"/>
    <x v="23"/>
    <s v="GA"/>
    <x v="154"/>
    <s v="1"/>
    <x v="0"/>
    <n v="110621.876"/>
    <n v="193588.28289999999"/>
    <n v="143668.8414"/>
    <n v="251420.4724"/>
    <n v="172696.59179999999"/>
    <n v="302219.0356"/>
    <n v="207400.50229999999"/>
    <n v="362950.87900000002"/>
    <n v="244196.89019999999"/>
    <n v="427344.55790000001"/>
    <n v="267605.67300000001"/>
    <n v="468309.9278"/>
    <n v="290147.0085"/>
    <n v="507757.2647"/>
  </r>
  <r>
    <s v="4"/>
    <s v="Region IV - Southeast"/>
    <x v="23"/>
    <s v="GA"/>
    <x v="154"/>
    <s v="2"/>
    <x v="1"/>
    <n v="97866.562900000004"/>
    <n v="171266.48499999999"/>
    <n v="128289.5782"/>
    <n v="224506.76180000001"/>
    <n v="156109.4785"/>
    <n v="273191.58730000001"/>
    <n v="191656.80160000001"/>
    <n v="335399.40269999998"/>
    <n v="227641.01439999999"/>
    <n v="398371.77529999998"/>
    <n v="250877.99100000001"/>
    <n v="439036.48420000001"/>
    <n v="272836.22639999999"/>
    <n v="477463.39610000001"/>
  </r>
  <r>
    <s v="4"/>
    <s v="Region IV - Southeast"/>
    <x v="23"/>
    <s v="GA"/>
    <x v="154"/>
    <s v="3"/>
    <x v="2"/>
    <n v="86564.810200000007"/>
    <n v="151488.41769999999"/>
    <n v="117951.61350000001"/>
    <n v="206415.3236"/>
    <n v="149260.53140000001"/>
    <n v="261205.92980000001"/>
    <n v="196615.00169999999"/>
    <n v="344076.25300000003"/>
    <n v="243519.65210000001"/>
    <n v="426159.391"/>
    <n v="274289.6189"/>
    <n v="480006.83309999999"/>
    <n v="304659.74579999998"/>
    <n v="533154.55500000005"/>
  </r>
  <r>
    <s v="4"/>
    <s v="Region IV - Southeast"/>
    <x v="23"/>
    <s v="GA"/>
    <x v="154"/>
    <s v="4"/>
    <x v="3"/>
    <n v="95711.085900000005"/>
    <n v="153137.73970000001"/>
    <n v="133995.5203"/>
    <n v="214392.83549999999"/>
    <n v="172279.9546"/>
    <n v="275647.9314"/>
    <n v="229706.6061"/>
    <n v="367530.57530000003"/>
    <n v="287133.25760000001"/>
    <n v="459413.21899999998"/>
    <n v="325417.69199999998"/>
    <n v="520668.315"/>
    <n v="363702.1263"/>
    <n v="581923.41079999995"/>
  </r>
  <r>
    <s v="4"/>
    <s v="Region IV - Southeast"/>
    <x v="23"/>
    <s v="GA"/>
    <x v="155"/>
    <s v="1"/>
    <x v="0"/>
    <n v="113167.9523"/>
    <n v="198043.91649999999"/>
    <n v="147017.22640000001"/>
    <n v="257280.14629999999"/>
    <n v="176750.25210000001"/>
    <n v="309312.9411"/>
    <n v="212315.67420000001"/>
    <n v="371552.42989999999"/>
    <n v="250014.95370000001"/>
    <n v="437526.16899999999"/>
    <n v="273995.06589999999"/>
    <n v="479491.3653"/>
    <n v="297107.40919999999"/>
    <n v="519937.96600000001"/>
  </r>
  <r>
    <s v="4"/>
    <s v="Region IV - Southeast"/>
    <x v="23"/>
    <s v="GA"/>
    <x v="155"/>
    <s v="2"/>
    <x v="1"/>
    <n v="99962.452099999995"/>
    <n v="174934.29120000001"/>
    <n v="131095.16630000001"/>
    <n v="229416.54089999999"/>
    <n v="159577.71179999999"/>
    <n v="279260.99560000002"/>
    <n v="196016.31400000001"/>
    <n v="343028.54950000002"/>
    <n v="232874.75349999999"/>
    <n v="407530.8186"/>
    <n v="256676.99559999999"/>
    <n v="449184.74239999999"/>
    <n v="279185.65889999998"/>
    <n v="488574.9031"/>
  </r>
  <r>
    <s v="4"/>
    <s v="Region IV - Southeast"/>
    <x v="23"/>
    <s v="GA"/>
    <x v="155"/>
    <s v="3"/>
    <x v="2"/>
    <n v="88256.325599999996"/>
    <n v="154448.5698"/>
    <n v="120205.4134"/>
    <n v="210359.47339999999"/>
    <n v="152073.86679999999"/>
    <n v="266129.26679999998"/>
    <n v="200281.4437"/>
    <n v="350492.52649999998"/>
    <n v="248023.32459999999"/>
    <n v="434040.81800000003"/>
    <n v="279333.8052"/>
    <n v="488834.15909999999"/>
    <n v="310230.33370000002"/>
    <n v="542903.08409999998"/>
  </r>
  <r>
    <s v="4"/>
    <s v="Region IV - Southeast"/>
    <x v="23"/>
    <s v="GA"/>
    <x v="155"/>
    <s v="4"/>
    <x v="3"/>
    <n v="97934.647400000002"/>
    <n v="156695.4382"/>
    <n v="137108.50640000001"/>
    <n v="219373.6134"/>
    <n v="176282.3653"/>
    <n v="282051.78879999998"/>
    <n v="235043.1538"/>
    <n v="376069.05160000001"/>
    <n v="293803.94219999999"/>
    <n v="470086.31449999998"/>
    <n v="332977.80119999999"/>
    <n v="532764.48990000004"/>
    <n v="372151.66019999998"/>
    <n v="595442.66509999998"/>
  </r>
  <r>
    <s v="4"/>
    <s v="Region IV - Southeast"/>
    <x v="23"/>
    <s v="GA"/>
    <x v="156"/>
    <s v="1"/>
    <x v="0"/>
    <n v="114449.3011"/>
    <n v="200286.2769"/>
    <n v="148721.93479999999"/>
    <n v="260263.386"/>
    <n v="178827.36009999999"/>
    <n v="312947.88020000001"/>
    <n v="214855.83180000001"/>
    <n v="375997.7058"/>
    <n v="253035.8009"/>
    <n v="442812.65159999998"/>
    <n v="277318.7328"/>
    <n v="485307.78240000003"/>
    <n v="300742.9608"/>
    <n v="526300.18130000005"/>
  </r>
  <r>
    <s v="4"/>
    <s v="Region IV - Southeast"/>
    <x v="23"/>
    <s v="GA"/>
    <x v="156"/>
    <s v="2"/>
    <x v="1"/>
    <n v="100943.6762"/>
    <n v="176651.43340000001"/>
    <n v="132438.01"/>
    <n v="231766.51749999999"/>
    <n v="161264.53520000001"/>
    <n v="282212.93660000002"/>
    <n v="198186.03200000001"/>
    <n v="346825.55599999998"/>
    <n v="235506.05100000001"/>
    <n v="412135.58929999999"/>
    <n v="259607.0704"/>
    <n v="454312.37329999998"/>
    <n v="282413.89840000001"/>
    <n v="494224.3222"/>
  </r>
  <r>
    <s v="4"/>
    <s v="Region IV - Southeast"/>
    <x v="23"/>
    <s v="GA"/>
    <x v="156"/>
    <s v="3"/>
    <x v="2"/>
    <n v="88966.285999999993"/>
    <n v="155691.00039999999"/>
    <n v="121123.1433"/>
    <n v="211965.50090000001"/>
    <n v="153197.5338"/>
    <n v="268095.68400000001"/>
    <n v="201723.21840000001"/>
    <n v="353015.63219999999"/>
    <n v="249772.62289999999"/>
    <n v="437102.09019999998"/>
    <n v="281276.35940000002"/>
    <n v="492233.62880000001"/>
    <n v="312356.73580000002"/>
    <n v="546624.28760000004"/>
  </r>
  <r>
    <s v="4"/>
    <s v="Region IV - Southeast"/>
    <x v="23"/>
    <s v="GA"/>
    <x v="156"/>
    <s v="4"/>
    <x v="3"/>
    <n v="99063.396200000003"/>
    <n v="158501.4362"/>
    <n v="138688.75459999999"/>
    <n v="221902.01060000001"/>
    <n v="178314.11309999999"/>
    <n v="285302.58510000003"/>
    <n v="237752.1508"/>
    <n v="380403.44689999998"/>
    <n v="297190.18849999999"/>
    <n v="475504.30849999998"/>
    <n v="336815.54690000002"/>
    <n v="538904.88300000003"/>
    <n v="376440.90539999999"/>
    <n v="602305.45750000002"/>
  </r>
  <r>
    <s v="4"/>
    <s v="Region IV - Southeast"/>
    <x v="23"/>
    <s v="GA"/>
    <x v="157"/>
    <s v="1"/>
    <x v="0"/>
    <n v="109981.19779999999"/>
    <n v="192467.09599999999"/>
    <n v="142816.48209999999"/>
    <n v="249928.8437"/>
    <n v="171658.03159999999"/>
    <n v="300401.5552"/>
    <n v="206130.41589999999"/>
    <n v="360728.22779999999"/>
    <n v="242686.45759999999"/>
    <n v="424701.30089999997"/>
    <n v="265943.8297"/>
    <n v="465401.70199999999"/>
    <n v="288329.2218"/>
    <n v="504576.13819999999"/>
  </r>
  <r>
    <s v="4"/>
    <s v="Region IV - Southeast"/>
    <x v="23"/>
    <s v="GA"/>
    <x v="157"/>
    <s v="2"/>
    <x v="1"/>
    <n v="97375.947899999999"/>
    <n v="170407.9088"/>
    <n v="127618.1523"/>
    <n v="223331.7665"/>
    <n v="155266.06169999999"/>
    <n v="271715.60800000001"/>
    <n v="190571.93609999999"/>
    <n v="333500.88809999998"/>
    <n v="226325.3579"/>
    <n v="396069.3762"/>
    <n v="249412.9449"/>
    <n v="436472.65350000001"/>
    <n v="271222.09700000001"/>
    <n v="474638.66979999997"/>
  </r>
  <r>
    <s v="4"/>
    <s v="Region IV - Southeast"/>
    <x v="23"/>
    <s v="GA"/>
    <x v="157"/>
    <s v="3"/>
    <x v="2"/>
    <n v="86209.827900000004"/>
    <n v="150867.19880000001"/>
    <n v="117492.7458"/>
    <n v="205612.3051"/>
    <n v="148698.69450000001"/>
    <n v="260222.71539999999"/>
    <n v="195894.11009999999"/>
    <n v="342814.69270000001"/>
    <n v="242644.99770000001"/>
    <n v="424628.74589999998"/>
    <n v="273318.33600000001"/>
    <n v="478307.08799999999"/>
    <n v="303596.53840000002"/>
    <n v="531293.94220000005"/>
  </r>
  <r>
    <s v="4"/>
    <s v="Region IV - Southeast"/>
    <x v="23"/>
    <s v="GA"/>
    <x v="157"/>
    <s v="4"/>
    <x v="3"/>
    <n v="95146.708199999994"/>
    <n v="152234.7353"/>
    <n v="133205.39139999999"/>
    <n v="213128.62940000001"/>
    <n v="171264.07459999999"/>
    <n v="274022.52350000001"/>
    <n v="228352.09959999999"/>
    <n v="365363.36479999998"/>
    <n v="285440.12449999998"/>
    <n v="456704.2059"/>
    <n v="323498.8077"/>
    <n v="517598.10009999998"/>
    <n v="361557.49099999998"/>
    <n v="578491.99419999996"/>
  </r>
  <r>
    <s v="4"/>
    <s v="Region IV - Southeast"/>
    <x v="24"/>
    <s v="KY"/>
    <x v="158"/>
    <s v="1"/>
    <x v="0"/>
    <n v="118359.8514"/>
    <n v="207129.74"/>
    <n v="154080.2113"/>
    <n v="269640.36989999999"/>
    <n v="185460.93669999999"/>
    <n v="324556.63939999999"/>
    <n v="223136.91269999999"/>
    <n v="390489.59740000003"/>
    <n v="262992.90700000001"/>
    <n v="460237.58730000001"/>
    <n v="288321.54210000002"/>
    <n v="504562.6986"/>
    <n v="312892.4742"/>
    <n v="547561.82979999995"/>
  </r>
  <r>
    <s v="4"/>
    <s v="Region IV - Southeast"/>
    <x v="24"/>
    <s v="KY"/>
    <x v="158"/>
    <s v="2"/>
    <x v="1"/>
    <n v="103353.6011"/>
    <n v="180868.80189999999"/>
    <n v="135986.96100000001"/>
    <n v="237977.18179999999"/>
    <n v="165946.68640000001"/>
    <n v="290406.70120000001"/>
    <n v="204614.9124"/>
    <n v="358076.0968"/>
    <n v="243515.40659999999"/>
    <n v="426151.96169999999"/>
    <n v="268641.9167"/>
    <n v="470123.3542"/>
    <n v="292526.84879999998"/>
    <n v="511921.98540000001"/>
  </r>
  <r>
    <s v="4"/>
    <s v="Region IV - Southeast"/>
    <x v="24"/>
    <s v="KY"/>
    <x v="158"/>
    <s v="3"/>
    <x v="2"/>
    <n v="90009.803100000005"/>
    <n v="157517.15539999999"/>
    <n v="122202.9942"/>
    <n v="213855.23989999999"/>
    <n v="154304.55540000001"/>
    <n v="270032.9718"/>
    <n v="202917.00709999999"/>
    <n v="355104.76240000001"/>
    <n v="251000.25880000001"/>
    <n v="439250.45299999998"/>
    <n v="282467.7599"/>
    <n v="494318.57990000001"/>
    <n v="313464.86109999998"/>
    <n v="548563.50690000004"/>
  </r>
  <r>
    <s v="4"/>
    <s v="Region IV - Southeast"/>
    <x v="24"/>
    <s v="KY"/>
    <x v="158"/>
    <s v="4"/>
    <x v="3"/>
    <n v="102585.40240000001"/>
    <n v="164136.64619999999"/>
    <n v="143619.56330000001"/>
    <n v="229791.30470000001"/>
    <n v="184653.7242"/>
    <n v="295445.9632"/>
    <n v="246204.9656"/>
    <n v="393927.9509"/>
    <n v="307756.2071"/>
    <n v="492409.93859999999"/>
    <n v="348790.36800000002"/>
    <n v="558064.59710000001"/>
    <n v="389824.52889999998"/>
    <n v="623719.25560000003"/>
  </r>
  <r>
    <s v="4"/>
    <s v="Region IV - Southeast"/>
    <x v="24"/>
    <s v="KY"/>
    <x v="159"/>
    <s v="1"/>
    <x v="0"/>
    <n v="116404.57429999999"/>
    <n v="203708.00520000001"/>
    <n v="151401.07079999999"/>
    <n v="264951.8738"/>
    <n v="182144.14569999999"/>
    <n v="318752.2549"/>
    <n v="218996.36910000001"/>
    <n v="383243.6458"/>
    <n v="258014.35019999999"/>
    <n v="451525.1127"/>
    <n v="282820.13329999999"/>
    <n v="494935.23320000002"/>
    <n v="306817.71299999999"/>
    <n v="536930.99769999995"/>
  </r>
  <r>
    <s v="4"/>
    <s v="Region IV - Southeast"/>
    <x v="24"/>
    <s v="KY"/>
    <x v="159"/>
    <s v="2"/>
    <x v="1"/>
    <n v="102148.63679999999"/>
    <n v="178760.11439999999"/>
    <n v="134212.48310000001"/>
    <n v="234871.8455"/>
    <n v="163605.60810000001"/>
    <n v="286309.81400000001"/>
    <n v="201400.46890000001"/>
    <n v="352450.82059999998"/>
    <n v="239510.72500000001"/>
    <n v="419143.76870000002"/>
    <n v="264124.48940000002"/>
    <n v="462217.85649999999"/>
    <n v="287470.36910000001"/>
    <n v="503073.1459"/>
  </r>
  <r>
    <s v="4"/>
    <s v="Region IV - Southeast"/>
    <x v="24"/>
    <s v="KY"/>
    <x v="159"/>
    <s v="3"/>
    <x v="2"/>
    <n v="89488.042700000005"/>
    <n v="156604.07459999999"/>
    <n v="121663.0661"/>
    <n v="212910.3658"/>
    <n v="153751.04120000001"/>
    <n v="269064.32209999999"/>
    <n v="202320.10819999999"/>
    <n v="354060.18949999998"/>
    <n v="250386.43530000001"/>
    <n v="438176.26169999997"/>
    <n v="281872.05339999998"/>
    <n v="493276.09330000001"/>
    <n v="312910.79129999998"/>
    <n v="547593.8848"/>
  </r>
  <r>
    <s v="4"/>
    <s v="Region IV - Southeast"/>
    <x v="24"/>
    <s v="KY"/>
    <x v="159"/>
    <s v="4"/>
    <x v="3"/>
    <n v="100824.3977"/>
    <n v="161319.0387"/>
    <n v="141154.15669999999"/>
    <n v="225846.65410000001"/>
    <n v="181483.91579999999"/>
    <n v="290374.2696"/>
    <n v="241978.55439999999"/>
    <n v="387165.69280000002"/>
    <n v="302473.19300000003"/>
    <n v="483957.11599999998"/>
    <n v="342802.95209999999"/>
    <n v="548484.73149999999"/>
    <n v="383132.71110000001"/>
    <n v="613012.34699999995"/>
  </r>
  <r>
    <s v="4"/>
    <s v="Region IV - Southeast"/>
    <x v="24"/>
    <s v="KY"/>
    <x v="160"/>
    <s v="1"/>
    <x v="0"/>
    <n v="115813.7788"/>
    <n v="202674.11290000001"/>
    <n v="150731.83100000001"/>
    <n v="263780.70429999998"/>
    <n v="181407.28210000001"/>
    <n v="317462.74369999999"/>
    <n v="218221.74739999999"/>
    <n v="381888.05790000001"/>
    <n v="257174.85130000001"/>
    <n v="450055.98969999998"/>
    <n v="281932.15759999998"/>
    <n v="493381.2758"/>
    <n v="305932.08250000002"/>
    <n v="535381.14439999999"/>
  </r>
  <r>
    <s v="4"/>
    <s v="Region IV - Southeast"/>
    <x v="24"/>
    <s v="KY"/>
    <x v="160"/>
    <s v="2"/>
    <x v="1"/>
    <n v="101257.7156"/>
    <n v="177201.00229999999"/>
    <n v="133181.37770000001"/>
    <n v="233067.41089999999"/>
    <n v="162478.45860000001"/>
    <n v="284337.3027"/>
    <n v="200255.40650000001"/>
    <n v="350446.96139999997"/>
    <n v="238281.67540000001"/>
    <n v="416992.93180000002"/>
    <n v="262842.9204"/>
    <n v="459975.11070000002"/>
    <n v="286177.4252"/>
    <n v="500810.49420000002"/>
  </r>
  <r>
    <s v="4"/>
    <s v="Region IV - Southeast"/>
    <x v="24"/>
    <s v="KY"/>
    <x v="160"/>
    <s v="3"/>
    <x v="2"/>
    <n v="88318.291299999997"/>
    <n v="154557.0098"/>
    <n v="119949.19960000001"/>
    <n v="209911.09909999999"/>
    <n v="151491.22659999999"/>
    <n v="265109.64659999998"/>
    <n v="199250.57399999999"/>
    <n v="348688.50469999999"/>
    <n v="246496.5975"/>
    <n v="431369.04550000001"/>
    <n v="277423.58630000002"/>
    <n v="485491.27610000002"/>
    <n v="307894.28720000002"/>
    <n v="538815.00269999995"/>
  </r>
  <r>
    <s v="4"/>
    <s v="Region IV - Southeast"/>
    <x v="24"/>
    <s v="KY"/>
    <x v="160"/>
    <s v="4"/>
    <x v="3"/>
    <n v="100361.844"/>
    <n v="160578.9528"/>
    <n v="140506.5816"/>
    <n v="224810.53390000001"/>
    <n v="180651.3192"/>
    <n v="289042.11499999999"/>
    <n v="240868.42559999999"/>
    <n v="385389.4866"/>
    <n v="301085.5319"/>
    <n v="481736.85820000002"/>
    <n v="341230.2696"/>
    <n v="545968.43940000003"/>
    <n v="381375.00719999999"/>
    <n v="610200.02060000005"/>
  </r>
  <r>
    <s v="4"/>
    <s v="Region IV - Southeast"/>
    <x v="24"/>
    <s v="KY"/>
    <x v="161"/>
    <s v="1"/>
    <x v="0"/>
    <n v="118326.6014"/>
    <n v="207071.55249999999"/>
    <n v="153958.1384"/>
    <n v="269426.74229999998"/>
    <n v="185259.81400000001"/>
    <n v="324204.67440000002"/>
    <n v="222806.61309999999"/>
    <n v="389911.57280000002"/>
    <n v="262545.6299"/>
    <n v="459454.85239999997"/>
    <n v="287805.64350000001"/>
    <n v="503659.8762"/>
    <n v="312271.05129999999"/>
    <n v="546474.33959999995"/>
  </r>
  <r>
    <s v="4"/>
    <s v="Region IV - Southeast"/>
    <x v="24"/>
    <s v="KY"/>
    <x v="161"/>
    <s v="2"/>
    <x v="1"/>
    <n v="103620.4758"/>
    <n v="181335.8328"/>
    <n v="136226.75279999999"/>
    <n v="238396.8173"/>
    <n v="166135.84820000001"/>
    <n v="290737.73430000001"/>
    <n v="204655.05239999999"/>
    <n v="358146.34159999999"/>
    <n v="243457.67920000001"/>
    <n v="426050.93859999999"/>
    <n v="268519.6103"/>
    <n v="469909.31800000003"/>
    <n v="292312.73790000001"/>
    <n v="511547.29139999999"/>
  </r>
  <r>
    <s v="4"/>
    <s v="Region IV - Southeast"/>
    <x v="24"/>
    <s v="KY"/>
    <x v="161"/>
    <s v="3"/>
    <x v="2"/>
    <n v="90552.985199999996"/>
    <n v="158467.7242"/>
    <n v="123039.66379999999"/>
    <n v="215319.41159999999"/>
    <n v="155436.54500000001"/>
    <n v="272013.95360000001"/>
    <n v="204482.7745"/>
    <n v="357844.8554"/>
    <n v="253010.38810000001"/>
    <n v="442768.179"/>
    <n v="284785.89039999997"/>
    <n v="498375.30820000003"/>
    <n v="316100.4007"/>
    <n v="553175.70120000001"/>
  </r>
  <r>
    <s v="4"/>
    <s v="Region IV - Southeast"/>
    <x v="24"/>
    <s v="KY"/>
    <x v="161"/>
    <s v="4"/>
    <x v="3"/>
    <n v="102517.5241"/>
    <n v="164028.0411"/>
    <n v="143524.5338"/>
    <n v="229639.25750000001"/>
    <n v="184531.5434"/>
    <n v="295250.47389999998"/>
    <n v="246042.05790000001"/>
    <n v="393667.29849999998"/>
    <n v="307552.5724"/>
    <n v="492084.12310000003"/>
    <n v="348559.5821"/>
    <n v="557695.33959999995"/>
    <n v="389566.59169999999"/>
    <n v="623306.55599999998"/>
  </r>
  <r>
    <s v="4"/>
    <s v="Region IV - Southeast"/>
    <x v="24"/>
    <s v="KY"/>
    <x v="162"/>
    <s v="1"/>
    <x v="0"/>
    <n v="119574.70389999999"/>
    <n v="209255.73190000001"/>
    <n v="155540.77859999999"/>
    <n v="272196.3627"/>
    <n v="187135.80480000001"/>
    <n v="327487.65830000001"/>
    <n v="225016.47750000001"/>
    <n v="393778.8357"/>
    <n v="265119.20760000002"/>
    <n v="463958.61330000003"/>
    <n v="290613.42019999999"/>
    <n v="508573.4853"/>
    <n v="315285.1888"/>
    <n v="551749.08050000004"/>
  </r>
  <r>
    <s v="4"/>
    <s v="Region IV - Southeast"/>
    <x v="24"/>
    <s v="KY"/>
    <x v="162"/>
    <s v="2"/>
    <x v="1"/>
    <n v="104868.57829999999"/>
    <n v="183520.0122"/>
    <n v="137809.39300000001"/>
    <n v="241166.43770000001"/>
    <n v="168011.83900000001"/>
    <n v="294020.7182"/>
    <n v="206864.91680000001"/>
    <n v="362013.60440000001"/>
    <n v="246031.25690000001"/>
    <n v="430554.69949999999"/>
    <n v="271327.38699999999"/>
    <n v="474822.92719999998"/>
    <n v="295326.87550000002"/>
    <n v="516822.03220000002"/>
  </r>
  <r>
    <s v="4"/>
    <s v="Region IV - Southeast"/>
    <x v="24"/>
    <s v="KY"/>
    <x v="162"/>
    <s v="3"/>
    <x v="2"/>
    <n v="91806.131599999993"/>
    <n v="160660.73019999999"/>
    <n v="124794.0686"/>
    <n v="218389.62"/>
    <n v="157692.20819999999"/>
    <n v="275961.36430000002"/>
    <n v="207490.32560000001"/>
    <n v="363108.0698"/>
    <n v="256769.82689999999"/>
    <n v="449347.19699999999"/>
    <n v="289046.58769999997"/>
    <n v="505831.52840000001"/>
    <n v="320862.35649999999"/>
    <n v="561509.12390000001"/>
  </r>
  <r>
    <s v="4"/>
    <s v="Region IV - Southeast"/>
    <x v="24"/>
    <s v="KY"/>
    <x v="162"/>
    <s v="4"/>
    <x v="3"/>
    <n v="103578.39780000001"/>
    <n v="165725.43900000001"/>
    <n v="145009.75690000001"/>
    <n v="232015.6145"/>
    <n v="186441.11610000001"/>
    <n v="298305.79019999999"/>
    <n v="248588.15470000001"/>
    <n v="397741.05349999998"/>
    <n v="310735.19349999999"/>
    <n v="497176.31689999998"/>
    <n v="352166.5526"/>
    <n v="563466.49250000005"/>
    <n v="393597.9117"/>
    <n v="629756.66799999995"/>
  </r>
  <r>
    <s v="4"/>
    <s v="Region IV - Southeast"/>
    <x v="24"/>
    <s v="KY"/>
    <x v="163"/>
    <s v="1"/>
    <x v="0"/>
    <n v="118309.9765"/>
    <n v="207042.45869999999"/>
    <n v="153897.10200000001"/>
    <n v="269319.92849999998"/>
    <n v="185159.25260000001"/>
    <n v="324028.69189999998"/>
    <n v="222641.4632"/>
    <n v="389622.56050000002"/>
    <n v="262321.99129999999"/>
    <n v="459063.48479999998"/>
    <n v="287547.69429999997"/>
    <n v="503208.46490000002"/>
    <n v="311960.33970000001"/>
    <n v="545930.59459999995"/>
  </r>
  <r>
    <s v="4"/>
    <s v="Region IV - Southeast"/>
    <x v="24"/>
    <s v="KY"/>
    <x v="163"/>
    <s v="2"/>
    <x v="1"/>
    <n v="103753.9132"/>
    <n v="181569.3481"/>
    <n v="136346.64859999999"/>
    <n v="238606.63510000001"/>
    <n v="166230.42910000001"/>
    <n v="290903.25089999998"/>
    <n v="204675.12229999999"/>
    <n v="358181.46399999998"/>
    <n v="243428.81539999999"/>
    <n v="426000.42690000002"/>
    <n v="268458.4571"/>
    <n v="469802.29989999998"/>
    <n v="292205.6825"/>
    <n v="511359.94439999998"/>
  </r>
  <r>
    <s v="4"/>
    <s v="Region IV - Southeast"/>
    <x v="24"/>
    <s v="KY"/>
    <x v="163"/>
    <s v="3"/>
    <x v="2"/>
    <n v="90824.576400000005"/>
    <n v="158943.00870000001"/>
    <n v="123457.99860000001"/>
    <n v="216051.4976"/>
    <n v="156002.53969999999"/>
    <n v="273004.44449999998"/>
    <n v="205265.65820000001"/>
    <n v="359214.902"/>
    <n v="254015.45259999999"/>
    <n v="444527.04210000002"/>
    <n v="285944.95559999999"/>
    <n v="500403.67229999998"/>
    <n v="317418.17050000001"/>
    <n v="555481.79839999997"/>
  </r>
  <r>
    <s v="4"/>
    <s v="Region IV - Southeast"/>
    <x v="24"/>
    <s v="KY"/>
    <x v="163"/>
    <s v="4"/>
    <x v="3"/>
    <n v="102483.58500000001"/>
    <n v="163973.73850000001"/>
    <n v="143477.0191"/>
    <n v="229563.23379999999"/>
    <n v="184470.45310000001"/>
    <n v="295152.7292"/>
    <n v="245960.60399999999"/>
    <n v="393536.97230000002"/>
    <n v="307450.75510000001"/>
    <n v="491921.21539999999"/>
    <n v="348444.18910000002"/>
    <n v="557510.71089999995"/>
    <n v="389437.62310000003"/>
    <n v="623100.20620000002"/>
  </r>
  <r>
    <s v="4"/>
    <s v="Region IV - Southeast"/>
    <x v="24"/>
    <s v="KY"/>
    <x v="164"/>
    <s v="1"/>
    <x v="0"/>
    <n v="116404.57429999999"/>
    <n v="203708.00520000001"/>
    <n v="151401.07079999999"/>
    <n v="264951.8738"/>
    <n v="182144.14569999999"/>
    <n v="318752.2549"/>
    <n v="218996.36910000001"/>
    <n v="383243.6458"/>
    <n v="258014.35019999999"/>
    <n v="451525.1127"/>
    <n v="282820.13329999999"/>
    <n v="494935.23320000002"/>
    <n v="306817.71299999999"/>
    <n v="536930.99769999995"/>
  </r>
  <r>
    <s v="4"/>
    <s v="Region IV - Southeast"/>
    <x v="24"/>
    <s v="KY"/>
    <x v="164"/>
    <s v="2"/>
    <x v="1"/>
    <n v="102148.63679999999"/>
    <n v="178760.11439999999"/>
    <n v="134212.48310000001"/>
    <n v="234871.8455"/>
    <n v="163605.60810000001"/>
    <n v="286309.81400000001"/>
    <n v="201400.46890000001"/>
    <n v="352450.82059999998"/>
    <n v="239510.72500000001"/>
    <n v="419143.76870000002"/>
    <n v="264124.48940000002"/>
    <n v="462217.85649999999"/>
    <n v="287470.36910000001"/>
    <n v="503073.1459"/>
  </r>
  <r>
    <s v="4"/>
    <s v="Region IV - Southeast"/>
    <x v="24"/>
    <s v="KY"/>
    <x v="164"/>
    <s v="3"/>
    <x v="2"/>
    <n v="89488.042700000005"/>
    <n v="156604.07459999999"/>
    <n v="121663.0661"/>
    <n v="212910.3658"/>
    <n v="153751.04120000001"/>
    <n v="269064.32209999999"/>
    <n v="202320.10819999999"/>
    <n v="354060.18949999998"/>
    <n v="250386.43530000001"/>
    <n v="438176.26169999997"/>
    <n v="281872.05339999998"/>
    <n v="493276.09330000001"/>
    <n v="312910.79129999998"/>
    <n v="547593.8848"/>
  </r>
  <r>
    <s v="4"/>
    <s v="Region IV - Southeast"/>
    <x v="24"/>
    <s v="KY"/>
    <x v="164"/>
    <s v="4"/>
    <x v="3"/>
    <n v="100824.3977"/>
    <n v="161319.0387"/>
    <n v="141154.15669999999"/>
    <n v="225846.65410000001"/>
    <n v="181483.91579999999"/>
    <n v="290374.2696"/>
    <n v="241978.55439999999"/>
    <n v="387165.69280000002"/>
    <n v="302473.19300000003"/>
    <n v="483957.11599999998"/>
    <n v="342802.95209999999"/>
    <n v="548484.73149999999"/>
    <n v="383132.71110000001"/>
    <n v="613012.34699999995"/>
  </r>
  <r>
    <s v="4"/>
    <s v="Region IV - Southeast"/>
    <x v="24"/>
    <s v="KY"/>
    <x v="165"/>
    <s v="1"/>
    <x v="0"/>
    <n v="114532.4261"/>
    <n v="200431.74590000001"/>
    <n v="149027.11749999999"/>
    <n v="260797.45569999999"/>
    <n v="179330.1678"/>
    <n v="313827.79379999998"/>
    <n v="215681.5822"/>
    <n v="377442.76880000002"/>
    <n v="254153.9951"/>
    <n v="444769.4914"/>
    <n v="278608.48080000002"/>
    <n v="487564.84139999998"/>
    <n v="302296.52"/>
    <n v="529018.91009999998"/>
  </r>
  <r>
    <s v="4"/>
    <s v="Region IV - Southeast"/>
    <x v="24"/>
    <s v="KY"/>
    <x v="165"/>
    <s v="2"/>
    <x v="1"/>
    <n v="100276.48850000001"/>
    <n v="175483.85509999999"/>
    <n v="131838.52989999999"/>
    <n v="230717.42739999999"/>
    <n v="160791.63020000001"/>
    <n v="281385.3529"/>
    <n v="198085.68210000001"/>
    <n v="346649.9436"/>
    <n v="235650.36989999999"/>
    <n v="412388.14730000001"/>
    <n v="259912.83689999999"/>
    <n v="454847.46460000001"/>
    <n v="282949.17619999999"/>
    <n v="495161.05829999998"/>
  </r>
  <r>
    <s v="4"/>
    <s v="Region IV - Southeast"/>
    <x v="24"/>
    <s v="KY"/>
    <x v="165"/>
    <s v="3"/>
    <x v="2"/>
    <n v="87608.328899999993"/>
    <n v="153314.57550000001"/>
    <n v="119031.46679999999"/>
    <n v="208305.06700000001"/>
    <n v="150367.5563"/>
    <n v="263143.22360000003"/>
    <n v="197808.79509999999"/>
    <n v="346165.39150000003"/>
    <n v="244747.29380000001"/>
    <n v="428307.76429999998"/>
    <n v="275481.02639999997"/>
    <n v="482091.79619999998"/>
    <n v="305767.87890000001"/>
    <n v="535093.78799999994"/>
  </r>
  <r>
    <s v="4"/>
    <s v="Region IV - Southeast"/>
    <x v="24"/>
    <s v="KY"/>
    <x v="165"/>
    <s v="4"/>
    <x v="3"/>
    <n v="99233.091899999999"/>
    <n v="158772.94940000001"/>
    <n v="138926.32870000001"/>
    <n v="222282.12909999999"/>
    <n v="178619.56539999999"/>
    <n v="285791.3089"/>
    <n v="238159.42060000001"/>
    <n v="381055.0785"/>
    <n v="297699.2757"/>
    <n v="476318.8481"/>
    <n v="337392.51240000001"/>
    <n v="539828.02800000005"/>
    <n v="377085.74910000002"/>
    <n v="603337.20770000003"/>
  </r>
  <r>
    <s v="4"/>
    <s v="Region IV - Southeast"/>
    <x v="25"/>
    <s v="MS"/>
    <x v="166"/>
    <s v="1"/>
    <x v="0"/>
    <n v="111345.67909999999"/>
    <n v="194854.93859999999"/>
    <n v="144826.3829"/>
    <n v="253446.17019999999"/>
    <n v="174237.95910000001"/>
    <n v="304916.42849999998"/>
    <n v="209496.33799999999"/>
    <n v="366618.59149999998"/>
    <n v="246825.51569999999"/>
    <n v="431944.65240000002"/>
    <n v="270557.26280000003"/>
    <n v="473475.21"/>
    <n v="293518.35259999998"/>
    <n v="513657.11690000002"/>
  </r>
  <r>
    <s v="4"/>
    <s v="Region IV - Southeast"/>
    <x v="25"/>
    <s v="MS"/>
    <x v="166"/>
    <s v="2"/>
    <x v="1"/>
    <n v="97689.990999999995"/>
    <n v="170957.48430000001"/>
    <n v="128361.52469999999"/>
    <n v="224632.66819999999"/>
    <n v="156479.99069999999"/>
    <n v="273839.98389999999"/>
    <n v="192641.31709999999"/>
    <n v="337122.3051"/>
    <n v="229100.98989999999"/>
    <n v="400926.73220000003"/>
    <n v="252648.80319999999"/>
    <n v="442135.4056"/>
    <n v="274985.63290000003"/>
    <n v="481224.85759999999"/>
  </r>
  <r>
    <s v="4"/>
    <s v="Region IV - Southeast"/>
    <x v="25"/>
    <s v="MS"/>
    <x v="166"/>
    <s v="3"/>
    <x v="2"/>
    <n v="85561.836899999995"/>
    <n v="149733.21460000001"/>
    <n v="116318.80710000001"/>
    <n v="203557.91260000001"/>
    <n v="146992.39420000001"/>
    <n v="257236.68969999999"/>
    <n v="193421.47469999999"/>
    <n v="338487.5809"/>
    <n v="239368.98329999999"/>
    <n v="418895.72090000001"/>
    <n v="269465.57569999999"/>
    <n v="471564.75750000001"/>
    <n v="299134.1041"/>
    <n v="523484.68209999998"/>
  </r>
  <r>
    <s v="4"/>
    <s v="Region IV - Southeast"/>
    <x v="25"/>
    <s v="MS"/>
    <x v="166"/>
    <s v="4"/>
    <x v="3"/>
    <n v="96445.159199999995"/>
    <n v="154312.25700000001"/>
    <n v="135023.22279999999"/>
    <n v="216037.15969999999"/>
    <n v="173601.28649999999"/>
    <n v="277762.0625"/>
    <n v="231468.38200000001"/>
    <n v="370349.4167"/>
    <n v="289335.47749999998"/>
    <n v="462936.7708"/>
    <n v="327913.54119999998"/>
    <n v="524661.67370000004"/>
    <n v="366491.60479999997"/>
    <n v="586386.57640000002"/>
  </r>
  <r>
    <s v="4"/>
    <s v="Region IV - Southeast"/>
    <x v="25"/>
    <s v="MS"/>
    <x v="154"/>
    <s v="1"/>
    <x v="0"/>
    <n v="108849.47779999999"/>
    <n v="190486.58619999999"/>
    <n v="141661.1073"/>
    <n v="247906.93770000001"/>
    <n v="170485.98310000001"/>
    <n v="298350.4705"/>
    <n v="205076.61559999999"/>
    <n v="358884.0773"/>
    <n v="241678.36799999999"/>
    <n v="422937.14390000002"/>
    <n v="264941.71789999999"/>
    <n v="463648.0062"/>
    <n v="287490.08630000002"/>
    <n v="503107.65100000001"/>
  </r>
  <r>
    <s v="4"/>
    <s v="Region IV - Southeast"/>
    <x v="25"/>
    <s v="MS"/>
    <x v="154"/>
    <s v="2"/>
    <x v="1"/>
    <n v="95193.789699999994"/>
    <n v="166589.13200000001"/>
    <n v="125196.249"/>
    <n v="219093.4357"/>
    <n v="152728.0148"/>
    <n v="267274.0258"/>
    <n v="188221.59479999999"/>
    <n v="329387.79090000002"/>
    <n v="223953.84210000001"/>
    <n v="391919.22360000003"/>
    <n v="247033.25829999999"/>
    <n v="432308.20189999999"/>
    <n v="268957.36670000001"/>
    <n v="470675.39169999998"/>
  </r>
  <r>
    <s v="4"/>
    <s v="Region IV - Southeast"/>
    <x v="25"/>
    <s v="MS"/>
    <x v="154"/>
    <s v="3"/>
    <x v="2"/>
    <n v="83055.5481"/>
    <n v="145347.20920000001"/>
    <n v="112810.00290000001"/>
    <n v="197417.50510000001"/>
    <n v="142481.07430000001"/>
    <n v="249341.88010000001"/>
    <n v="187406.38159999999"/>
    <n v="327961.1679"/>
    <n v="231850.11689999999"/>
    <n v="405737.7047"/>
    <n v="260944.19380000001"/>
    <n v="456652.33919999999"/>
    <n v="289610.20659999998"/>
    <n v="506817.8616"/>
  </r>
  <r>
    <s v="4"/>
    <s v="Region IV - Southeast"/>
    <x v="25"/>
    <s v="MS"/>
    <x v="154"/>
    <s v="4"/>
    <x v="3"/>
    <n v="94323.414999999994"/>
    <n v="150917.4662"/>
    <n v="132052.78090000001"/>
    <n v="211284.45259999999"/>
    <n v="169782.14689999999"/>
    <n v="271651.43910000002"/>
    <n v="226376.19589999999"/>
    <n v="362201.91889999999"/>
    <n v="282970.24489999999"/>
    <n v="452752.39850000001"/>
    <n v="320699.61090000003"/>
    <n v="513119.38500000001"/>
    <n v="358428.9768"/>
    <n v="573486.37150000001"/>
  </r>
  <r>
    <s v="4"/>
    <s v="Region IV - Southeast"/>
    <x v="25"/>
    <s v="MS"/>
    <x v="167"/>
    <s v="1"/>
    <x v="0"/>
    <n v="114499.1761"/>
    <n v="200373.55840000001"/>
    <n v="148905.04459999999"/>
    <n v="260583.82810000001"/>
    <n v="179129.04500000001"/>
    <n v="313475.82870000001"/>
    <n v="215351.2824"/>
    <n v="376864.74430000002"/>
    <n v="253706.71789999999"/>
    <n v="443986.75630000001"/>
    <n v="278092.5822"/>
    <n v="486662.01890000002"/>
    <n v="301675.09700000001"/>
    <n v="527931.41980000003"/>
  </r>
  <r>
    <s v="4"/>
    <s v="Region IV - Southeast"/>
    <x v="25"/>
    <s v="MS"/>
    <x v="167"/>
    <s v="2"/>
    <x v="1"/>
    <n v="100543.3633"/>
    <n v="175950.88579999999"/>
    <n v="132078.3216"/>
    <n v="231137.06289999999"/>
    <n v="160980.79199999999"/>
    <n v="281716.386"/>
    <n v="198125.82199999999"/>
    <n v="346720.18849999999"/>
    <n v="235592.64240000001"/>
    <n v="412287.12420000002"/>
    <n v="259790.53039999999"/>
    <n v="454633.42839999998"/>
    <n v="282735.06530000002"/>
    <n v="494786.36420000001"/>
  </r>
  <r>
    <s v="4"/>
    <s v="Region IV - Southeast"/>
    <x v="25"/>
    <s v="MS"/>
    <x v="167"/>
    <s v="3"/>
    <x v="2"/>
    <n v="88151.511100000003"/>
    <n v="154265.14430000001"/>
    <n v="119868.13649999999"/>
    <n v="209769.23879999999"/>
    <n v="151499.5459"/>
    <n v="265124.20539999998"/>
    <n v="199374.5626"/>
    <n v="348905.48450000002"/>
    <n v="246757.42310000001"/>
    <n v="431825.49040000001"/>
    <n v="277799.1569"/>
    <n v="486148.5245"/>
    <n v="308403.41850000003"/>
    <n v="539705.98239999998"/>
  </r>
  <r>
    <s v="4"/>
    <s v="Region IV - Southeast"/>
    <x v="25"/>
    <s v="MS"/>
    <x v="167"/>
    <s v="4"/>
    <x v="3"/>
    <n v="99165.213699999993"/>
    <n v="158664.34419999999"/>
    <n v="138831.2991"/>
    <n v="222130.08189999999"/>
    <n v="178497.38459999999"/>
    <n v="285595.81969999999"/>
    <n v="237996.5128"/>
    <n v="380794.42619999999"/>
    <n v="297495.641"/>
    <n v="475993.03269999998"/>
    <n v="337161.72649999999"/>
    <n v="539458.77040000004"/>
    <n v="376827.81199999998"/>
    <n v="602924.50809999998"/>
  </r>
  <r>
    <s v="4"/>
    <s v="Region IV - Southeast"/>
    <x v="25"/>
    <s v="MS"/>
    <x v="168"/>
    <s v="1"/>
    <x v="0"/>
    <n v="111969.7285"/>
    <n v="195947.02499999999"/>
    <n v="145617.70069999999"/>
    <n v="254830.97630000001"/>
    <n v="175175.95170000001"/>
    <n v="306557.9155"/>
    <n v="210601.26689999999"/>
    <n v="368552.21710000001"/>
    <n v="248112.30069999999"/>
    <n v="434196.52620000002"/>
    <n v="271961.147"/>
    <n v="475932.0073"/>
    <n v="295025.41680000001"/>
    <n v="516294.47950000002"/>
  </r>
  <r>
    <s v="4"/>
    <s v="Region IV - Southeast"/>
    <x v="25"/>
    <s v="MS"/>
    <x v="168"/>
    <s v="2"/>
    <x v="1"/>
    <n v="98314.040399999998"/>
    <n v="172049.57079999999"/>
    <n v="129152.84239999999"/>
    <n v="226017.4742"/>
    <n v="157417.98329999999"/>
    <n v="275481.47090000001"/>
    <n v="193746.24609999999"/>
    <n v="339055.93070000003"/>
    <n v="230387.77489999999"/>
    <n v="403178.60590000002"/>
    <n v="254052.6874"/>
    <n v="444592.20299999998"/>
    <n v="276492.6972"/>
    <n v="483862.22009999998"/>
  </r>
  <r>
    <s v="4"/>
    <s v="Region IV - Southeast"/>
    <x v="25"/>
    <s v="MS"/>
    <x v="168"/>
    <s v="3"/>
    <x v="2"/>
    <n v="86188.408200000005"/>
    <n v="150829.71429999999"/>
    <n v="117196.00689999999"/>
    <n v="205093.0122"/>
    <n v="148120.2224"/>
    <n v="259210.38930000001"/>
    <n v="194925.2458"/>
    <n v="341119.1802"/>
    <n v="241248.69709999999"/>
    <n v="422185.22009999998"/>
    <n v="271595.91800000001"/>
    <n v="475292.8566"/>
    <n v="301515.0748"/>
    <n v="527651.38100000005"/>
  </r>
  <r>
    <s v="4"/>
    <s v="Region IV - Southeast"/>
    <x v="25"/>
    <s v="MS"/>
    <x v="168"/>
    <s v="4"/>
    <x v="3"/>
    <n v="96975.594400000002"/>
    <n v="155160.9534"/>
    <n v="135765.8322"/>
    <n v="217225.33470000001"/>
    <n v="174556.07"/>
    <n v="279289.71610000002"/>
    <n v="232741.42660000001"/>
    <n v="372386.28810000001"/>
    <n v="290926.78320000001"/>
    <n v="465482.86009999999"/>
    <n v="329717.02100000001"/>
    <n v="527547.2415"/>
    <n v="368507.25870000001"/>
    <n v="589611.62289999996"/>
  </r>
  <r>
    <s v="4"/>
    <s v="Region IV - Southeast"/>
    <x v="25"/>
    <s v="MS"/>
    <x v="169"/>
    <s v="1"/>
    <x v="0"/>
    <n v="108192.1747"/>
    <n v="189336.30559999999"/>
    <n v="140747.7115"/>
    <n v="246308.4952"/>
    <n v="169346.86139999999"/>
    <n v="296357.00760000001"/>
    <n v="203641.37940000001"/>
    <n v="356372.41389999999"/>
    <n v="239944.29680000001"/>
    <n v="419902.51939999999"/>
    <n v="263021.9252"/>
    <n v="460288.36910000001"/>
    <n v="285361.5882"/>
    <n v="499382.7794"/>
  </r>
  <r>
    <s v="4"/>
    <s v="Region IV - Southeast"/>
    <x v="25"/>
    <s v="MS"/>
    <x v="169"/>
    <s v="2"/>
    <x v="1"/>
    <n v="94836.612099999998"/>
    <n v="165964.07120000001"/>
    <n v="124644.71890000001"/>
    <n v="218128.25820000001"/>
    <n v="151979.1789"/>
    <n v="265963.56310000003"/>
    <n v="187156.79930000001"/>
    <n v="327524.39880000002"/>
    <n v="222609.32180000001"/>
    <n v="389566.31300000002"/>
    <n v="245507.0589"/>
    <n v="429637.35310000001"/>
    <n v="267236.18190000003"/>
    <n v="467663.31829999998"/>
  </r>
  <r>
    <s v="4"/>
    <s v="Region IV - Southeast"/>
    <x v="25"/>
    <s v="MS"/>
    <x v="169"/>
    <s v="3"/>
    <x v="2"/>
    <n v="82972.156900000002"/>
    <n v="145201.27470000001"/>
    <n v="112769.47"/>
    <n v="197346.57250000001"/>
    <n v="142485.2323"/>
    <n v="249349.15650000001"/>
    <n v="187468.3737"/>
    <n v="328069.65419999999"/>
    <n v="231980.52720000001"/>
    <n v="405965.92259999999"/>
    <n v="261131.9762"/>
    <n v="456980.9583"/>
    <n v="289864.76909999998"/>
    <n v="507263.34590000001"/>
  </r>
  <r>
    <s v="4"/>
    <s v="Region IV - Southeast"/>
    <x v="25"/>
    <s v="MS"/>
    <x v="169"/>
    <s v="4"/>
    <x v="3"/>
    <n v="93725.098199999993"/>
    <n v="149960.15919999999"/>
    <n v="131215.13740000001"/>
    <n v="209944.22279999999"/>
    <n v="168705.17670000001"/>
    <n v="269928.28659999999"/>
    <n v="224940.23550000001"/>
    <n v="359904.38219999999"/>
    <n v="281175.29440000001"/>
    <n v="449880.47769999999"/>
    <n v="318665.33360000001"/>
    <n v="509864.54139999999"/>
    <n v="356155.37290000002"/>
    <n v="569848.60510000004"/>
  </r>
  <r>
    <s v="4"/>
    <s v="Region IV - Southeast"/>
    <x v="25"/>
    <s v="MS"/>
    <x v="170"/>
    <s v="1"/>
    <x v="0"/>
    <n v="110064.3265"/>
    <n v="192612.57149999999"/>
    <n v="143121.66940000001"/>
    <n v="250462.9216"/>
    <n v="172160.84479999999"/>
    <n v="301281.47850000003"/>
    <n v="206956.1728"/>
    <n v="362173.30239999999"/>
    <n v="243804.65950000001"/>
    <n v="426658.15419999999"/>
    <n v="267233.58600000001"/>
    <n v="467658.77559999999"/>
    <n v="289882.79009999998"/>
    <n v="507294.88270000002"/>
  </r>
  <r>
    <s v="4"/>
    <s v="Region IV - Southeast"/>
    <x v="25"/>
    <s v="MS"/>
    <x v="170"/>
    <s v="2"/>
    <x v="1"/>
    <n v="96708.763999999996"/>
    <n v="169240.3371"/>
    <n v="127018.67690000001"/>
    <n v="222282.68470000001"/>
    <n v="154793.1623"/>
    <n v="270888.03409999999"/>
    <n v="190471.59280000001"/>
    <n v="333325.28730000003"/>
    <n v="226469.6845"/>
    <n v="396321.94780000002"/>
    <n v="249718.71969999999"/>
    <n v="437007.75959999999"/>
    <n v="271757.38380000001"/>
    <n v="475575.4216"/>
  </r>
  <r>
    <s v="4"/>
    <s v="Region IV - Southeast"/>
    <x v="25"/>
    <s v="MS"/>
    <x v="170"/>
    <s v="3"/>
    <x v="2"/>
    <n v="84851.874500000005"/>
    <n v="148490.78030000001"/>
    <n v="115401.0745"/>
    <n v="201951.88039999999"/>
    <n v="145868.72390000001"/>
    <n v="255270.26680000001"/>
    <n v="191979.69579999999"/>
    <n v="335964.46779999998"/>
    <n v="237619.67980000001"/>
    <n v="415834.43959999998"/>
    <n v="267523.01579999999"/>
    <n v="468165.27750000003"/>
    <n v="297007.69569999998"/>
    <n v="519763.46750000003"/>
  </r>
  <r>
    <s v="4"/>
    <s v="Region IV - Southeast"/>
    <x v="25"/>
    <s v="MS"/>
    <x v="170"/>
    <s v="4"/>
    <x v="3"/>
    <n v="95316.407099999997"/>
    <n v="152506.2536"/>
    <n v="133442.96979999999"/>
    <n v="213508.755"/>
    <n v="171569.53279999999"/>
    <n v="274511.25640000001"/>
    <n v="228759.37700000001"/>
    <n v="366015.0086"/>
    <n v="285949.22120000003"/>
    <n v="457518.76069999998"/>
    <n v="324075.78399999999"/>
    <n v="518521.2622"/>
    <n v="362202.3468"/>
    <n v="579523.76359999995"/>
  </r>
  <r>
    <s v="4"/>
    <s v="Region IV - Southeast"/>
    <x v="25"/>
    <s v="MS"/>
    <x v="171"/>
    <s v="1"/>
    <x v="0"/>
    <n v="108192.1747"/>
    <n v="189336.30559999999"/>
    <n v="140747.7115"/>
    <n v="246308.4952"/>
    <n v="169346.86139999999"/>
    <n v="296357.00760000001"/>
    <n v="203641.37940000001"/>
    <n v="356372.41389999999"/>
    <n v="239944.29680000001"/>
    <n v="419902.51939999999"/>
    <n v="263021.9252"/>
    <n v="460288.36910000001"/>
    <n v="285361.5882"/>
    <n v="499382.7794"/>
  </r>
  <r>
    <s v="4"/>
    <s v="Region IV - Southeast"/>
    <x v="25"/>
    <s v="MS"/>
    <x v="171"/>
    <s v="2"/>
    <x v="1"/>
    <n v="94836.612099999998"/>
    <n v="165964.07120000001"/>
    <n v="124644.71890000001"/>
    <n v="218128.25820000001"/>
    <n v="151979.1789"/>
    <n v="265963.56310000003"/>
    <n v="187156.79930000001"/>
    <n v="327524.39880000002"/>
    <n v="222609.32180000001"/>
    <n v="389566.31300000002"/>
    <n v="245507.0589"/>
    <n v="429637.35310000001"/>
    <n v="267236.18190000003"/>
    <n v="467663.31829999998"/>
  </r>
  <r>
    <s v="4"/>
    <s v="Region IV - Southeast"/>
    <x v="25"/>
    <s v="MS"/>
    <x v="171"/>
    <s v="3"/>
    <x v="2"/>
    <n v="82972.156900000002"/>
    <n v="145201.27470000001"/>
    <n v="112769.47"/>
    <n v="197346.57250000001"/>
    <n v="142485.2323"/>
    <n v="249349.15650000001"/>
    <n v="187468.3737"/>
    <n v="328069.65419999999"/>
    <n v="231980.52720000001"/>
    <n v="405965.92259999999"/>
    <n v="261131.9762"/>
    <n v="456980.9583"/>
    <n v="289864.76909999998"/>
    <n v="507263.34590000001"/>
  </r>
  <r>
    <s v="4"/>
    <s v="Region IV - Southeast"/>
    <x v="25"/>
    <s v="MS"/>
    <x v="171"/>
    <s v="4"/>
    <x v="3"/>
    <n v="93725.098199999993"/>
    <n v="149960.15919999999"/>
    <n v="131215.13740000001"/>
    <n v="209944.22279999999"/>
    <n v="168705.17670000001"/>
    <n v="269928.28659999999"/>
    <n v="224940.23550000001"/>
    <n v="359904.38219999999"/>
    <n v="281175.29440000001"/>
    <n v="449880.47769999999"/>
    <n v="318665.33360000001"/>
    <n v="509864.54139999999"/>
    <n v="356155.37290000002"/>
    <n v="569848.60510000004"/>
  </r>
  <r>
    <s v="4"/>
    <s v="Region IV - Southeast"/>
    <x v="26"/>
    <s v="NC"/>
    <x v="172"/>
    <s v="1"/>
    <x v="0"/>
    <n v="121380.3521"/>
    <n v="212415.61610000001"/>
    <n v="157670.58559999999"/>
    <n v="275923.52490000002"/>
    <n v="189547.53630000001"/>
    <n v="331708.18849999999"/>
    <n v="227670.66390000001"/>
    <n v="398423.6618"/>
    <n v="268085.00709999999"/>
    <n v="469148.7623"/>
    <n v="293793.27399999998"/>
    <n v="514138.22950000002"/>
    <n v="318563.53399999999"/>
    <n v="557486.18429999996"/>
  </r>
  <r>
    <s v="4"/>
    <s v="Region IV - Southeast"/>
    <x v="26"/>
    <s v="NC"/>
    <x v="172"/>
    <s v="2"/>
    <x v="1"/>
    <n v="107274.47689999999"/>
    <n v="187730.33439999999"/>
    <n v="140662.93040000001"/>
    <n v="246160.12820000001"/>
    <n v="171204.141"/>
    <n v="299607.24660000001"/>
    <n v="210259.98360000001"/>
    <n v="367954.97129999998"/>
    <n v="249776.15669999999"/>
    <n v="437108.27429999999"/>
    <n v="275294.42619999999"/>
    <n v="481765.24579999998"/>
    <n v="299419.84610000002"/>
    <n v="523984.73060000001"/>
  </r>
  <r>
    <s v="4"/>
    <s v="Region IV - Southeast"/>
    <x v="26"/>
    <s v="NC"/>
    <x v="172"/>
    <s v="3"/>
    <x v="2"/>
    <n v="94772.211299999995"/>
    <n v="165851.36979999999"/>
    <n v="129099.0096"/>
    <n v="225923.26680000001"/>
    <n v="163339.67559999999"/>
    <n v="285844.43239999999"/>
    <n v="215133.17819999999"/>
    <n v="376483.06180000002"/>
    <n v="266429.23269999999"/>
    <n v="466251.15710000001"/>
    <n v="300073.8824"/>
    <n v="525129.29410000006"/>
    <n v="333276.35600000003"/>
    <n v="583233.62289999996"/>
  </r>
  <r>
    <s v="4"/>
    <s v="Region IV - Southeast"/>
    <x v="26"/>
    <s v="NC"/>
    <x v="172"/>
    <s v="4"/>
    <x v="3"/>
    <n v="105033.947"/>
    <n v="168054.31770000001"/>
    <n v="147047.5258"/>
    <n v="235276.04459999999"/>
    <n v="189061.10449999999"/>
    <n v="302497.77169999998"/>
    <n v="252081.47270000001"/>
    <n v="403330.36229999998"/>
    <n v="315101.84080000001"/>
    <n v="504162.95280000003"/>
    <n v="357115.41960000002"/>
    <n v="571384.68000000005"/>
    <n v="399128.99839999998"/>
    <n v="638606.40689999994"/>
  </r>
  <r>
    <s v="4"/>
    <s v="Region IV - Southeast"/>
    <x v="26"/>
    <s v="NC"/>
    <x v="173"/>
    <s v="1"/>
    <x v="0"/>
    <n v="123893.1747"/>
    <n v="216813.0557"/>
    <n v="160896.89309999999"/>
    <n v="281569.56290000002"/>
    <n v="193400.0681"/>
    <n v="338450.11910000001"/>
    <n v="232255.52960000001"/>
    <n v="406447.17660000001"/>
    <n v="273455.78570000001"/>
    <n v="478547.625"/>
    <n v="299666.7599"/>
    <n v="524416.82979999995"/>
    <n v="324902.50260000001"/>
    <n v="568579.37970000005"/>
  </r>
  <r>
    <s v="4"/>
    <s v="Region IV - Southeast"/>
    <x v="26"/>
    <s v="NC"/>
    <x v="173"/>
    <s v="2"/>
    <x v="1"/>
    <n v="109637.23699999999"/>
    <n v="191865.1649"/>
    <n v="143708.30549999999"/>
    <n v="251489.53460000001"/>
    <n v="174861.53039999999"/>
    <n v="306007.67830000003"/>
    <n v="214659.62940000001"/>
    <n v="375654.35149999999"/>
    <n v="254952.1606"/>
    <n v="446166.28100000002"/>
    <n v="280971.11599999998"/>
    <n v="491699.45309999998"/>
    <n v="305555.15879999998"/>
    <n v="534721.52780000004"/>
  </r>
  <r>
    <s v="4"/>
    <s v="Region IV - Southeast"/>
    <x v="26"/>
    <s v="NC"/>
    <x v="173"/>
    <s v="3"/>
    <x v="2"/>
    <n v="97006.905299999999"/>
    <n v="169762.08429999999"/>
    <n v="132189.47390000001"/>
    <n v="231331.57930000001"/>
    <n v="167284.99400000001"/>
    <n v="292748.73940000002"/>
    <n v="220365.3786"/>
    <n v="385639.41259999998"/>
    <n v="272943.0232"/>
    <n v="477650.29060000001"/>
    <n v="307436.1863"/>
    <n v="538013.32609999995"/>
    <n v="341482.4694"/>
    <n v="597594.32149999996"/>
  </r>
  <r>
    <s v="4"/>
    <s v="Region IV - Southeast"/>
    <x v="26"/>
    <s v="NC"/>
    <x v="173"/>
    <s v="4"/>
    <x v="3"/>
    <n v="107189.6271"/>
    <n v="171503.40590000001"/>
    <n v="150065.4779"/>
    <n v="240104.76819999999"/>
    <n v="192941.32870000001"/>
    <n v="308706.13059999997"/>
    <n v="257255.10500000001"/>
    <n v="411608.1741"/>
    <n v="321568.88130000001"/>
    <n v="514510.21769999998"/>
    <n v="364444.73210000002"/>
    <n v="583111.58010000002"/>
    <n v="407320.58299999998"/>
    <n v="651712.94240000006"/>
  </r>
  <r>
    <s v="4"/>
    <s v="Region IV - Southeast"/>
    <x v="26"/>
    <s v="NC"/>
    <x v="174"/>
    <s v="1"/>
    <x v="0"/>
    <n v="123302.37910000001"/>
    <n v="215779.16339999999"/>
    <n v="160227.65340000001"/>
    <n v="280398.3934"/>
    <n v="192663.20449999999"/>
    <n v="337160.6079"/>
    <n v="231480.90789999999"/>
    <n v="405091.58880000003"/>
    <n v="272616.2868"/>
    <n v="477078.50199999998"/>
    <n v="298778.7843"/>
    <n v="522862.87239999999"/>
    <n v="324016.87219999998"/>
    <n v="567029.52630000003"/>
  </r>
  <r>
    <s v="4"/>
    <s v="Region IV - Southeast"/>
    <x v="26"/>
    <s v="NC"/>
    <x v="174"/>
    <s v="2"/>
    <x v="1"/>
    <n v="108746.3159"/>
    <n v="190306.0528"/>
    <n v="142677.20000000001"/>
    <n v="249685.1"/>
    <n v="173734.3811"/>
    <n v="304035.16690000001"/>
    <n v="213514.56700000001"/>
    <n v="373650.49229999998"/>
    <n v="253723.1109"/>
    <n v="444015.44410000002"/>
    <n v="279689.54700000002"/>
    <n v="489456.70730000001"/>
    <n v="304262.21490000002"/>
    <n v="532458.87620000006"/>
  </r>
  <r>
    <s v="4"/>
    <s v="Region IV - Southeast"/>
    <x v="26"/>
    <s v="NC"/>
    <x v="174"/>
    <s v="3"/>
    <x v="2"/>
    <n v="95837.153999999995"/>
    <n v="167715.01939999999"/>
    <n v="130475.6073"/>
    <n v="228332.31270000001"/>
    <n v="165025.17939999999"/>
    <n v="288794.06390000001"/>
    <n v="217295.84450000001"/>
    <n v="380267.72779999999"/>
    <n v="269053.18540000002"/>
    <n v="470843.07449999999"/>
    <n v="302987.7194"/>
    <n v="530228.50899999996"/>
    <n v="336465.96539999999"/>
    <n v="588815.43940000003"/>
  </r>
  <r>
    <s v="4"/>
    <s v="Region IV - Southeast"/>
    <x v="26"/>
    <s v="NC"/>
    <x v="174"/>
    <s v="4"/>
    <x v="3"/>
    <n v="106727.07339999999"/>
    <n v="170763.32010000001"/>
    <n v="149417.90280000001"/>
    <n v="239068.64799999999"/>
    <n v="192108.73209999999"/>
    <n v="307373.97600000002"/>
    <n v="256144.9762"/>
    <n v="409831.96799999999"/>
    <n v="320181.22029999999"/>
    <n v="512289.95990000002"/>
    <n v="362872.04969999997"/>
    <n v="580595.28799999994"/>
    <n v="405562.87900000002"/>
    <n v="648900.61600000004"/>
  </r>
  <r>
    <s v="4"/>
    <s v="Region IV - Southeast"/>
    <x v="26"/>
    <s v="NC"/>
    <x v="175"/>
    <s v="1"/>
    <x v="0"/>
    <n v="121363.7271"/>
    <n v="212386.52239999999"/>
    <n v="157609.54920000001"/>
    <n v="275816.71110000001"/>
    <n v="189446.9748"/>
    <n v="331532.2059"/>
    <n v="227505.514"/>
    <n v="398134.6495"/>
    <n v="267861.36849999998"/>
    <n v="468757.39480000001"/>
    <n v="293535.3247"/>
    <n v="513686.81819999998"/>
    <n v="318252.8224"/>
    <n v="556942.43929999997"/>
  </r>
  <r>
    <s v="4"/>
    <s v="Region IV - Southeast"/>
    <x v="26"/>
    <s v="NC"/>
    <x v="175"/>
    <s v="2"/>
    <x v="1"/>
    <n v="107407.9142"/>
    <n v="187963.8498"/>
    <n v="140782.82629999999"/>
    <n v="246369.94589999999"/>
    <n v="171298.7219"/>
    <n v="299772.76319999999"/>
    <n v="210280.05360000001"/>
    <n v="367990.09370000003"/>
    <n v="249747.29300000001"/>
    <n v="437057.76270000002"/>
    <n v="275233.27299999999"/>
    <n v="481658.22769999999"/>
    <n v="299312.79070000001"/>
    <n v="523797.3836"/>
  </r>
  <r>
    <s v="4"/>
    <s v="Region IV - Southeast"/>
    <x v="26"/>
    <s v="NC"/>
    <x v="175"/>
    <s v="3"/>
    <x v="2"/>
    <n v="95043.802500000005"/>
    <n v="166326.65429999999"/>
    <n v="129517.3444"/>
    <n v="226655.35269999999"/>
    <n v="163905.6704"/>
    <n v="286834.92320000002"/>
    <n v="215916.0618"/>
    <n v="377853.10830000002"/>
    <n v="267434.29729999998"/>
    <n v="468010.02020000003"/>
    <n v="301232.94750000001"/>
    <n v="527157.65819999995"/>
    <n v="334594.12579999998"/>
    <n v="585539.72010000004"/>
  </r>
  <r>
    <s v="4"/>
    <s v="Region IV - Southeast"/>
    <x v="26"/>
    <s v="NC"/>
    <x v="175"/>
    <s v="4"/>
    <x v="3"/>
    <n v="105000.00780000001"/>
    <n v="168000.01500000001"/>
    <n v="147000.01089999999"/>
    <n v="235200.02100000001"/>
    <n v="189000.01420000001"/>
    <n v="302400.02710000001"/>
    <n v="252000.01879999999"/>
    <n v="403200.03610000003"/>
    <n v="315000.02350000001"/>
    <n v="504000.04509999999"/>
    <n v="357000.02669999999"/>
    <n v="571200.05110000004"/>
    <n v="399000.02970000001"/>
    <n v="638400.05720000004"/>
  </r>
  <r>
    <s v="4"/>
    <s v="Region IV - Southeast"/>
    <x v="26"/>
    <s v="NC"/>
    <x v="176"/>
    <s v="1"/>
    <x v="0"/>
    <n v="124533.84910000001"/>
    <n v="217934.2359"/>
    <n v="161749.24729999999"/>
    <n v="283061.18280000001"/>
    <n v="194438.62210000001"/>
    <n v="340267.58870000002"/>
    <n v="233525.60829999999"/>
    <n v="408669.81459999998"/>
    <n v="274966.20929999999"/>
    <n v="481190.86629999999"/>
    <n v="301328.59330000001"/>
    <n v="527325.03839999996"/>
    <n v="326720.27840000001"/>
    <n v="571760.48730000004"/>
  </r>
  <r>
    <s v="4"/>
    <s v="Region IV - Southeast"/>
    <x v="26"/>
    <s v="NC"/>
    <x v="176"/>
    <s v="2"/>
    <x v="1"/>
    <n v="110127.84910000001"/>
    <n v="192723.736"/>
    <n v="144379.7274"/>
    <n v="252664.52290000001"/>
    <n v="175704.94209999999"/>
    <n v="307483.64880000002"/>
    <n v="215744.4884"/>
    <n v="377552.85460000002"/>
    <n v="256267.80929999999"/>
    <n v="448468.66639999999"/>
    <n v="282436.15340000001"/>
    <n v="494263.26850000001"/>
    <n v="307169.27850000001"/>
    <n v="537546.23739999998"/>
  </r>
  <r>
    <s v="4"/>
    <s v="Region IV - Southeast"/>
    <x v="26"/>
    <s v="NC"/>
    <x v="176"/>
    <s v="3"/>
    <x v="2"/>
    <n v="97361.885500000004"/>
    <n v="170383.2996"/>
    <n v="132648.3388"/>
    <n v="232134.59299999999"/>
    <n v="167846.82750000001"/>
    <n v="293731.94799999997"/>
    <n v="221086.266"/>
    <n v="386900.96539999999"/>
    <n v="273817.67239999998"/>
    <n v="479180.92670000001"/>
    <n v="308407.46340000001"/>
    <n v="539713.06110000005"/>
    <n v="342545.6704"/>
    <n v="599454.92319999996"/>
  </r>
  <r>
    <s v="4"/>
    <s v="Region IV - Southeast"/>
    <x v="26"/>
    <s v="NC"/>
    <x v="176"/>
    <s v="4"/>
    <x v="3"/>
    <n v="107754.00139999999"/>
    <n v="172406.40489999999"/>
    <n v="150855.60200000001"/>
    <n v="241368.96679999999"/>
    <n v="193957.20259999999"/>
    <n v="310331.52879999997"/>
    <n v="258609.6035"/>
    <n v="413775.37170000002"/>
    <n v="323262.00439999998"/>
    <n v="517219.21460000001"/>
    <n v="366363.60499999998"/>
    <n v="586181.77670000005"/>
    <n v="409465.20559999999"/>
    <n v="655144.33860000002"/>
  </r>
  <r>
    <s v="4"/>
    <s v="Region IV - Southeast"/>
    <x v="26"/>
    <s v="NC"/>
    <x v="177"/>
    <s v="1"/>
    <x v="0"/>
    <n v="121380.3521"/>
    <n v="212415.61610000001"/>
    <n v="157670.58559999999"/>
    <n v="275923.52490000002"/>
    <n v="189547.53630000001"/>
    <n v="331708.18849999999"/>
    <n v="227670.66390000001"/>
    <n v="398423.6618"/>
    <n v="268085.00709999999"/>
    <n v="469148.7623"/>
    <n v="293793.27399999998"/>
    <n v="514138.22950000002"/>
    <n v="318563.53399999999"/>
    <n v="557486.18429999996"/>
  </r>
  <r>
    <s v="4"/>
    <s v="Region IV - Southeast"/>
    <x v="26"/>
    <s v="NC"/>
    <x v="177"/>
    <s v="2"/>
    <x v="1"/>
    <n v="107274.47689999999"/>
    <n v="187730.33439999999"/>
    <n v="140662.93040000001"/>
    <n v="246160.12820000001"/>
    <n v="171204.141"/>
    <n v="299607.24660000001"/>
    <n v="210259.98360000001"/>
    <n v="367954.97129999998"/>
    <n v="249776.15669999999"/>
    <n v="437108.27429999999"/>
    <n v="275294.42619999999"/>
    <n v="481765.24579999998"/>
    <n v="299419.84610000002"/>
    <n v="523984.73060000001"/>
  </r>
  <r>
    <s v="4"/>
    <s v="Region IV - Southeast"/>
    <x v="26"/>
    <s v="NC"/>
    <x v="177"/>
    <s v="3"/>
    <x v="2"/>
    <n v="94772.211299999995"/>
    <n v="165851.36979999999"/>
    <n v="129099.0096"/>
    <n v="225923.26680000001"/>
    <n v="163339.67559999999"/>
    <n v="285844.43239999999"/>
    <n v="215133.17819999999"/>
    <n v="376483.06180000002"/>
    <n v="266429.23269999999"/>
    <n v="466251.15710000001"/>
    <n v="300073.8824"/>
    <n v="525129.29410000006"/>
    <n v="333276.35600000003"/>
    <n v="583233.62289999996"/>
  </r>
  <r>
    <s v="4"/>
    <s v="Region IV - Southeast"/>
    <x v="26"/>
    <s v="NC"/>
    <x v="177"/>
    <s v="4"/>
    <x v="3"/>
    <n v="105033.947"/>
    <n v="168054.31770000001"/>
    <n v="147047.5258"/>
    <n v="235276.04459999999"/>
    <n v="189061.10449999999"/>
    <n v="302497.77169999998"/>
    <n v="252081.47270000001"/>
    <n v="403330.36229999998"/>
    <n v="315101.84080000001"/>
    <n v="504162.95280000003"/>
    <n v="357115.41960000002"/>
    <n v="571384.68000000005"/>
    <n v="399128.99839999998"/>
    <n v="638606.40689999994"/>
  </r>
  <r>
    <s v="4"/>
    <s v="Region IV - Southeast"/>
    <x v="26"/>
    <s v="NC"/>
    <x v="178"/>
    <s v="1"/>
    <x v="0"/>
    <n v="118193.60129999999"/>
    <n v="206838.80220000001"/>
    <n v="153469.84599999999"/>
    <n v="268572.23050000001"/>
    <n v="184455.32139999999"/>
    <n v="322796.8124"/>
    <n v="221485.41209999999"/>
    <n v="387599.47120000003"/>
    <n v="260756.51869999999"/>
    <n v="456323.90769999998"/>
    <n v="285742.04619999998"/>
    <n v="500048.58069999999"/>
    <n v="309785.35550000001"/>
    <n v="542124.37230000005"/>
  </r>
  <r>
    <s v="4"/>
    <s v="Region IV - Southeast"/>
    <x v="26"/>
    <s v="NC"/>
    <x v="178"/>
    <s v="2"/>
    <x v="1"/>
    <n v="104687.97629999999"/>
    <n v="183203.95860000001"/>
    <n v="137185.92120000001"/>
    <n v="240075.36199999999"/>
    <n v="166892.49650000001"/>
    <n v="292061.8688"/>
    <n v="204815.6122"/>
    <n v="358427.32140000002"/>
    <n v="243226.76879999999"/>
    <n v="425646.84539999999"/>
    <n v="268030.38370000001"/>
    <n v="469053.1716"/>
    <n v="291456.29320000001"/>
    <n v="510048.51319999999"/>
  </r>
  <r>
    <s v="4"/>
    <s v="Region IV - Southeast"/>
    <x v="26"/>
    <s v="NC"/>
    <x v="178"/>
    <s v="3"/>
    <x v="2"/>
    <n v="92725.717300000004"/>
    <n v="162270.00520000001"/>
    <n v="126386.3472"/>
    <n v="221176.10759999999"/>
    <n v="159964.51010000001"/>
    <n v="279937.89270000003"/>
    <n v="210745.8535"/>
    <n v="368805.24369999999"/>
    <n v="261050.91690000001"/>
    <n v="456839.10460000002"/>
    <n v="294058.42589999997"/>
    <n v="514602.2452"/>
    <n v="326642.5748"/>
    <n v="571624.50589999999"/>
  </r>
  <r>
    <s v="4"/>
    <s v="Region IV - Southeast"/>
    <x v="26"/>
    <s v="NC"/>
    <x v="178"/>
    <s v="4"/>
    <x v="3"/>
    <n v="102246.01089999999"/>
    <n v="163593.61979999999"/>
    <n v="143144.41510000001"/>
    <n v="229031.06770000001"/>
    <n v="184042.81950000001"/>
    <n v="294468.51569999999"/>
    <n v="245390.42610000001"/>
    <n v="392624.6875"/>
    <n v="306738.03259999998"/>
    <n v="490780.85930000001"/>
    <n v="347636.43689999997"/>
    <n v="556218.30740000005"/>
    <n v="388534.84120000002"/>
    <n v="621655.75529999996"/>
  </r>
  <r>
    <s v="4"/>
    <s v="Region IV - Southeast"/>
    <x v="26"/>
    <s v="NC"/>
    <x v="179"/>
    <s v="1"/>
    <x v="0"/>
    <n v="123302.37910000001"/>
    <n v="215779.16339999999"/>
    <n v="160227.65340000001"/>
    <n v="280398.3934"/>
    <n v="192663.20449999999"/>
    <n v="337160.6079"/>
    <n v="231480.90789999999"/>
    <n v="405091.58880000003"/>
    <n v="272616.2868"/>
    <n v="477078.50199999998"/>
    <n v="298778.7843"/>
    <n v="522862.87239999999"/>
    <n v="324016.87219999998"/>
    <n v="567029.52630000003"/>
  </r>
  <r>
    <s v="4"/>
    <s v="Region IV - Southeast"/>
    <x v="26"/>
    <s v="NC"/>
    <x v="179"/>
    <s v="2"/>
    <x v="1"/>
    <n v="108746.3159"/>
    <n v="190306.0528"/>
    <n v="142677.20000000001"/>
    <n v="249685.1"/>
    <n v="173734.3811"/>
    <n v="304035.16690000001"/>
    <n v="213514.56700000001"/>
    <n v="373650.49229999998"/>
    <n v="253723.1109"/>
    <n v="444015.44410000002"/>
    <n v="279689.54700000002"/>
    <n v="489456.70730000001"/>
    <n v="304262.21490000002"/>
    <n v="532458.87620000006"/>
  </r>
  <r>
    <s v="4"/>
    <s v="Region IV - Southeast"/>
    <x v="26"/>
    <s v="NC"/>
    <x v="179"/>
    <s v="3"/>
    <x v="2"/>
    <n v="95837.153999999995"/>
    <n v="167715.01939999999"/>
    <n v="130475.6073"/>
    <n v="228332.31270000001"/>
    <n v="165025.17939999999"/>
    <n v="288794.06390000001"/>
    <n v="217295.84450000001"/>
    <n v="380267.72779999999"/>
    <n v="269053.18540000002"/>
    <n v="470843.07449999999"/>
    <n v="302987.7194"/>
    <n v="530228.50899999996"/>
    <n v="336465.96539999999"/>
    <n v="588815.43940000003"/>
  </r>
  <r>
    <s v="4"/>
    <s v="Region IV - Southeast"/>
    <x v="26"/>
    <s v="NC"/>
    <x v="179"/>
    <s v="4"/>
    <x v="3"/>
    <n v="106727.07339999999"/>
    <n v="170763.32010000001"/>
    <n v="149417.90280000001"/>
    <n v="239068.64799999999"/>
    <n v="192108.73209999999"/>
    <n v="307373.97600000002"/>
    <n v="256144.9762"/>
    <n v="409831.96799999999"/>
    <n v="320181.22029999999"/>
    <n v="512289.95990000002"/>
    <n v="362872.04969999997"/>
    <n v="580595.28799999994"/>
    <n v="405562.87900000002"/>
    <n v="648900.61600000004"/>
  </r>
  <r>
    <s v="4"/>
    <s v="Region IV - Southeast"/>
    <x v="26"/>
    <s v="NC"/>
    <x v="180"/>
    <s v="1"/>
    <x v="0"/>
    <n v="119491.5751"/>
    <n v="209110.25649999999"/>
    <n v="155235.5912"/>
    <n v="271662.28470000002"/>
    <n v="186632.9914"/>
    <n v="326607.73499999999"/>
    <n v="224190.7206"/>
    <n v="392333.761"/>
    <n v="264001.00579999998"/>
    <n v="462001.76"/>
    <n v="289323.66389999999"/>
    <n v="506316.4118"/>
    <n v="313731.62050000002"/>
    <n v="549030.33589999995"/>
  </r>
  <r>
    <s v="4"/>
    <s v="Region IV - Southeast"/>
    <x v="26"/>
    <s v="NC"/>
    <x v="180"/>
    <s v="2"/>
    <x v="1"/>
    <n v="105535.7622"/>
    <n v="184687.584"/>
    <n v="138408.8683"/>
    <n v="242215.51949999999"/>
    <n v="168484.73850000001"/>
    <n v="294848.29220000003"/>
    <n v="206965.26010000001"/>
    <n v="362189.20520000003"/>
    <n v="245886.93030000001"/>
    <n v="430302.12790000002"/>
    <n v="271021.61210000003"/>
    <n v="474287.82120000001"/>
    <n v="294791.58880000003"/>
    <n v="515885.28029999998"/>
  </r>
  <r>
    <s v="4"/>
    <s v="Region IV - Southeast"/>
    <x v="26"/>
    <s v="NC"/>
    <x v="180"/>
    <s v="3"/>
    <x v="2"/>
    <n v="93164.084900000002"/>
    <n v="163037.14859999999"/>
    <n v="126885.7398"/>
    <n v="222050.0448"/>
    <n v="160522.17879999999"/>
    <n v="280913.81300000002"/>
    <n v="211404.73980000001"/>
    <n v="369958.29470000003"/>
    <n v="261795.1447"/>
    <n v="458141.50319999998"/>
    <n v="294841.908"/>
    <n v="515973.33889999997"/>
    <n v="327451.19919999997"/>
    <n v="573039.59849999996"/>
  </r>
  <r>
    <s v="4"/>
    <s v="Region IV - Southeast"/>
    <x v="26"/>
    <s v="NC"/>
    <x v="180"/>
    <s v="4"/>
    <x v="3"/>
    <n v="103408.6989"/>
    <n v="165453.92069999999"/>
    <n v="144772.17850000001"/>
    <n v="231635.4889"/>
    <n v="186135.658"/>
    <n v="297817.05729999999"/>
    <n v="248180.8774"/>
    <n v="397089.40970000002"/>
    <n v="310226.09669999999"/>
    <n v="496361.76209999999"/>
    <n v="351589.57630000002"/>
    <n v="562543.33039999998"/>
    <n v="392953.05579999997"/>
    <n v="628724.89870000002"/>
  </r>
  <r>
    <s v="4"/>
    <s v="Region IV - Southeast"/>
    <x v="26"/>
    <s v="NC"/>
    <x v="91"/>
    <s v="1"/>
    <x v="0"/>
    <n v="120099.00320000001"/>
    <n v="210173.25580000001"/>
    <n v="155965.87719999999"/>
    <n v="272940.28519999998"/>
    <n v="187470.42819999999"/>
    <n v="328073.24930000002"/>
    <n v="225130.50630000001"/>
    <n v="393978.386"/>
    <n v="265064.15990000003"/>
    <n v="463862.27980000002"/>
    <n v="290469.60710000002"/>
    <n v="508321.8124"/>
    <n v="314927.98239999998"/>
    <n v="551123.96900000004"/>
  </r>
  <r>
    <s v="4"/>
    <s v="Region IV - Southeast"/>
    <x v="26"/>
    <s v="NC"/>
    <x v="91"/>
    <s v="2"/>
    <x v="1"/>
    <n v="106293.2527"/>
    <n v="186013.1923"/>
    <n v="139320.08660000001"/>
    <n v="243810.15160000001"/>
    <n v="169517.3175"/>
    <n v="296655.30560000002"/>
    <n v="208090.26560000001"/>
    <n v="364157.96480000002"/>
    <n v="247144.85920000001"/>
    <n v="432503.5036"/>
    <n v="272364.35139999999"/>
    <n v="476637.61499999999"/>
    <n v="296191.6066"/>
    <n v="518335.31150000001"/>
  </r>
  <r>
    <s v="4"/>
    <s v="Region IV - Southeast"/>
    <x v="26"/>
    <s v="NC"/>
    <x v="91"/>
    <s v="3"/>
    <x v="2"/>
    <n v="94062.251000000004"/>
    <n v="164608.93919999999"/>
    <n v="128181.27959999999"/>
    <n v="224317.23939999999"/>
    <n v="162216.00870000001"/>
    <n v="283878.01520000002"/>
    <n v="213691.40349999999"/>
    <n v="373959.95610000001"/>
    <n v="264679.93430000002"/>
    <n v="463189.88500000001"/>
    <n v="298131.32819999999"/>
    <n v="521729.82429999998"/>
    <n v="331149.95400000003"/>
    <n v="579512.41949999996"/>
  </r>
  <r>
    <s v="4"/>
    <s v="Region IV - Southeast"/>
    <x v="26"/>
    <s v="NC"/>
    <x v="91"/>
    <s v="4"/>
    <x v="3"/>
    <n v="103905.1983"/>
    <n v="166248.31959999999"/>
    <n v="145467.2775"/>
    <n v="232747.64739999999"/>
    <n v="187029.35680000001"/>
    <n v="299246.97529999999"/>
    <n v="249372.47570000001"/>
    <n v="398995.96710000001"/>
    <n v="311715.59460000001"/>
    <n v="498744.95880000002"/>
    <n v="353277.674"/>
    <n v="565244.28670000006"/>
    <n v="394839.75319999998"/>
    <n v="631743.61459999997"/>
  </r>
  <r>
    <s v="4"/>
    <s v="Region IV - Southeast"/>
    <x v="26"/>
    <s v="NC"/>
    <x v="181"/>
    <s v="1"/>
    <x v="0"/>
    <n v="118817.65059999999"/>
    <n v="207930.88870000001"/>
    <n v="154261.16380000001"/>
    <n v="269957.03659999999"/>
    <n v="185393.31400000001"/>
    <n v="324438.29940000002"/>
    <n v="222590.34099999999"/>
    <n v="389533.0968"/>
    <n v="262043.30369999999"/>
    <n v="458575.78149999998"/>
    <n v="287145.93030000001"/>
    <n v="502505.37800000003"/>
    <n v="311292.41989999998"/>
    <n v="544761.73479999998"/>
  </r>
  <r>
    <s v="4"/>
    <s v="Region IV - Southeast"/>
    <x v="26"/>
    <s v="NC"/>
    <x v="181"/>
    <s v="2"/>
    <x v="1"/>
    <n v="105312.0258"/>
    <n v="184296.04500000001"/>
    <n v="137977.2389"/>
    <n v="241460.16810000001"/>
    <n v="167830.48910000001"/>
    <n v="293703.35580000002"/>
    <n v="205920.54120000001"/>
    <n v="360360.94709999999"/>
    <n v="244513.55379999999"/>
    <n v="427898.71919999999"/>
    <n v="269434.26789999998"/>
    <n v="471509.96889999998"/>
    <n v="292963.35759999999"/>
    <n v="512685.87569999998"/>
  </r>
  <r>
    <s v="4"/>
    <s v="Region IV - Southeast"/>
    <x v="26"/>
    <s v="NC"/>
    <x v="181"/>
    <s v="3"/>
    <x v="2"/>
    <n v="93352.288499999995"/>
    <n v="163366.505"/>
    <n v="127263.54700000001"/>
    <n v="222711.2072"/>
    <n v="161092.33840000001"/>
    <n v="281911.59220000001"/>
    <n v="212249.62460000001"/>
    <n v="371436.84299999999"/>
    <n v="262930.63069999998"/>
    <n v="460128.60379999998"/>
    <n v="296188.76819999999"/>
    <n v="518330.3443"/>
    <n v="329023.54560000001"/>
    <n v="575791.20479999995"/>
  </r>
  <r>
    <s v="4"/>
    <s v="Region IV - Southeast"/>
    <x v="26"/>
    <s v="NC"/>
    <x v="181"/>
    <s v="4"/>
    <x v="3"/>
    <n v="102776.44620000001"/>
    <n v="164442.31630000001"/>
    <n v="143887.0246"/>
    <n v="230219.2427"/>
    <n v="184997.603"/>
    <n v="295996.1692"/>
    <n v="246663.47070000001"/>
    <n v="394661.5589"/>
    <n v="308329.3383"/>
    <n v="493326.9486"/>
    <n v="349439.91680000001"/>
    <n v="559103.87520000001"/>
    <n v="390550.4952"/>
    <n v="624880.80169999995"/>
  </r>
  <r>
    <s v="4"/>
    <s v="Region IV - Southeast"/>
    <x v="27"/>
    <s v="SC"/>
    <x v="125"/>
    <s v="1"/>
    <x v="0"/>
    <n v="124517.22410000001"/>
    <n v="217905.1421"/>
    <n v="161688.21090000001"/>
    <n v="282954.36900000001"/>
    <n v="194338.0607"/>
    <n v="340091.60619999998"/>
    <n v="233360.45850000001"/>
    <n v="408380.80229999998"/>
    <n v="274742.57079999999"/>
    <n v="480799.4988"/>
    <n v="301070.64409999998"/>
    <n v="526873.62710000004"/>
    <n v="326409.56699999998"/>
    <n v="571216.74219999998"/>
  </r>
  <r>
    <s v="4"/>
    <s v="Region IV - Southeast"/>
    <x v="27"/>
    <s v="SC"/>
    <x v="125"/>
    <s v="2"/>
    <x v="1"/>
    <n v="110261.2864"/>
    <n v="192957.25140000001"/>
    <n v="144499.62330000001"/>
    <n v="252874.3406"/>
    <n v="175799.52299999999"/>
    <n v="307649.1654"/>
    <n v="215764.55840000001"/>
    <n v="377587.97710000002"/>
    <n v="256238.94560000001"/>
    <n v="448418.15470000001"/>
    <n v="282375.0001"/>
    <n v="494156.25030000001"/>
    <n v="307062.223"/>
    <n v="537358.89040000003"/>
  </r>
  <r>
    <s v="4"/>
    <s v="Region IV - Southeast"/>
    <x v="27"/>
    <s v="SC"/>
    <x v="125"/>
    <s v="3"/>
    <x v="2"/>
    <n v="97633.476599999995"/>
    <n v="170858.58410000001"/>
    <n v="133066.67370000001"/>
    <n v="232866.6789"/>
    <n v="168412.8222"/>
    <n v="294722.4388"/>
    <n v="221869.1496"/>
    <n v="388271.01199999999"/>
    <n v="274822.73700000002"/>
    <n v="480939.78980000003"/>
    <n v="309566.52860000002"/>
    <n v="541741.42509999999"/>
    <n v="343863.44020000001"/>
    <n v="601761.02040000004"/>
  </r>
  <r>
    <s v="4"/>
    <s v="Region IV - Southeast"/>
    <x v="27"/>
    <s v="SC"/>
    <x v="125"/>
    <s v="4"/>
    <x v="3"/>
    <n v="107720.06230000001"/>
    <n v="172352.1024"/>
    <n v="150808.08730000001"/>
    <n v="241292.94320000001"/>
    <n v="193896.11230000001"/>
    <n v="310233.78419999999"/>
    <n v="258528.14970000001"/>
    <n v="413645.04560000001"/>
    <n v="323160.18709999998"/>
    <n v="517056.30690000003"/>
    <n v="366248.212"/>
    <n v="585997.14800000004"/>
    <n v="409336.23690000002"/>
    <n v="654937.98880000005"/>
  </r>
  <r>
    <s v="4"/>
    <s v="Region IV - Southeast"/>
    <x v="27"/>
    <s v="SC"/>
    <x v="182"/>
    <s v="1"/>
    <x v="0"/>
    <n v="119408.45"/>
    <n v="208964.78760000001"/>
    <n v="154930.4086"/>
    <n v="271128.21500000003"/>
    <n v="186130.18369999999"/>
    <n v="325727.82140000002"/>
    <n v="223364.97029999999"/>
    <n v="390888.69799999997"/>
    <n v="262882.81150000001"/>
    <n v="460044.9203"/>
    <n v="288033.91580000002"/>
    <n v="504059.35279999999"/>
    <n v="312178.0612"/>
    <n v="546311.60719999997"/>
  </r>
  <r>
    <s v="4"/>
    <s v="Region IV - Southeast"/>
    <x v="27"/>
    <s v="SC"/>
    <x v="182"/>
    <s v="2"/>
    <x v="1"/>
    <n v="106202.94990000001"/>
    <n v="185855.16219999999"/>
    <n v="139008.34839999999"/>
    <n v="243264.6096"/>
    <n v="168957.64350000001"/>
    <n v="295675.87599999999"/>
    <n v="207065.61"/>
    <n v="362364.8175"/>
    <n v="245742.61129999999"/>
    <n v="430049.5699"/>
    <n v="270715.8456"/>
    <n v="473752.72989999998"/>
    <n v="294256.31099999999"/>
    <n v="514948.5442"/>
  </r>
  <r>
    <s v="4"/>
    <s v="Region IV - Southeast"/>
    <x v="27"/>
    <s v="SC"/>
    <x v="182"/>
    <s v="3"/>
    <x v="2"/>
    <n v="94522.042000000001"/>
    <n v="165413.5735"/>
    <n v="128977.4163"/>
    <n v="225710.4786"/>
    <n v="163352.1563"/>
    <n v="285866.27340000001"/>
    <n v="215319.16310000001"/>
    <n v="376808.53529999999"/>
    <n v="266820.47379999998"/>
    <n v="466935.82909999997"/>
    <n v="300637.24089999998"/>
    <n v="526115.1716"/>
    <n v="334040.05599999998"/>
    <n v="584570.09809999994"/>
  </r>
  <r>
    <s v="4"/>
    <s v="Region IV - Southeast"/>
    <x v="27"/>
    <s v="SC"/>
    <x v="182"/>
    <s v="4"/>
    <x v="3"/>
    <n v="103239.00320000001"/>
    <n v="165182.40760000001"/>
    <n v="144534.60440000001"/>
    <n v="231255.37040000001"/>
    <n v="185830.20559999999"/>
    <n v="297328.33350000001"/>
    <n v="247773.60750000001"/>
    <n v="396437.77799999999"/>
    <n v="309717.00949999999"/>
    <n v="495547.22249999997"/>
    <n v="351012.61070000002"/>
    <n v="561620.18559999997"/>
    <n v="392308.212"/>
    <n v="627693.14850000001"/>
  </r>
  <r>
    <s v="4"/>
    <s v="Region IV - Southeast"/>
    <x v="27"/>
    <s v="SC"/>
    <x v="183"/>
    <s v="1"/>
    <x v="0"/>
    <n v="120049.12450000001"/>
    <n v="210085.96780000001"/>
    <n v="155782.7628"/>
    <n v="272619.83490000002"/>
    <n v="187168.7377"/>
    <n v="327545.29100000003"/>
    <n v="224635.0491"/>
    <n v="393111.3358"/>
    <n v="264393.2352"/>
    <n v="462688.16159999999"/>
    <n v="289695.74930000002"/>
    <n v="506967.5613"/>
    <n v="313995.837"/>
    <n v="549492.71479999996"/>
  </r>
  <r>
    <s v="4"/>
    <s v="Region IV - Southeast"/>
    <x v="27"/>
    <s v="SC"/>
    <x v="183"/>
    <s v="2"/>
    <x v="1"/>
    <n v="106693.5619"/>
    <n v="186713.73329999999"/>
    <n v="139679.7703"/>
    <n v="244439.59789999999"/>
    <n v="169801.0552"/>
    <n v="297151.84649999999"/>
    <n v="208150.46909999999"/>
    <n v="364263.32079999999"/>
    <n v="247058.26010000001"/>
    <n v="432351.95520000003"/>
    <n v="272180.88299999997"/>
    <n v="476316.5453"/>
    <n v="295870.43070000003"/>
    <n v="517773.2537"/>
  </r>
  <r>
    <s v="4"/>
    <s v="Region IV - Southeast"/>
    <x v="27"/>
    <s v="SC"/>
    <x v="183"/>
    <s v="3"/>
    <x v="2"/>
    <n v="94877.022200000007"/>
    <n v="166034.78880000001"/>
    <n v="129436.2813"/>
    <n v="226513.49230000001"/>
    <n v="163913.98980000001"/>
    <n v="286849.48200000002"/>
    <n v="216040.05040000001"/>
    <n v="378070.0882"/>
    <n v="267695.12290000002"/>
    <n v="468466.46509999997"/>
    <n v="301608.51799999998"/>
    <n v="527814.90650000004"/>
    <n v="335103.25699999998"/>
    <n v="586430.69979999994"/>
  </r>
  <r>
    <s v="4"/>
    <s v="Region IV - Southeast"/>
    <x v="27"/>
    <s v="SC"/>
    <x v="183"/>
    <s v="4"/>
    <x v="3"/>
    <n v="103803.37760000001"/>
    <n v="166085.40659999999"/>
    <n v="145324.7285"/>
    <n v="232519.56899999999"/>
    <n v="186846.07949999999"/>
    <n v="298953.7317"/>
    <n v="249128.1061"/>
    <n v="398604.97560000001"/>
    <n v="311410.13260000001"/>
    <n v="498256.21950000001"/>
    <n v="352931.48359999998"/>
    <n v="564690.38210000005"/>
    <n v="394452.8346"/>
    <n v="631124.54469999997"/>
  </r>
  <r>
    <s v="4"/>
    <s v="Region IV - Southeast"/>
    <x v="27"/>
    <s v="SC"/>
    <x v="167"/>
    <s v="1"/>
    <x v="0"/>
    <n v="123252.50019999999"/>
    <n v="215691.87549999999"/>
    <n v="160044.53890000001"/>
    <n v="280077.94309999997"/>
    <n v="192361.514"/>
    <n v="336632.6496"/>
    <n v="230985.45069999999"/>
    <n v="404224.53879999998"/>
    <n v="271945.36210000003"/>
    <n v="475904.38370000001"/>
    <n v="298004.9265"/>
    <n v="521508.6213"/>
    <n v="323084.7268"/>
    <n v="565398.272"/>
  </r>
  <r>
    <s v="4"/>
    <s v="Region IV - Southeast"/>
    <x v="27"/>
    <s v="SC"/>
    <x v="167"/>
    <s v="2"/>
    <x v="1"/>
    <n v="109146.6251"/>
    <n v="191006.5938"/>
    <n v="143036.8836"/>
    <n v="250314.54629999999"/>
    <n v="174018.11869999999"/>
    <n v="304531.70779999997"/>
    <n v="213574.77050000001"/>
    <n v="373755.84820000001"/>
    <n v="253636.51180000001"/>
    <n v="443863.89569999999"/>
    <n v="279506.07860000001"/>
    <n v="489135.63760000002"/>
    <n v="303941.03899999999"/>
    <n v="531896.81830000004"/>
  </r>
  <r>
    <s v="4"/>
    <s v="Region IV - Southeast"/>
    <x v="27"/>
    <s v="SC"/>
    <x v="167"/>
    <s v="3"/>
    <x v="2"/>
    <n v="96651.925099999993"/>
    <n v="169140.86900000001"/>
    <n v="131730.60889999999"/>
    <n v="230528.5656"/>
    <n v="166723.1605"/>
    <n v="291765.53080000001"/>
    <n v="219644.49129999999"/>
    <n v="384377.85979999998"/>
    <n v="272068.37400000001"/>
    <n v="476119.65460000001"/>
    <n v="306464.9093"/>
    <n v="536313.59120000002"/>
    <n v="340419.2684"/>
    <n v="595733.71970000002"/>
  </r>
  <r>
    <s v="4"/>
    <s v="Region IV - Southeast"/>
    <x v="27"/>
    <s v="SC"/>
    <x v="167"/>
    <s v="4"/>
    <x v="3"/>
    <n v="106625.2527"/>
    <n v="170600.40700000001"/>
    <n v="149275.35380000001"/>
    <n v="238840.56959999999"/>
    <n v="191925.45490000001"/>
    <n v="307080.73239999998"/>
    <n v="255900.60649999999"/>
    <n v="409440.97659999999"/>
    <n v="319875.75819999998"/>
    <n v="511801.2206"/>
    <n v="362525.85930000001"/>
    <n v="580041.3835"/>
    <n v="405175.96039999998"/>
    <n v="648281.54619999998"/>
  </r>
  <r>
    <s v="4"/>
    <s v="Region IV - Southeast"/>
    <x v="27"/>
    <s v="SC"/>
    <x v="184"/>
    <s v="1"/>
    <x v="0"/>
    <n v="120756.3026"/>
    <n v="211323.52970000001"/>
    <n v="156879.26790000001"/>
    <n v="274538.71889999998"/>
    <n v="188609.54370000001"/>
    <n v="330066.70140000002"/>
    <n v="226565.73490000001"/>
    <n v="396490.03610000003"/>
    <n v="266798.22200000001"/>
    <n v="466896.8885"/>
    <n v="292389.3898"/>
    <n v="511681.43219999998"/>
    <n v="317056.46960000001"/>
    <n v="554848.82180000003"/>
  </r>
  <r>
    <s v="4"/>
    <s v="Region IV - Southeast"/>
    <x v="27"/>
    <s v="SC"/>
    <x v="184"/>
    <s v="2"/>
    <x v="1"/>
    <n v="106650.42750000001"/>
    <n v="186638.24799999999"/>
    <n v="139871.61259999999"/>
    <n v="244775.32209999999"/>
    <n v="170266.14840000001"/>
    <n v="297965.75959999999"/>
    <n v="209155.05470000001"/>
    <n v="366021.3456"/>
    <n v="248489.37169999999"/>
    <n v="434856.40049999999"/>
    <n v="273890.54200000002"/>
    <n v="479308.4485"/>
    <n v="297912.7818"/>
    <n v="521347.36810000002"/>
  </r>
  <r>
    <s v="4"/>
    <s v="Region IV - Southeast"/>
    <x v="27"/>
    <s v="SC"/>
    <x v="184"/>
    <s v="3"/>
    <x v="2"/>
    <n v="94145.640100000004"/>
    <n v="164754.8702"/>
    <n v="128221.80989999999"/>
    <n v="224388.1672"/>
    <n v="162211.84729999999"/>
    <n v="283870.7328"/>
    <n v="213629.40719999999"/>
    <n v="373851.46250000002"/>
    <n v="264549.51880000002"/>
    <n v="462961.658"/>
    <n v="297943.54009999998"/>
    <n v="521401.19500000001"/>
    <n v="330895.38520000002"/>
    <n v="579066.92409999995"/>
  </r>
  <r>
    <s v="4"/>
    <s v="Region IV - Southeast"/>
    <x v="27"/>
    <s v="SC"/>
    <x v="184"/>
    <s v="4"/>
    <x v="3"/>
    <n v="104503.5117"/>
    <n v="167205.62119999999"/>
    <n v="146304.91639999999"/>
    <n v="234087.86960000001"/>
    <n v="188106.321"/>
    <n v="300970.11810000002"/>
    <n v="250808.42800000001"/>
    <n v="401293.49089999998"/>
    <n v="313510.53509999998"/>
    <n v="501616.86349999998"/>
    <n v="355311.93979999999"/>
    <n v="568499.11210000003"/>
    <n v="397113.3444"/>
    <n v="635381.36049999995"/>
  </r>
  <r>
    <s v="4"/>
    <s v="Region IV - Southeast"/>
    <x v="27"/>
    <s v="SC"/>
    <x v="185"/>
    <s v="1"/>
    <x v="0"/>
    <n v="121330.4771"/>
    <n v="212328.33489999999"/>
    <n v="157487.47630000001"/>
    <n v="275603.08350000001"/>
    <n v="189245.85200000001"/>
    <n v="331180.24099999998"/>
    <n v="227175.21429999999"/>
    <n v="397556.625"/>
    <n v="267414.09139999998"/>
    <n v="467974.65980000002"/>
    <n v="293019.42609999998"/>
    <n v="512783.99579999998"/>
    <n v="317631.3995"/>
    <n v="555854.94909999997"/>
  </r>
  <r>
    <s v="4"/>
    <s v="Region IV - Southeast"/>
    <x v="27"/>
    <s v="SC"/>
    <x v="185"/>
    <s v="2"/>
    <x v="1"/>
    <n v="107674.7889"/>
    <n v="188430.8806"/>
    <n v="141022.61799999999"/>
    <n v="246789.5815"/>
    <n v="171487.8836"/>
    <n v="300103.79629999999"/>
    <n v="210320.19339999999"/>
    <n v="368060.33850000001"/>
    <n v="249689.5655"/>
    <n v="436956.73959999997"/>
    <n v="275110.96649999998"/>
    <n v="481444.19140000001"/>
    <n v="299098.67979999998"/>
    <n v="523422.68969999999"/>
  </r>
  <r>
    <s v="4"/>
    <s v="Region IV - Southeast"/>
    <x v="27"/>
    <s v="SC"/>
    <x v="185"/>
    <s v="3"/>
    <x v="2"/>
    <n v="95586.984599999996"/>
    <n v="167277.2231"/>
    <n v="130354.01390000001"/>
    <n v="228119.5245"/>
    <n v="165037.66010000001"/>
    <n v="288815.90509999997"/>
    <n v="217481.82930000001"/>
    <n v="380593.20130000002"/>
    <n v="269444.4265"/>
    <n v="471527.7464"/>
    <n v="303551.07799999998"/>
    <n v="531214.38639999996"/>
    <n v="337229.6654"/>
    <n v="590151.91440000001"/>
  </r>
  <r>
    <s v="4"/>
    <s v="Region IV - Southeast"/>
    <x v="27"/>
    <s v="SC"/>
    <x v="185"/>
    <s v="4"/>
    <x v="3"/>
    <n v="104932.1296"/>
    <n v="167891.41"/>
    <n v="146904.98139999999"/>
    <n v="235047.97380000001"/>
    <n v="188877.8333"/>
    <n v="302204.53779999999"/>
    <n v="251837.11110000001"/>
    <n v="402939.38370000001"/>
    <n v="314796.38880000002"/>
    <n v="503674.22960000002"/>
    <n v="356769.24070000002"/>
    <n v="570830.79370000004"/>
    <n v="398742.09259999997"/>
    <n v="637987.35750000004"/>
  </r>
  <r>
    <s v="4"/>
    <s v="Region IV - Southeast"/>
    <x v="28"/>
    <s v="TN"/>
    <x v="186"/>
    <s v="1"/>
    <x v="0"/>
    <n v="116421.19929999999"/>
    <n v="203737.09899999999"/>
    <n v="151462.1072"/>
    <n v="265058.6876"/>
    <n v="182244.7071"/>
    <n v="318928.23739999998"/>
    <n v="219161.5189"/>
    <n v="383532.6581"/>
    <n v="258237.98869999999"/>
    <n v="451916.48019999999"/>
    <n v="283078.08250000002"/>
    <n v="495386.64449999999"/>
    <n v="307128.42440000002"/>
    <n v="537474.74280000001"/>
  </r>
  <r>
    <s v="4"/>
    <s v="Region IV - Southeast"/>
    <x v="28"/>
    <s v="TN"/>
    <x v="186"/>
    <s v="2"/>
    <x v="1"/>
    <n v="102015.1994"/>
    <n v="178526.59899999999"/>
    <n v="134092.58730000001"/>
    <n v="234662.02770000001"/>
    <n v="163511.02720000001"/>
    <n v="286144.29749999999"/>
    <n v="201380.399"/>
    <n v="352415.69819999998"/>
    <n v="239539.58869999999"/>
    <n v="419194.28029999998"/>
    <n v="264185.64260000002"/>
    <n v="462324.87459999998"/>
    <n v="287577.42450000002"/>
    <n v="503260.49290000001"/>
  </r>
  <r>
    <s v="4"/>
    <s v="Region IV - Southeast"/>
    <x v="28"/>
    <s v="TN"/>
    <x v="186"/>
    <s v="3"/>
    <x v="2"/>
    <n v="89216.451499999996"/>
    <n v="156128.79019999999"/>
    <n v="121244.7314"/>
    <n v="212178.27989999999"/>
    <n v="153185.04639999999"/>
    <n v="268073.83110000001"/>
    <n v="201537.22459999999"/>
    <n v="352690.14299999998"/>
    <n v="249381.37059999999"/>
    <n v="436417.39860000001"/>
    <n v="280712.98810000002"/>
    <n v="491247.7292"/>
    <n v="311593.02149999997"/>
    <n v="545287.78769999999"/>
  </r>
  <r>
    <s v="4"/>
    <s v="Region IV - Southeast"/>
    <x v="28"/>
    <s v="TN"/>
    <x v="186"/>
    <s v="4"/>
    <x v="3"/>
    <n v="100858.3368"/>
    <n v="161373.3412"/>
    <n v="141201.67139999999"/>
    <n v="225922.6777"/>
    <n v="181545.0062"/>
    <n v="290472.01429999998"/>
    <n v="242060.00829999999"/>
    <n v="387296.01899999997"/>
    <n v="302575.01030000002"/>
    <n v="484120.02360000001"/>
    <n v="342918.34509999998"/>
    <n v="548669.36029999994"/>
    <n v="383261.67979999998"/>
    <n v="613218.69669999997"/>
  </r>
  <r>
    <s v="4"/>
    <s v="Region IV - Southeast"/>
    <x v="28"/>
    <s v="TN"/>
    <x v="182"/>
    <s v="1"/>
    <x v="0"/>
    <n v="108192.1747"/>
    <n v="189336.30559999999"/>
    <n v="140747.7115"/>
    <n v="246308.4952"/>
    <n v="169346.86139999999"/>
    <n v="296357.00760000001"/>
    <n v="203641.37940000001"/>
    <n v="356372.41389999999"/>
    <n v="239944.29680000001"/>
    <n v="419902.51939999999"/>
    <n v="263021.9252"/>
    <n v="460288.36910000001"/>
    <n v="285361.5882"/>
    <n v="499382.7794"/>
  </r>
  <r>
    <s v="4"/>
    <s v="Region IV - Southeast"/>
    <x v="28"/>
    <s v="TN"/>
    <x v="182"/>
    <s v="2"/>
    <x v="1"/>
    <n v="94836.612099999998"/>
    <n v="165964.07120000001"/>
    <n v="124644.71890000001"/>
    <n v="218128.25820000001"/>
    <n v="151979.1789"/>
    <n v="265963.56310000003"/>
    <n v="187156.79930000001"/>
    <n v="327524.39880000002"/>
    <n v="222609.32180000001"/>
    <n v="389566.31300000002"/>
    <n v="245507.0589"/>
    <n v="429637.35310000001"/>
    <n v="267236.18190000003"/>
    <n v="467663.31829999998"/>
  </r>
  <r>
    <s v="4"/>
    <s v="Region IV - Southeast"/>
    <x v="28"/>
    <s v="TN"/>
    <x v="182"/>
    <s v="3"/>
    <x v="2"/>
    <n v="82972.156900000002"/>
    <n v="145201.27470000001"/>
    <n v="112769.47"/>
    <n v="197346.57250000001"/>
    <n v="142485.2323"/>
    <n v="249349.15650000001"/>
    <n v="187468.3737"/>
    <n v="328069.65419999999"/>
    <n v="231980.52720000001"/>
    <n v="405965.92259999999"/>
    <n v="261131.9762"/>
    <n v="456980.9583"/>
    <n v="289864.76909999998"/>
    <n v="507263.34590000001"/>
  </r>
  <r>
    <s v="4"/>
    <s v="Region IV - Southeast"/>
    <x v="28"/>
    <s v="TN"/>
    <x v="182"/>
    <s v="4"/>
    <x v="3"/>
    <n v="93725.098199999993"/>
    <n v="149960.15919999999"/>
    <n v="131215.13740000001"/>
    <n v="209944.22279999999"/>
    <n v="168705.17670000001"/>
    <n v="269928.28659999999"/>
    <n v="224940.23550000001"/>
    <n v="359904.38219999999"/>
    <n v="281175.29440000001"/>
    <n v="449880.47769999999"/>
    <n v="318665.33360000001"/>
    <n v="509864.54139999999"/>
    <n v="356155.37290000002"/>
    <n v="569848.60510000004"/>
  </r>
  <r>
    <s v="4"/>
    <s v="Region IV - Southeast"/>
    <x v="28"/>
    <s v="TN"/>
    <x v="168"/>
    <s v="1"/>
    <x v="0"/>
    <n v="112593.77800000001"/>
    <n v="197039.1115"/>
    <n v="146409.01850000001"/>
    <n v="256215.78229999999"/>
    <n v="176113.9443"/>
    <n v="308199.40259999997"/>
    <n v="211706.19589999999"/>
    <n v="370485.84279999998"/>
    <n v="249399.0857"/>
    <n v="436448.4"/>
    <n v="273365.03110000002"/>
    <n v="478388.80459999997"/>
    <n v="296532.48119999998"/>
    <n v="518931.842"/>
  </r>
  <r>
    <s v="4"/>
    <s v="Region IV - Southeast"/>
    <x v="28"/>
    <s v="TN"/>
    <x v="168"/>
    <s v="2"/>
    <x v="1"/>
    <n v="98938.089800000002"/>
    <n v="173141.65719999999"/>
    <n v="129944.16009999999"/>
    <n v="227402.28030000001"/>
    <n v="158355.97589999999"/>
    <n v="277122.95799999998"/>
    <n v="194851.17499999999"/>
    <n v="340989.5564"/>
    <n v="231674.55989999999"/>
    <n v="405430.47970000003"/>
    <n v="255456.57149999999"/>
    <n v="447049.00020000001"/>
    <n v="277999.76150000002"/>
    <n v="486499.58260000002"/>
  </r>
  <r>
    <s v="4"/>
    <s v="Region IV - Southeast"/>
    <x v="28"/>
    <s v="TN"/>
    <x v="168"/>
    <s v="3"/>
    <x v="2"/>
    <n v="86814.979399999997"/>
    <n v="151926.21410000001"/>
    <n v="118073.2067"/>
    <n v="206628.11180000001"/>
    <n v="149248.05069999999"/>
    <n v="261184.08869999999"/>
    <n v="196429.01689999999"/>
    <n v="343750.7795"/>
    <n v="243128.41089999999"/>
    <n v="425474.71919999999"/>
    <n v="273726.26030000002"/>
    <n v="479020.95559999999"/>
    <n v="303896.04560000001"/>
    <n v="531818.07999999996"/>
  </r>
  <r>
    <s v="4"/>
    <s v="Region IV - Southeast"/>
    <x v="28"/>
    <s v="TN"/>
    <x v="168"/>
    <s v="4"/>
    <x v="3"/>
    <n v="97506.029599999994"/>
    <n v="156009.64980000001"/>
    <n v="136508.44149999999"/>
    <n v="218413.5097"/>
    <n v="175510.85339999999"/>
    <n v="280817.36969999998"/>
    <n v="234014.4712"/>
    <n v="374423.15950000001"/>
    <n v="292518.08899999998"/>
    <n v="468028.94939999998"/>
    <n v="331520.50089999998"/>
    <n v="530432.80929999996"/>
    <n v="370522.91279999999"/>
    <n v="592836.66929999995"/>
  </r>
  <r>
    <s v="4"/>
    <s v="Region IV - Southeast"/>
    <x v="28"/>
    <s v="TN"/>
    <x v="187"/>
    <s v="1"/>
    <x v="0"/>
    <n v="108175.5497"/>
    <n v="189307.21179999999"/>
    <n v="140686.67499999999"/>
    <n v="246201.6813"/>
    <n v="169246.3"/>
    <n v="296181.02510000003"/>
    <n v="203476.22949999999"/>
    <n v="356083.40169999999"/>
    <n v="239720.65820000001"/>
    <n v="419511.1519"/>
    <n v="262763.97590000002"/>
    <n v="459836.95789999998"/>
    <n v="285050.87670000002"/>
    <n v="498839.0343"/>
  </r>
  <r>
    <s v="4"/>
    <s v="Region IV - Southeast"/>
    <x v="28"/>
    <s v="TN"/>
    <x v="187"/>
    <s v="2"/>
    <x v="1"/>
    <n v="94970.049499999994"/>
    <n v="166197.5865"/>
    <n v="124764.6148"/>
    <n v="218338.0759"/>
    <n v="152073.7598"/>
    <n v="266129.0797"/>
    <n v="187176.86929999999"/>
    <n v="327559.52120000002"/>
    <n v="222580.45800000001"/>
    <n v="389515.8015"/>
    <n v="245445.9057"/>
    <n v="429530.33490000002"/>
    <n v="267129.12640000001"/>
    <n v="467475.97129999998"/>
  </r>
  <r>
    <s v="4"/>
    <s v="Region IV - Southeast"/>
    <x v="28"/>
    <s v="TN"/>
    <x v="187"/>
    <s v="3"/>
    <x v="2"/>
    <n v="83243.748000000007"/>
    <n v="145676.55910000001"/>
    <n v="113187.80469999999"/>
    <n v="198078.65839999999"/>
    <n v="143051.22709999999"/>
    <n v="250339.64739999999"/>
    <n v="188251.25750000001"/>
    <n v="329439.70059999998"/>
    <n v="232985.59179999999"/>
    <n v="407724.7856"/>
    <n v="262291.04139999999"/>
    <n v="459009.3224"/>
    <n v="291182.53889999999"/>
    <n v="509569.44309999997"/>
  </r>
  <r>
    <s v="4"/>
    <s v="Region IV - Southeast"/>
    <x v="28"/>
    <s v="TN"/>
    <x v="187"/>
    <s v="4"/>
    <x v="3"/>
    <n v="93691.159"/>
    <n v="149905.8567"/>
    <n v="131167.6226"/>
    <n v="209868.19930000001"/>
    <n v="168644.08619999999"/>
    <n v="269830.54200000002"/>
    <n v="224858.78159999999"/>
    <n v="359774.05599999998"/>
    <n v="281073.47700000001"/>
    <n v="449717.5699"/>
    <n v="318549.94069999998"/>
    <n v="509679.91269999999"/>
    <n v="356026.40429999999"/>
    <n v="569642.25529999996"/>
  </r>
  <r>
    <s v="4"/>
    <s v="Region IV - Southeast"/>
    <x v="28"/>
    <s v="TN"/>
    <x v="188"/>
    <s v="1"/>
    <x v="0"/>
    <n v="113251.07739999999"/>
    <n v="198189.3855"/>
    <n v="147322.40909999999"/>
    <n v="257814.21599999999"/>
    <n v="177253.05970000001"/>
    <n v="310192.85460000002"/>
    <n v="213141.42449999999"/>
    <n v="372997.49300000002"/>
    <n v="251133.14790000001"/>
    <n v="439483.00870000001"/>
    <n v="275284.81390000001"/>
    <n v="481748.42430000001"/>
    <n v="298660.96840000001"/>
    <n v="522656.6948"/>
  </r>
  <r>
    <s v="4"/>
    <s v="Region IV - Southeast"/>
    <x v="28"/>
    <s v="TN"/>
    <x v="188"/>
    <s v="2"/>
    <x v="1"/>
    <n v="99295.264500000005"/>
    <n v="173766.71290000001"/>
    <n v="130495.68610000001"/>
    <n v="228367.45079999999"/>
    <n v="159104.80679999999"/>
    <n v="278433.41190000001"/>
    <n v="195915.96410000001"/>
    <n v="342852.93719999999"/>
    <n v="233019.0724"/>
    <n v="407783.37660000002"/>
    <n v="256982.76209999999"/>
    <n v="449719.83380000002"/>
    <n v="279720.93670000002"/>
    <n v="489511.63919999998"/>
  </r>
  <r>
    <s v="4"/>
    <s v="Region IV - Southeast"/>
    <x v="28"/>
    <s v="TN"/>
    <x v="188"/>
    <s v="3"/>
    <x v="2"/>
    <n v="86898.368499999997"/>
    <n v="152072.14490000001"/>
    <n v="118113.7369"/>
    <n v="206699.03959999999"/>
    <n v="149243.88939999999"/>
    <n v="261176.80650000001"/>
    <n v="196367.02050000001"/>
    <n v="343642.28580000001"/>
    <n v="242997.99549999999"/>
    <n v="425246.49219999998"/>
    <n v="273538.47220000002"/>
    <n v="478692.32640000002"/>
    <n v="303641.47690000001"/>
    <n v="531372.58459999994"/>
  </r>
  <r>
    <s v="4"/>
    <s v="Region IV - Southeast"/>
    <x v="28"/>
    <s v="TN"/>
    <x v="188"/>
    <s v="4"/>
    <x v="3"/>
    <n v="98104.343200000003"/>
    <n v="156966.95139999999"/>
    <n v="137346.08040000001"/>
    <n v="219753.73190000001"/>
    <n v="176587.81770000001"/>
    <n v="282540.51250000001"/>
    <n v="235450.42360000001"/>
    <n v="376720.68339999998"/>
    <n v="294313.0294"/>
    <n v="470900.8541"/>
    <n v="333554.76679999998"/>
    <n v="533687.63470000005"/>
    <n v="372796.50390000001"/>
    <n v="596474.41529999999"/>
  </r>
  <r>
    <s v="4"/>
    <s v="Region IV - Southeast"/>
    <x v="28"/>
    <s v="TN"/>
    <x v="189"/>
    <s v="1"/>
    <x v="0"/>
    <n v="117028.6238"/>
    <n v="204800.09160000001"/>
    <n v="152192.3885"/>
    <n v="266336.67989999999"/>
    <n v="183082.13829999999"/>
    <n v="320393.74190000002"/>
    <n v="220101.29800000001"/>
    <n v="385177.27149999997"/>
    <n v="259301.13510000001"/>
    <n v="453776.9865"/>
    <n v="284224.01740000001"/>
    <n v="497392.03049999999"/>
    <n v="308324.77730000002"/>
    <n v="539568.36029999994"/>
  </r>
  <r>
    <s v="4"/>
    <s v="Region IV - Southeast"/>
    <x v="28"/>
    <s v="TN"/>
    <x v="189"/>
    <s v="2"/>
    <x v="1"/>
    <n v="102772.6862"/>
    <n v="179852.20079999999"/>
    <n v="135003.8009"/>
    <n v="236256.65160000001"/>
    <n v="164543.60070000001"/>
    <n v="287951.30109999998"/>
    <n v="202505.39790000001"/>
    <n v="354384.44620000001"/>
    <n v="240797.51"/>
    <n v="421395.64250000002"/>
    <n v="265528.37359999999"/>
    <n v="464674.65370000002"/>
    <n v="288977.43339999998"/>
    <n v="505710.5085"/>
  </r>
  <r>
    <s v="4"/>
    <s v="Region IV - Southeast"/>
    <x v="28"/>
    <s v="TN"/>
    <x v="189"/>
    <s v="3"/>
    <x v="2"/>
    <n v="90114.613899999997"/>
    <n v="157700.57440000001"/>
    <n v="122540.266"/>
    <n v="214445.46539999999"/>
    <n v="154878.8694"/>
    <n v="271038.02149999997"/>
    <n v="203823.8792"/>
    <n v="356691.78879999998"/>
    <n v="252266.14910000001"/>
    <n v="441465.76089999999"/>
    <n v="284002.39569999999"/>
    <n v="497004.1923"/>
    <n v="315291.7622"/>
    <n v="551760.58369999996"/>
  </r>
  <r>
    <s v="4"/>
    <s v="Region IV - Southeast"/>
    <x v="28"/>
    <s v="TN"/>
    <x v="189"/>
    <s v="4"/>
    <x v="3"/>
    <n v="101354.83289999999"/>
    <n v="162167.73509999999"/>
    <n v="141896.76610000001"/>
    <n v="227034.8291"/>
    <n v="182438.69930000001"/>
    <n v="291901.92310000001"/>
    <n v="243251.59899999999"/>
    <n v="389202.56420000002"/>
    <n v="304064.4988"/>
    <n v="486503.20520000003"/>
    <n v="344606.43190000003"/>
    <n v="551370.29929999996"/>
    <n v="385148.3651"/>
    <n v="616237.39339999994"/>
  </r>
  <r>
    <s v="4"/>
    <s v="Region IV - Southeast"/>
    <x v="28"/>
    <s v="TN"/>
    <x v="190"/>
    <s v="1"/>
    <x v="0"/>
    <n v="118293.35129999999"/>
    <n v="207013.36489999999"/>
    <n v="153836.06520000001"/>
    <n v="269213.114"/>
    <n v="185058.6905"/>
    <n v="323852.7083"/>
    <n v="222476.31229999999"/>
    <n v="389333.5466"/>
    <n v="262098.35140000001"/>
    <n v="458672.11499999999"/>
    <n v="287289.74339999998"/>
    <n v="502757.05099999998"/>
    <n v="311649.62640000001"/>
    <n v="545386.84609999997"/>
  </r>
  <r>
    <s v="4"/>
    <s v="Region IV - Southeast"/>
    <x v="28"/>
    <s v="TN"/>
    <x v="190"/>
    <s v="2"/>
    <x v="1"/>
    <n v="103887.35129999999"/>
    <n v="181802.86489999999"/>
    <n v="136466.54519999999"/>
    <n v="238816.4541"/>
    <n v="166325.01060000001"/>
    <n v="291068.7684"/>
    <n v="204695.1923"/>
    <n v="358216.58659999998"/>
    <n v="243399.9515"/>
    <n v="425949.91509999998"/>
    <n v="268397.30349999998"/>
    <n v="469695.28100000002"/>
    <n v="292098.62640000001"/>
    <n v="511172.59629999998"/>
  </r>
  <r>
    <s v="4"/>
    <s v="Region IV - Southeast"/>
    <x v="28"/>
    <s v="TN"/>
    <x v="190"/>
    <s v="3"/>
    <x v="2"/>
    <n v="91096.169099999999"/>
    <n v="159418.2959"/>
    <n v="123876.33590000001"/>
    <n v="216783.58790000001"/>
    <n v="156568.5379"/>
    <n v="273994.94130000001"/>
    <n v="206048.5466"/>
    <n v="360584.95659999998"/>
    <n v="255020.5232"/>
    <n v="446285.91570000001"/>
    <n v="287104.02779999998"/>
    <n v="502432.04849999998"/>
    <n v="318735.94819999998"/>
    <n v="557787.90930000006"/>
  </r>
  <r>
    <s v="4"/>
    <s v="Region IV - Southeast"/>
    <x v="28"/>
    <s v="TN"/>
    <x v="190"/>
    <s v="4"/>
    <x v="3"/>
    <n v="102449.64569999999"/>
    <n v="163919.4356"/>
    <n v="143429.50399999999"/>
    <n v="229487.20980000001"/>
    <n v="184409.36230000001"/>
    <n v="295054.9841"/>
    <n v="245879.14980000001"/>
    <n v="393406.64539999998"/>
    <n v="307348.93719999999"/>
    <n v="491758.30660000001"/>
    <n v="348328.7954"/>
    <n v="557326.08100000001"/>
    <n v="389308.65370000002"/>
    <n v="622893.85519999999"/>
  </r>
  <r>
    <s v="5"/>
    <s v="Region V - Midwest"/>
    <x v="29"/>
    <s v="IL"/>
    <x v="191"/>
    <s v="1"/>
    <x v="0"/>
    <n v="134176.10149999999"/>
    <n v="234808.1776"/>
    <n v="174499.47760000001"/>
    <n v="305374.0858"/>
    <n v="209921.80319999999"/>
    <n v="367363.1556"/>
    <n v="252376.11350000001"/>
    <n v="441658.1985"/>
    <n v="297329.43790000002"/>
    <n v="520326.51630000002"/>
    <n v="325909.80109999998"/>
    <n v="570342.15190000006"/>
    <n v="353551.01240000001"/>
    <n v="618714.27170000004"/>
  </r>
  <r>
    <s v="5"/>
    <s v="Region V - Midwest"/>
    <x v="29"/>
    <s v="IL"/>
    <x v="191"/>
    <s v="2"/>
    <x v="1"/>
    <n v="117803.9757"/>
    <n v="206156.95740000001"/>
    <n v="154759.37160000001"/>
    <n v="270828.90039999998"/>
    <n v="188631.35709999999"/>
    <n v="330104.875"/>
    <n v="232168.23250000001"/>
    <n v="406294.4068"/>
    <n v="276079.08689999999"/>
    <n v="483138.402"/>
    <n v="304438.92749999999"/>
    <n v="532768.12320000003"/>
    <n v="331331.69880000001"/>
    <n v="579830.47290000005"/>
  </r>
  <r>
    <s v="5"/>
    <s v="Region V - Midwest"/>
    <x v="29"/>
    <s v="IL"/>
    <x v="191"/>
    <s v="3"/>
    <x v="2"/>
    <n v="103265.999"/>
    <n v="180715.49830000001"/>
    <n v="140414.81409999999"/>
    <n v="245725.92490000001"/>
    <n v="177463.65919999999"/>
    <n v="310561.40350000001"/>
    <n v="233538.9161"/>
    <n v="408693.10320000001"/>
    <n v="289036.80499999999"/>
    <n v="505814.40870000003"/>
    <n v="325393.8775"/>
    <n v="569439.28570000001"/>
    <n v="361237.7341"/>
    <n v="632166.03460000001"/>
  </r>
  <r>
    <s v="5"/>
    <s v="Region V - Midwest"/>
    <x v="29"/>
    <s v="IL"/>
    <x v="191"/>
    <s v="4"/>
    <x v="3"/>
    <n v="116209.33809999999"/>
    <n v="185934.94380000001"/>
    <n v="162693.07329999999"/>
    <n v="260308.92120000001"/>
    <n v="209176.80850000001"/>
    <n v="334682.89860000001"/>
    <n v="278902.41139999998"/>
    <n v="446243.86489999999"/>
    <n v="348628.01429999998"/>
    <n v="557804.83109999995"/>
    <n v="395111.74949999998"/>
    <n v="632178.80859999999"/>
    <n v="441595.48469999997"/>
    <n v="706552.78599999996"/>
  </r>
  <r>
    <s v="5"/>
    <s v="Region V - Midwest"/>
    <x v="29"/>
    <s v="IL"/>
    <x v="192"/>
    <s v="1"/>
    <x v="0"/>
    <n v="129114.2111"/>
    <n v="225949.8694"/>
    <n v="167959.72349999999"/>
    <n v="293929.51620000001"/>
    <n v="202084.3731"/>
    <n v="353647.6531"/>
    <n v="243002.3371"/>
    <n v="425254.08980000002"/>
    <n v="286317.98639999999"/>
    <n v="501056.47629999998"/>
    <n v="313853.98759999999"/>
    <n v="549244.47820000001"/>
    <n v="340506.69540000003"/>
    <n v="595886.7169"/>
  </r>
  <r>
    <s v="5"/>
    <s v="Region V - Midwest"/>
    <x v="29"/>
    <s v="IL"/>
    <x v="192"/>
    <s v="2"/>
    <x v="1"/>
    <n v="113196.8679"/>
    <n v="198094.5189"/>
    <n v="148767.95550000001"/>
    <n v="260343.9221"/>
    <n v="181385.33009999999"/>
    <n v="317424.32770000002"/>
    <n v="223355.78769999999"/>
    <n v="390872.6286"/>
    <n v="265657.92469999997"/>
    <n v="464901.36810000002"/>
    <n v="292979.52889999998"/>
    <n v="512714.17560000002"/>
    <n v="318904.58679999999"/>
    <n v="558083.02690000006"/>
  </r>
  <r>
    <s v="5"/>
    <s v="Region V - Midwest"/>
    <x v="29"/>
    <s v="IL"/>
    <x v="192"/>
    <s v="3"/>
    <x v="2"/>
    <n v="99057.331099999996"/>
    <n v="173350.32949999999"/>
    <n v="134638.16800000001"/>
    <n v="235616.79399999999"/>
    <n v="170121.81159999999"/>
    <n v="297713.1703"/>
    <n v="223835.3223"/>
    <n v="391711.81400000001"/>
    <n v="276987.50290000002"/>
    <n v="484728.13010000001"/>
    <n v="311798.59009999997"/>
    <n v="545647.53269999998"/>
    <n v="346110.71720000001"/>
    <n v="605693.75520000001"/>
  </r>
  <r>
    <s v="5"/>
    <s v="Region V - Midwest"/>
    <x v="29"/>
    <s v="IL"/>
    <x v="192"/>
    <s v="4"/>
    <x v="3"/>
    <n v="111846.75509999999"/>
    <n v="178954.81090000001"/>
    <n v="156585.4572"/>
    <n v="250536.7352"/>
    <n v="201324.15919999999"/>
    <n v="322118.65960000001"/>
    <n v="268432.21230000001"/>
    <n v="429491.54619999998"/>
    <n v="335540.26539999997"/>
    <n v="536864.43259999994"/>
    <n v="380278.96750000003"/>
    <n v="608446.35699999996"/>
    <n v="425017.66950000002"/>
    <n v="680028.28130000003"/>
  </r>
  <r>
    <s v="5"/>
    <s v="Region V - Midwest"/>
    <x v="29"/>
    <s v="IL"/>
    <x v="193"/>
    <s v="1"/>
    <x v="0"/>
    <n v="131009.5218"/>
    <n v="229266.66320000001"/>
    <n v="170403.41080000001"/>
    <n v="298205.96879999997"/>
    <n v="205009.5099"/>
    <n v="358766.6422"/>
    <n v="246495.23370000001"/>
    <n v="431366.65899999999"/>
    <n v="290417.39250000002"/>
    <n v="508230.43689999997"/>
    <n v="318340.54670000001"/>
    <n v="557095.95680000004"/>
    <n v="345357.14850000001"/>
    <n v="604375.00989999995"/>
  </r>
  <r>
    <s v="5"/>
    <s v="Region V - Midwest"/>
    <x v="29"/>
    <s v="IL"/>
    <x v="193"/>
    <s v="2"/>
    <x v="1"/>
    <n v="114940.58500000001"/>
    <n v="201146.0238"/>
    <n v="151028.86410000001"/>
    <n v="264300.5122"/>
    <n v="184113.3333"/>
    <n v="322198.3333"/>
    <n v="226661.57459999999"/>
    <n v="396657.75559999997"/>
    <n v="269560.56849999999"/>
    <n v="471730.99479999999"/>
    <n v="297267.28399999999"/>
    <n v="520217.74690000003"/>
    <n v="323549.30570000003"/>
    <n v="566211.28500000003"/>
  </r>
  <r>
    <s v="5"/>
    <s v="Region V - Midwest"/>
    <x v="29"/>
    <s v="IL"/>
    <x v="193"/>
    <s v="3"/>
    <x v="2"/>
    <n v="100669.07610000001"/>
    <n v="176170.88320000001"/>
    <n v="136856.11480000001"/>
    <n v="239498.2009"/>
    <n v="172945.03460000001"/>
    <n v="302653.81060000003"/>
    <n v="227571.10769999999"/>
    <n v="398249.43849999999"/>
    <n v="281630.50469999999"/>
    <n v="492853.38329999999"/>
    <n v="317040.46279999998"/>
    <n v="554820.80989999999"/>
    <n v="351946.70880000002"/>
    <n v="615906.74049999996"/>
  </r>
  <r>
    <s v="5"/>
    <s v="Region V - Midwest"/>
    <x v="29"/>
    <s v="IL"/>
    <x v="193"/>
    <s v="4"/>
    <x v="3"/>
    <n v="113477.75900000001"/>
    <n v="181564.41699999999"/>
    <n v="158868.86249999999"/>
    <n v="254190.18369999999"/>
    <n v="204259.96609999999"/>
    <n v="326815.95069999999"/>
    <n v="272346.6214"/>
    <n v="435754.60080000001"/>
    <n v="340433.27679999999"/>
    <n v="544693.25100000005"/>
    <n v="385824.38040000002"/>
    <n v="617319.01780000003"/>
    <n v="431215.484"/>
    <n v="689944.78469999996"/>
  </r>
  <r>
    <s v="5"/>
    <s v="Region V - Midwest"/>
    <x v="29"/>
    <s v="IL"/>
    <x v="194"/>
    <s v="1"/>
    <x v="0"/>
    <n v="132280.79079999999"/>
    <n v="231491.38389999999"/>
    <n v="172055.7905"/>
    <n v="301097.63329999999"/>
    <n v="206996.66649999999"/>
    <n v="362244.16639999999"/>
    <n v="248883.21669999999"/>
    <n v="435545.62929999997"/>
    <n v="293230.0318"/>
    <n v="513152.55560000002"/>
    <n v="321423.24180000002"/>
    <n v="562490.67319999996"/>
    <n v="348700.55920000002"/>
    <n v="610225.97869999998"/>
  </r>
  <r>
    <s v="5"/>
    <s v="Region V - Midwest"/>
    <x v="29"/>
    <s v="IL"/>
    <x v="194"/>
    <s v="2"/>
    <x v="1"/>
    <n v="116060.2586"/>
    <n v="203105.45259999999"/>
    <n v="152498.46299999999"/>
    <n v="266872.31030000001"/>
    <n v="185903.35399999999"/>
    <n v="325330.86949999997"/>
    <n v="228862.44560000001"/>
    <n v="400509.27970000001"/>
    <n v="272176.44309999997"/>
    <n v="476308.77539999998"/>
    <n v="300151.17249999999"/>
    <n v="525264.55189999996"/>
    <n v="326686.97979999997"/>
    <n v="571702.21470000001"/>
  </r>
  <r>
    <s v="5"/>
    <s v="Region V - Midwest"/>
    <x v="29"/>
    <s v="IL"/>
    <x v="194"/>
    <s v="3"/>
    <x v="2"/>
    <n v="101654.25410000001"/>
    <n v="177894.94459999999"/>
    <n v="138196.86730000001"/>
    <n v="241844.51790000001"/>
    <n v="174640.43609999999"/>
    <n v="305620.76329999999"/>
    <n v="229803.13070000001"/>
    <n v="402155.47879999998"/>
    <n v="284393.80320000002"/>
    <n v="497689.1556"/>
    <n v="320152.0049"/>
    <n v="560266.00859999994"/>
    <n v="355401.74249999999"/>
    <n v="621953.04929999996"/>
  </r>
  <r>
    <s v="5"/>
    <s v="Region V - Midwest"/>
    <x v="29"/>
    <s v="IL"/>
    <x v="194"/>
    <s v="4"/>
    <x v="3"/>
    <n v="114578.3343"/>
    <n v="183325.3376"/>
    <n v="160409.66800000001"/>
    <n v="256655.47260000001"/>
    <n v="206241.00169999999"/>
    <n v="329985.60769999999"/>
    <n v="274988.00229999999"/>
    <n v="439980.8101"/>
    <n v="343735.00280000002"/>
    <n v="549976.01269999996"/>
    <n v="389566.33659999998"/>
    <n v="623306.14780000004"/>
    <n v="435397.6703"/>
    <n v="696636.28280000004"/>
  </r>
  <r>
    <s v="5"/>
    <s v="Region V - Midwest"/>
    <x v="29"/>
    <s v="IL"/>
    <x v="195"/>
    <s v="1"/>
    <x v="0"/>
    <n v="152574.6691"/>
    <n v="267005.67090000003"/>
    <n v="198354.26259999999"/>
    <n v="347119.9596"/>
    <n v="238568.6894"/>
    <n v="417495.20630000002"/>
    <n v="286734.52240000002"/>
    <n v="501785.4142"/>
    <n v="337753.91580000002"/>
    <n v="591069.35270000005"/>
    <n v="370196.283"/>
    <n v="647843.4952"/>
    <n v="401536.31780000002"/>
    <n v="702688.55630000005"/>
  </r>
  <r>
    <s v="5"/>
    <s v="Region V - Midwest"/>
    <x v="29"/>
    <s v="IL"/>
    <x v="195"/>
    <s v="2"/>
    <x v="1"/>
    <n v="134231.82459999999"/>
    <n v="234905.6931"/>
    <n v="176238.03289999999"/>
    <n v="308416.5576"/>
    <n v="214715.50459999999"/>
    <n v="375752.13309999998"/>
    <n v="264094.21149999998"/>
    <n v="462164.8701"/>
    <n v="313945.65230000002"/>
    <n v="549404.89170000004"/>
    <n v="346140.95260000002"/>
    <n v="605746.66709999996"/>
    <n v="376642.45740000001"/>
    <n v="659124.30059999996"/>
  </r>
  <r>
    <s v="5"/>
    <s v="Region V - Midwest"/>
    <x v="29"/>
    <s v="IL"/>
    <x v="195"/>
    <s v="3"/>
    <x v="2"/>
    <n v="117952.9898"/>
    <n v="206417.7322"/>
    <n v="160476.1514"/>
    <n v="280833.26490000001"/>
    <n v="202887.30929999999"/>
    <n v="355052.79129999998"/>
    <n v="267066.46029999998"/>
    <n v="467366.30550000002"/>
    <n v="330598.7452"/>
    <n v="578547.80409999995"/>
    <n v="372234.86180000001"/>
    <n v="651411.00820000004"/>
    <n v="413295.98639999999"/>
    <n v="723267.97620000003"/>
  </r>
  <r>
    <s v="5"/>
    <s v="Region V - Midwest"/>
    <x v="29"/>
    <s v="IL"/>
    <x v="195"/>
    <s v="4"/>
    <x v="3"/>
    <n v="132108.05429999999"/>
    <n v="211372.89009999999"/>
    <n v="184951.27609999999"/>
    <n v="295922.04609999998"/>
    <n v="237794.49789999999"/>
    <n v="380471.2022"/>
    <n v="317059.33049999998"/>
    <n v="507294.9363"/>
    <n v="396324.163"/>
    <n v="634118.6703"/>
    <n v="449167.3848"/>
    <n v="718667.82649999997"/>
    <n v="502010.6066"/>
    <n v="803216.98250000004"/>
  </r>
  <r>
    <s v="5"/>
    <s v="Region V - Midwest"/>
    <x v="29"/>
    <s v="IL"/>
    <x v="196"/>
    <s v="1"/>
    <x v="0"/>
    <n v="131633.57120000001"/>
    <n v="230358.74969999999"/>
    <n v="171194.7285"/>
    <n v="299590.77480000001"/>
    <n v="205947.5024"/>
    <n v="360408.12929999997"/>
    <n v="247600.16269999999"/>
    <n v="433300.28460000001"/>
    <n v="291704.1776"/>
    <n v="510482.31069999997"/>
    <n v="319744.43089999998"/>
    <n v="559552.75419999997"/>
    <n v="346864.21279999998"/>
    <n v="607012.37250000006"/>
  </r>
  <r>
    <s v="5"/>
    <s v="Region V - Midwest"/>
    <x v="29"/>
    <s v="IL"/>
    <x v="196"/>
    <s v="2"/>
    <x v="1"/>
    <n v="115564.6344"/>
    <n v="202238.1102"/>
    <n v="151820.18179999999"/>
    <n v="265685.31829999998"/>
    <n v="185051.3259"/>
    <n v="323839.82030000002"/>
    <n v="227766.50349999999"/>
    <n v="398591.3812"/>
    <n v="270847.35340000002"/>
    <n v="473982.86859999999"/>
    <n v="298671.16810000001"/>
    <n v="522674.5442"/>
    <n v="325056.3701"/>
    <n v="568848.64760000003"/>
  </r>
  <r>
    <s v="5"/>
    <s v="Region V - Midwest"/>
    <x v="29"/>
    <s v="IL"/>
    <x v="196"/>
    <s v="3"/>
    <x v="2"/>
    <n v="101295.6473"/>
    <n v="177267.3829"/>
    <n v="137733.31460000001"/>
    <n v="241033.30059999999"/>
    <n v="174072.86300000001"/>
    <n v="304627.51010000001"/>
    <n v="229074.87880000001"/>
    <n v="400881.03779999999"/>
    <n v="283510.21850000002"/>
    <n v="496142.8824"/>
    <n v="319170.8051"/>
    <n v="558548.90890000004"/>
    <n v="354327.67969999998"/>
    <n v="620073.43940000003"/>
  </r>
  <r>
    <s v="5"/>
    <s v="Region V - Midwest"/>
    <x v="29"/>
    <s v="IL"/>
    <x v="196"/>
    <s v="4"/>
    <x v="3"/>
    <n v="114008.1942"/>
    <n v="182413.11350000001"/>
    <n v="159611.4719"/>
    <n v="255378.35879999999"/>
    <n v="205214.74960000001"/>
    <n v="328343.6042"/>
    <n v="273619.66600000003"/>
    <n v="437791.47220000002"/>
    <n v="342024.58260000002"/>
    <n v="547239.34030000004"/>
    <n v="387627.8603"/>
    <n v="620204.58570000005"/>
    <n v="433231.13799999998"/>
    <n v="693169.83109999995"/>
  </r>
  <r>
    <s v="5"/>
    <s v="Region V - Midwest"/>
    <x v="29"/>
    <s v="IL"/>
    <x v="197"/>
    <s v="1"/>
    <x v="0"/>
    <n v="131633.57120000001"/>
    <n v="230358.74969999999"/>
    <n v="171194.7285"/>
    <n v="299590.77480000001"/>
    <n v="205947.5024"/>
    <n v="360408.12929999997"/>
    <n v="247600.16269999999"/>
    <n v="433300.28460000001"/>
    <n v="291704.1776"/>
    <n v="510482.31069999997"/>
    <n v="319744.43089999998"/>
    <n v="559552.75419999997"/>
    <n v="346864.21279999998"/>
    <n v="607012.37250000006"/>
  </r>
  <r>
    <s v="5"/>
    <s v="Region V - Midwest"/>
    <x v="29"/>
    <s v="IL"/>
    <x v="197"/>
    <s v="2"/>
    <x v="1"/>
    <n v="115564.6344"/>
    <n v="202238.1102"/>
    <n v="151820.18179999999"/>
    <n v="265685.31829999998"/>
    <n v="185051.3259"/>
    <n v="323839.82030000002"/>
    <n v="227766.50349999999"/>
    <n v="398591.3812"/>
    <n v="270847.35340000002"/>
    <n v="473982.86859999999"/>
    <n v="298671.16810000001"/>
    <n v="522674.5442"/>
    <n v="325056.3701"/>
    <n v="568848.64760000003"/>
  </r>
  <r>
    <s v="5"/>
    <s v="Region V - Midwest"/>
    <x v="29"/>
    <s v="IL"/>
    <x v="197"/>
    <s v="3"/>
    <x v="2"/>
    <n v="101295.6473"/>
    <n v="177267.3829"/>
    <n v="137733.31460000001"/>
    <n v="241033.30059999999"/>
    <n v="174072.86300000001"/>
    <n v="304627.51010000001"/>
    <n v="229074.87880000001"/>
    <n v="400881.03779999999"/>
    <n v="283510.21850000002"/>
    <n v="496142.8824"/>
    <n v="319170.8051"/>
    <n v="558548.90890000004"/>
    <n v="354327.67969999998"/>
    <n v="620073.43940000003"/>
  </r>
  <r>
    <s v="5"/>
    <s v="Region V - Midwest"/>
    <x v="29"/>
    <s v="IL"/>
    <x v="197"/>
    <s v="4"/>
    <x v="3"/>
    <n v="114008.1942"/>
    <n v="182413.11350000001"/>
    <n v="159611.4719"/>
    <n v="255378.35879999999"/>
    <n v="205214.74960000001"/>
    <n v="328343.6042"/>
    <n v="273619.66600000003"/>
    <n v="437791.47220000002"/>
    <n v="342024.58260000002"/>
    <n v="547239.34030000004"/>
    <n v="387627.8603"/>
    <n v="620204.58570000005"/>
    <n v="433231.13799999998"/>
    <n v="693169.83109999995"/>
  </r>
  <r>
    <s v="5"/>
    <s v="Region V - Midwest"/>
    <x v="29"/>
    <s v="IL"/>
    <x v="198"/>
    <s v="1"/>
    <x v="0"/>
    <n v="131633.57120000001"/>
    <n v="230358.74969999999"/>
    <n v="171194.7285"/>
    <n v="299590.77480000001"/>
    <n v="205947.5024"/>
    <n v="360408.12929999997"/>
    <n v="247600.16269999999"/>
    <n v="433300.28460000001"/>
    <n v="291704.1776"/>
    <n v="510482.31069999997"/>
    <n v="319744.43089999998"/>
    <n v="559552.75419999997"/>
    <n v="346864.21279999998"/>
    <n v="607012.37250000006"/>
  </r>
  <r>
    <s v="5"/>
    <s v="Region V - Midwest"/>
    <x v="29"/>
    <s v="IL"/>
    <x v="198"/>
    <s v="2"/>
    <x v="1"/>
    <n v="115564.6344"/>
    <n v="202238.1102"/>
    <n v="151820.18179999999"/>
    <n v="265685.31829999998"/>
    <n v="185051.3259"/>
    <n v="323839.82030000002"/>
    <n v="227766.50349999999"/>
    <n v="398591.3812"/>
    <n v="270847.35340000002"/>
    <n v="473982.86859999999"/>
    <n v="298671.16810000001"/>
    <n v="522674.5442"/>
    <n v="325056.3701"/>
    <n v="568848.64760000003"/>
  </r>
  <r>
    <s v="5"/>
    <s v="Region V - Midwest"/>
    <x v="29"/>
    <s v="IL"/>
    <x v="198"/>
    <s v="3"/>
    <x v="2"/>
    <n v="101295.6473"/>
    <n v="177267.3829"/>
    <n v="137733.31460000001"/>
    <n v="241033.30059999999"/>
    <n v="174072.86300000001"/>
    <n v="304627.51010000001"/>
    <n v="229074.87880000001"/>
    <n v="400881.03779999999"/>
    <n v="283510.21850000002"/>
    <n v="496142.8824"/>
    <n v="319170.8051"/>
    <n v="558548.90890000004"/>
    <n v="354327.67969999998"/>
    <n v="620073.43940000003"/>
  </r>
  <r>
    <s v="5"/>
    <s v="Region V - Midwest"/>
    <x v="29"/>
    <s v="IL"/>
    <x v="198"/>
    <s v="4"/>
    <x v="3"/>
    <n v="114008.1942"/>
    <n v="182413.11350000001"/>
    <n v="159611.4719"/>
    <n v="255378.35879999999"/>
    <n v="205214.74960000001"/>
    <n v="328343.6042"/>
    <n v="273619.66600000003"/>
    <n v="437791.47220000002"/>
    <n v="342024.58260000002"/>
    <n v="547239.34030000004"/>
    <n v="387627.8603"/>
    <n v="620204.58570000005"/>
    <n v="433231.13799999998"/>
    <n v="693169.83109999995"/>
  </r>
  <r>
    <s v="5"/>
    <s v="Region V - Midwest"/>
    <x v="29"/>
    <s v="IL"/>
    <x v="199"/>
    <s v="1"/>
    <x v="0"/>
    <n v="150679.351"/>
    <n v="263688.86420000001"/>
    <n v="195910.56589999999"/>
    <n v="342843.49040000001"/>
    <n v="235643.54139999999"/>
    <n v="412376.19750000001"/>
    <n v="283241.61259999999"/>
    <n v="495672.82199999999"/>
    <n v="333654.49440000003"/>
    <n v="583895.3652"/>
    <n v="365709.70699999999"/>
    <n v="639991.98730000004"/>
    <n v="396685.8468"/>
    <n v="694200.23179999995"/>
  </r>
  <r>
    <s v="5"/>
    <s v="Region V - Midwest"/>
    <x v="29"/>
    <s v="IL"/>
    <x v="199"/>
    <s v="2"/>
    <x v="1"/>
    <n v="132488.10010000001"/>
    <n v="231854.17509999999"/>
    <n v="173977.11489999999"/>
    <n v="304459.951"/>
    <n v="211987.4903"/>
    <n v="370978.10800000001"/>
    <n v="260788.41149999999"/>
    <n v="456379.72009999998"/>
    <n v="310042.99320000003"/>
    <n v="542575.23820000002"/>
    <n v="341853.18079999997"/>
    <n v="598243.06649999996"/>
    <n v="371997.7205"/>
    <n v="650996.01100000006"/>
  </r>
  <r>
    <s v="5"/>
    <s v="Region V - Midwest"/>
    <x v="29"/>
    <s v="IL"/>
    <x v="199"/>
    <s v="3"/>
    <x v="2"/>
    <n v="116341.2374"/>
    <n v="203597.1655"/>
    <n v="158258.19409999999"/>
    <n v="276951.83970000001"/>
    <n v="200064.07279999999"/>
    <n v="350112.1275"/>
    <n v="263330.6569"/>
    <n v="460828.64970000001"/>
    <n v="325955.72100000002"/>
    <n v="570422.51179999998"/>
    <n v="366992.96370000002"/>
    <n v="642237.68649999995"/>
    <n v="407459.96639999998"/>
    <n v="713054.9412"/>
  </r>
  <r>
    <s v="5"/>
    <s v="Region V - Midwest"/>
    <x v="29"/>
    <s v="IL"/>
    <x v="199"/>
    <s v="4"/>
    <x v="3"/>
    <n v="130477.04429999999"/>
    <n v="208763.2739"/>
    <n v="182667.86189999999"/>
    <n v="292268.5833"/>
    <n v="234858.67970000001"/>
    <n v="375773.89299999998"/>
    <n v="313144.90610000002"/>
    <n v="501031.85729999997"/>
    <n v="391431.13270000002"/>
    <n v="626289.82160000002"/>
    <n v="443621.95039999997"/>
    <n v="709795.13119999995"/>
    <n v="495812.76809999999"/>
    <n v="793300.44070000004"/>
  </r>
  <r>
    <s v="5"/>
    <s v="Region V - Midwest"/>
    <x v="29"/>
    <s v="IL"/>
    <x v="200"/>
    <s v="1"/>
    <x v="0"/>
    <n v="147628.5914"/>
    <n v="258350.035"/>
    <n v="192163.17910000001"/>
    <n v="336285.56339999998"/>
    <n v="231287.0552"/>
    <n v="404752.34649999999"/>
    <n v="278251.29739999998"/>
    <n v="486939.77039999998"/>
    <n v="327937.72240000003"/>
    <n v="573891.01430000004"/>
    <n v="359515.00650000002"/>
    <n v="629151.26139999996"/>
    <n v="390138.30589999998"/>
    <n v="682742.03520000004"/>
  </r>
  <r>
    <s v="5"/>
    <s v="Region V - Midwest"/>
    <x v="29"/>
    <s v="IL"/>
    <x v="200"/>
    <s v="2"/>
    <x v="1"/>
    <n v="128982.5597"/>
    <n v="225719.47949999999"/>
    <n v="169681.39230000001"/>
    <n v="296942.43640000001"/>
    <n v="207039.60329999999"/>
    <n v="362319.30570000003"/>
    <n v="255236.76680000001"/>
    <n v="446664.3419"/>
    <n v="303735.93430000002"/>
    <n v="531537.88509999996"/>
    <n v="335062.06770000001"/>
    <n v="586358.61860000005"/>
    <n v="364832.97700000001"/>
    <n v="638457.70979999995"/>
  </r>
  <r>
    <s v="5"/>
    <s v="Region V - Midwest"/>
    <x v="29"/>
    <s v="IL"/>
    <x v="200"/>
    <s v="3"/>
    <x v="2"/>
    <n v="112404.4745"/>
    <n v="196707.83050000001"/>
    <n v="152631.2378"/>
    <n v="267104.66600000003"/>
    <n v="192744.14600000001"/>
    <n v="337302.25540000002"/>
    <n v="253485.21859999999"/>
    <n v="443599.13260000001"/>
    <n v="313568.73310000001"/>
    <n v="548745.28300000005"/>
    <n v="352893.78950000001"/>
    <n v="617564.13170000003"/>
    <n v="391634.34980000003"/>
    <n v="685360.11230000004"/>
  </r>
  <r>
    <s v="5"/>
    <s v="Region V - Midwest"/>
    <x v="29"/>
    <s v="IL"/>
    <x v="200"/>
    <s v="4"/>
    <x v="3"/>
    <n v="127943.9621"/>
    <n v="204710.34229999999"/>
    <n v="179121.54680000001"/>
    <n v="286594.4792"/>
    <n v="230299.13159999999"/>
    <n v="368478.61609999998"/>
    <n v="307065.50880000001"/>
    <n v="491304.82150000002"/>
    <n v="383831.886"/>
    <n v="614131.02670000005"/>
    <n v="435009.47080000001"/>
    <n v="696015.16370000003"/>
    <n v="486187.05560000002"/>
    <n v="777899.30059999996"/>
  </r>
  <r>
    <s v="5"/>
    <s v="Region V - Midwest"/>
    <x v="29"/>
    <s v="IL"/>
    <x v="201"/>
    <s v="1"/>
    <x v="0"/>
    <n v="132881.67000000001"/>
    <n v="232542.92249999999"/>
    <n v="172777.364"/>
    <n v="302360.38699999999"/>
    <n v="207823.48759999999"/>
    <n v="363691.10340000002"/>
    <n v="249810.02050000001"/>
    <n v="437167.53590000002"/>
    <n v="294277.7476"/>
    <n v="514986.05829999998"/>
    <n v="322552.19919999997"/>
    <n v="564466.34869999997"/>
    <n v="349878.34149999998"/>
    <n v="612287.09750000003"/>
  </r>
  <r>
    <s v="5"/>
    <s v="Region V - Midwest"/>
    <x v="29"/>
    <s v="IL"/>
    <x v="201"/>
    <s v="2"/>
    <x v="1"/>
    <n v="116812.7332"/>
    <n v="204422.28320000001"/>
    <n v="153402.8173"/>
    <n v="268454.93030000001"/>
    <n v="186927.31109999999"/>
    <n v="327122.79440000001"/>
    <n v="229976.36139999999"/>
    <n v="402458.63250000001"/>
    <n v="273420.92349999998"/>
    <n v="478486.61609999998"/>
    <n v="301478.93640000001"/>
    <n v="527588.13879999996"/>
    <n v="328070.4987"/>
    <n v="574123.37269999995"/>
  </r>
  <r>
    <s v="5"/>
    <s v="Region V - Midwest"/>
    <x v="29"/>
    <s v="IL"/>
    <x v="201"/>
    <s v="3"/>
    <x v="2"/>
    <n v="102548.7899"/>
    <n v="179460.3823"/>
    <n v="139487.71410000001"/>
    <n v="244103.49969999999"/>
    <n v="176328.51949999999"/>
    <n v="308574.90909999999"/>
    <n v="232082.42079999999"/>
    <n v="406144.23639999999"/>
    <n v="287269.64610000001"/>
    <n v="502721.88069999998"/>
    <n v="323431.48969999998"/>
    <n v="566005.10699999996"/>
    <n v="359089.6213"/>
    <n v="628406.83719999995"/>
  </r>
  <r>
    <s v="5"/>
    <s v="Region V - Midwest"/>
    <x v="29"/>
    <s v="IL"/>
    <x v="201"/>
    <s v="4"/>
    <x v="3"/>
    <n v="115069.06479999999"/>
    <n v="184110.50630000001"/>
    <n v="161096.6906"/>
    <n v="257754.70869999999"/>
    <n v="207124.31649999999"/>
    <n v="331398.91139999998"/>
    <n v="276165.75530000002"/>
    <n v="441865.21509999997"/>
    <n v="345207.19410000002"/>
    <n v="552331.51879999996"/>
    <n v="391234.82"/>
    <n v="625975.72140000004"/>
    <n v="437262.44589999999"/>
    <n v="699619.92390000005"/>
  </r>
  <r>
    <s v="5"/>
    <s v="Region V - Midwest"/>
    <x v="29"/>
    <s v="IL"/>
    <x v="202"/>
    <s v="1"/>
    <x v="0"/>
    <n v="132951.16519999999"/>
    <n v="232664.53909999999"/>
    <n v="172986.57610000001"/>
    <n v="302726.50819999998"/>
    <n v="208156.97690000001"/>
    <n v="364274.7096"/>
    <n v="250344.36540000001"/>
    <n v="438102.63939999999"/>
    <n v="294994.91889999999"/>
    <n v="516241.10800000001"/>
    <n v="323376.93949999998"/>
    <n v="565909.64410000003"/>
    <n v="350866.14390000002"/>
    <n v="614015.75190000003"/>
  </r>
  <r>
    <s v="5"/>
    <s v="Region V - Midwest"/>
    <x v="29"/>
    <s v="IL"/>
    <x v="202"/>
    <s v="2"/>
    <x v="1"/>
    <n v="116427.4457"/>
    <n v="203748.0301"/>
    <n v="153063.69149999999"/>
    <n v="267861.46010000003"/>
    <n v="186669.39730000001"/>
    <n v="326671.44520000002"/>
    <n v="229949.37460000001"/>
    <n v="402411.40549999999"/>
    <n v="273547.80550000002"/>
    <n v="478708.65960000001"/>
    <n v="301707.26179999998"/>
    <n v="527987.70810000005"/>
    <n v="328441.09620000003"/>
    <n v="574771.91839999997"/>
  </r>
  <r>
    <s v="5"/>
    <s v="Region V - Midwest"/>
    <x v="29"/>
    <s v="IL"/>
    <x v="202"/>
    <s v="3"/>
    <x v="2"/>
    <n v="101744.8876"/>
    <n v="178053.5534"/>
    <n v="138246.76209999999"/>
    <n v="241931.83369999999"/>
    <n v="174647.7408"/>
    <n v="305633.54639999999"/>
    <n v="229755.8463"/>
    <n v="402072.73109999998"/>
    <n v="284281.2377"/>
    <n v="497492.16600000003"/>
    <n v="319984.03869999998"/>
    <n v="559972.06779999996"/>
    <n v="355168.87160000001"/>
    <n v="621545.52540000004"/>
  </r>
  <r>
    <s v="5"/>
    <s v="Region V - Midwest"/>
    <x v="29"/>
    <s v="IL"/>
    <x v="202"/>
    <s v="4"/>
    <x v="3"/>
    <n v="115188.16559999999"/>
    <n v="184301.06770000001"/>
    <n v="161263.43179999999"/>
    <n v="258021.49470000001"/>
    <n v="207338.69810000001"/>
    <n v="331741.92180000001"/>
    <n v="276451.59740000003"/>
    <n v="442322.5625"/>
    <n v="345564.49670000002"/>
    <n v="552903.20299999998"/>
    <n v="391639.76299999998"/>
    <n v="626623.63009999995"/>
    <n v="437715.02929999999"/>
    <n v="700344.05720000004"/>
  </r>
  <r>
    <s v="5"/>
    <s v="Region V - Midwest"/>
    <x v="29"/>
    <s v="IL"/>
    <x v="203"/>
    <s v="1"/>
    <x v="0"/>
    <n v="130431.8051"/>
    <n v="228255.65900000001"/>
    <n v="169751.57120000001"/>
    <n v="297065.24959999998"/>
    <n v="204293.84760000001"/>
    <n v="357514.23330000002"/>
    <n v="245746.53969999999"/>
    <n v="430056.44459999999"/>
    <n v="289608.72779999999"/>
    <n v="506815.27360000001"/>
    <n v="317486.49619999999"/>
    <n v="555601.36820000003"/>
    <n v="344508.62650000001"/>
    <n v="602890.09640000004"/>
  </r>
  <r>
    <s v="5"/>
    <s v="Region V - Midwest"/>
    <x v="29"/>
    <s v="IL"/>
    <x v="203"/>
    <s v="2"/>
    <x v="1"/>
    <n v="114059.6793"/>
    <n v="199604.4388"/>
    <n v="150011.46520000001"/>
    <n v="262520.06410000002"/>
    <n v="183003.40160000001"/>
    <n v="320255.95270000002"/>
    <n v="225538.6588"/>
    <n v="394692.65289999999"/>
    <n v="268358.37670000002"/>
    <n v="469627.1593"/>
    <n v="296015.6226"/>
    <n v="518027.3395"/>
    <n v="322289.31290000002"/>
    <n v="564006.29760000005"/>
  </r>
  <r>
    <s v="5"/>
    <s v="Region V - Midwest"/>
    <x v="29"/>
    <s v="IL"/>
    <x v="203"/>
    <s v="3"/>
    <x v="2"/>
    <n v="99506.571400000001"/>
    <n v="174136.5"/>
    <n v="135151.61550000001"/>
    <n v="236515.3273"/>
    <n v="170696.68950000001"/>
    <n v="298719.20659999998"/>
    <n v="224516.2899"/>
    <n v="392903.5073"/>
    <n v="277758.5221"/>
    <n v="486077.41379999998"/>
    <n v="312611.82370000001"/>
    <n v="547070.69149999996"/>
    <n v="346951.9093"/>
    <n v="607165.84109999996"/>
  </r>
  <r>
    <s v="5"/>
    <s v="Region V - Midwest"/>
    <x v="29"/>
    <s v="IL"/>
    <x v="203"/>
    <s v="4"/>
    <x v="3"/>
    <n v="113026.7265"/>
    <n v="180842.76509999999"/>
    <n v="158237.41709999999"/>
    <n v="253179.87109999999"/>
    <n v="203448.10769999999"/>
    <n v="325516.97720000002"/>
    <n v="271264.14370000002"/>
    <n v="434022.63630000001"/>
    <n v="339080.17959999997"/>
    <n v="542528.29539999994"/>
    <n v="384290.8702"/>
    <n v="614865.40150000004"/>
    <n v="429501.56079999998"/>
    <n v="687202.50749999995"/>
  </r>
  <r>
    <s v="5"/>
    <s v="Region V - Midwest"/>
    <x v="29"/>
    <s v="IL"/>
    <x v="204"/>
    <s v="1"/>
    <x v="0"/>
    <n v="143074.93789999999"/>
    <n v="250381.1416"/>
    <n v="186066.07310000001"/>
    <n v="325615.62780000002"/>
    <n v="223831.82320000001"/>
    <n v="391705.69059999997"/>
    <n v="269091.9007"/>
    <n v="470910.82620000001"/>
    <n v="317017.80080000003"/>
    <n v="554781.15130000003"/>
    <n v="347488.54330000002"/>
    <n v="608104.95090000005"/>
    <n v="376954.75209999998"/>
    <n v="659670.8162"/>
  </r>
  <r>
    <s v="5"/>
    <s v="Region V - Midwest"/>
    <x v="29"/>
    <s v="IL"/>
    <x v="204"/>
    <s v="2"/>
    <x v="1"/>
    <n v="125641.6569"/>
    <n v="219872.89970000001"/>
    <n v="165046.51699999999"/>
    <n v="288831.40480000002"/>
    <n v="201161.44209999999"/>
    <n v="352032.52380000002"/>
    <n v="247574.25090000001"/>
    <n v="433254.93910000002"/>
    <n v="294390.11359999998"/>
    <n v="515182.69870000001"/>
    <n v="324626.0404"/>
    <n v="568095.57079999999"/>
    <n v="353295.29920000001"/>
    <n v="618266.77370000002"/>
  </r>
  <r>
    <s v="5"/>
    <s v="Region V - Midwest"/>
    <x v="29"/>
    <s v="IL"/>
    <x v="204"/>
    <s v="3"/>
    <x v="2"/>
    <n v="110162.2222"/>
    <n v="192783.88889999999"/>
    <n v="149800.05379999999"/>
    <n v="262150.0943"/>
    <n v="189331.43580000001"/>
    <n v="331330.01260000002"/>
    <n v="249163.03450000001"/>
    <n v="436035.31030000001"/>
    <n v="308379.8431"/>
    <n v="539664.72549999994"/>
    <n v="347174.61550000001"/>
    <n v="607555.57720000006"/>
    <n v="385422.908"/>
    <n v="674490.08900000004"/>
  </r>
  <r>
    <s v="5"/>
    <s v="Region V - Midwest"/>
    <x v="29"/>
    <s v="IL"/>
    <x v="204"/>
    <s v="4"/>
    <x v="3"/>
    <n v="123913.3242"/>
    <n v="198261.3217"/>
    <n v="173478.6539"/>
    <n v="277565.85029999999"/>
    <n v="223043.98360000001"/>
    <n v="356870.37900000002"/>
    <n v="297391.97810000001"/>
    <n v="475827.17200000002"/>
    <n v="371739.97259999998"/>
    <n v="594783.96499999997"/>
    <n v="421305.30229999998"/>
    <n v="674088.49380000005"/>
    <n v="470870.63199999998"/>
    <n v="753393.02240000002"/>
  </r>
  <r>
    <s v="5"/>
    <s v="Region V - Midwest"/>
    <x v="29"/>
    <s v="IL"/>
    <x v="18"/>
    <s v="1"/>
    <x v="0"/>
    <n v="130339.14750000001"/>
    <n v="228093.508"/>
    <n v="169472.62520000001"/>
    <n v="296577.09399999998"/>
    <n v="203849.19940000001"/>
    <n v="356736.09909999999"/>
    <n v="245034.0851"/>
    <n v="428809.64889999997"/>
    <n v="288652.50540000002"/>
    <n v="505141.88449999999"/>
    <n v="316386.84909999999"/>
    <n v="553676.98600000003"/>
    <n v="343191.5638"/>
    <n v="600585.23659999995"/>
  </r>
  <r>
    <s v="5"/>
    <s v="Region V - Midwest"/>
    <x v="29"/>
    <s v="IL"/>
    <x v="18"/>
    <s v="2"/>
    <x v="1"/>
    <n v="114573.39780000001"/>
    <n v="200503.44630000001"/>
    <n v="150463.63570000001"/>
    <n v="263311.36239999998"/>
    <n v="183347.29"/>
    <n v="320857.75750000001"/>
    <n v="225574.64559999999"/>
    <n v="394755.6298"/>
    <n v="268189.2059"/>
    <n v="469331.11040000001"/>
    <n v="295711.19469999999"/>
    <n v="517494.5907"/>
    <n v="321795.18939999997"/>
    <n v="563141.58140000002"/>
  </r>
  <r>
    <s v="5"/>
    <s v="Region V - Midwest"/>
    <x v="29"/>
    <s v="IL"/>
    <x v="18"/>
    <s v="3"/>
    <x v="2"/>
    <n v="100578.44259999999"/>
    <n v="176012.2745"/>
    <n v="136806.22010000001"/>
    <n v="239410.88510000001"/>
    <n v="172937.73"/>
    <n v="302641.02740000002"/>
    <n v="227618.3921"/>
    <n v="398332.1862"/>
    <n v="281743.07010000001"/>
    <n v="493050.37280000001"/>
    <n v="317208.4289"/>
    <n v="555114.75060000003"/>
    <n v="352179.5797"/>
    <n v="616314.26450000005"/>
  </r>
  <r>
    <s v="5"/>
    <s v="Region V - Midwest"/>
    <x v="29"/>
    <s v="IL"/>
    <x v="18"/>
    <s v="4"/>
    <x v="3"/>
    <n v="112867.9276"/>
    <n v="180588.68700000001"/>
    <n v="158015.0986"/>
    <n v="252824.16159999999"/>
    <n v="203162.26980000001"/>
    <n v="325059.63640000002"/>
    <n v="270883.02630000003"/>
    <n v="433412.84850000002"/>
    <n v="338603.78289999999"/>
    <n v="541766.06059999997"/>
    <n v="383750.95400000003"/>
    <n v="614001.5355"/>
    <n v="428898.125"/>
    <n v="686237.01020000002"/>
  </r>
  <r>
    <s v="5"/>
    <s v="Region V - Midwest"/>
    <x v="30"/>
    <s v="IN"/>
    <x v="205"/>
    <s v="1"/>
    <x v="0"/>
    <n v="116378.4244"/>
    <n v="203662.2427"/>
    <n v="151366.28080000001"/>
    <n v="264890.9914"/>
    <n v="182101.75570000001"/>
    <n v="318678.0724"/>
    <n v="218944.52910000001"/>
    <n v="383152.92580000003"/>
    <n v="257952.70009999999"/>
    <n v="451417.22529999999"/>
    <n v="282752.30330000003"/>
    <n v="494816.53080000001"/>
    <n v="306743.51799999998"/>
    <n v="536801.15650000004"/>
  </r>
  <r>
    <s v="5"/>
    <s v="Region V - Midwest"/>
    <x v="30"/>
    <s v="IN"/>
    <x v="205"/>
    <s v="2"/>
    <x v="1"/>
    <n v="102128.6118"/>
    <n v="178725.07070000001"/>
    <n v="134185.07810000001"/>
    <n v="234823.88680000001"/>
    <n v="163571.18299999999"/>
    <n v="286249.57030000002"/>
    <n v="201356.18900000001"/>
    <n v="352373.33069999999"/>
    <n v="239457.02499999999"/>
    <n v="419049.79379999998"/>
    <n v="264064.69199999998"/>
    <n v="462113.21090000001"/>
    <n v="287404.4866"/>
    <n v="502957.85159999999"/>
  </r>
  <r>
    <s v="5"/>
    <s v="Region V - Midwest"/>
    <x v="30"/>
    <s v="IN"/>
    <x v="205"/>
    <s v="3"/>
    <x v="2"/>
    <n v="89473.553700000004"/>
    <n v="156578.71890000001"/>
    <n v="121644.33689999999"/>
    <n v="212877.58970000001"/>
    <n v="153728.10920000001"/>
    <n v="269024.1911"/>
    <n v="202290.68419999999"/>
    <n v="354008.6974"/>
    <n v="250350.7353"/>
    <n v="438113.7868"/>
    <n v="281832.4093"/>
    <n v="493206.71639999998"/>
    <n v="312867.39529999997"/>
    <n v="547517.94180000003"/>
  </r>
  <r>
    <s v="5"/>
    <s v="Region V - Midwest"/>
    <x v="30"/>
    <s v="IN"/>
    <x v="205"/>
    <s v="4"/>
    <x v="3"/>
    <n v="100801.36199999999"/>
    <n v="161282.18160000001"/>
    <n v="141121.90669999999"/>
    <n v="225795.05420000001"/>
    <n v="181442.4515"/>
    <n v="290307.92680000002"/>
    <n v="241923.26869999999"/>
    <n v="387077.23570000002"/>
    <n v="302404.08590000001"/>
    <n v="483846.54460000002"/>
    <n v="342724.63069999998"/>
    <n v="548359.41729999997"/>
    <n v="383045.17540000001"/>
    <n v="612872.28989999997"/>
  </r>
  <r>
    <s v="5"/>
    <s v="Region V - Midwest"/>
    <x v="30"/>
    <s v="IN"/>
    <x v="191"/>
    <s v="1"/>
    <x v="0"/>
    <n v="120839.4278"/>
    <n v="211468.99859999999"/>
    <n v="157184.45060000001"/>
    <n v="275072.78850000002"/>
    <n v="189112.35140000001"/>
    <n v="330946.61489999999"/>
    <n v="227391.4852"/>
    <n v="397935.0992"/>
    <n v="267916.41619999998"/>
    <n v="468853.72830000002"/>
    <n v="293679.13780000003"/>
    <n v="513938.49119999999"/>
    <n v="318610.02899999998"/>
    <n v="557567.55059999996"/>
  </r>
  <r>
    <s v="5"/>
    <s v="Region V - Midwest"/>
    <x v="30"/>
    <s v="IN"/>
    <x v="191"/>
    <s v="2"/>
    <x v="1"/>
    <n v="105983.2398"/>
    <n v="185470.6697"/>
    <n v="139272.13260000001"/>
    <n v="243726.23199999999"/>
    <n v="169793.24340000001"/>
    <n v="297138.17580000003"/>
    <n v="209054.7047"/>
    <n v="365845.73320000002"/>
    <n v="248633.69070000001"/>
    <n v="435108.95860000001"/>
    <n v="274196.30849999998"/>
    <n v="479843.53989999997"/>
    <n v="298448.05959999998"/>
    <n v="522284.10430000001"/>
  </r>
  <r>
    <s v="5"/>
    <s v="Region V - Midwest"/>
    <x v="30"/>
    <s v="IN"/>
    <x v="191"/>
    <s v="3"/>
    <x v="2"/>
    <n v="92787.683000000005"/>
    <n v="162378.44519999999"/>
    <n v="126130.1333"/>
    <n v="220727.73329999999"/>
    <n v="159381.86989999999"/>
    <n v="278918.27240000002"/>
    <n v="209714.98389999999"/>
    <n v="367001.2219"/>
    <n v="259524.18979999999"/>
    <n v="454167.3321"/>
    <n v="292148.2071"/>
    <n v="511259.36239999998"/>
    <n v="324306.52830000001"/>
    <n v="567536.42449999996"/>
  </r>
  <r>
    <s v="5"/>
    <s v="Region V - Midwest"/>
    <x v="30"/>
    <s v="IN"/>
    <x v="191"/>
    <s v="4"/>
    <x v="3"/>
    <n v="104673.2075"/>
    <n v="167477.13449999999"/>
    <n v="146542.49040000001"/>
    <n v="234467.98809999999"/>
    <n v="188411.77340000001"/>
    <n v="301458.8419"/>
    <n v="251215.69779999999"/>
    <n v="401945.1226"/>
    <n v="314019.62229999999"/>
    <n v="502431.4032"/>
    <n v="355888.90529999998"/>
    <n v="569422.25690000004"/>
    <n v="397758.18829999998"/>
    <n v="636413.11069999996"/>
  </r>
  <r>
    <s v="5"/>
    <s v="Region V - Midwest"/>
    <x v="30"/>
    <s v="IN"/>
    <x v="154"/>
    <s v="1"/>
    <x v="0"/>
    <n v="118920.9507"/>
    <n v="208111.66380000001"/>
    <n v="154671.02429999999"/>
    <n v="270674.29259999999"/>
    <n v="186076.04949999999"/>
    <n v="325633.08659999998"/>
    <n v="223720.4711"/>
    <n v="391510.82439999998"/>
    <n v="263577.95"/>
    <n v="461261.41249999998"/>
    <n v="288917.6618"/>
    <n v="505605.9081"/>
    <n v="313430.30469999998"/>
    <n v="548503.03319999995"/>
  </r>
  <r>
    <s v="5"/>
    <s v="Region V - Midwest"/>
    <x v="30"/>
    <s v="IN"/>
    <x v="154"/>
    <s v="2"/>
    <x v="1"/>
    <n v="104367.9509"/>
    <n v="182643.91409999999"/>
    <n v="137124.26449999999"/>
    <n v="239967.46299999999"/>
    <n v="167151.20980000001"/>
    <n v="292514.61709999997"/>
    <n v="205757.91130000001"/>
    <n v="360076.34480000002"/>
    <n v="244688.75030000001"/>
    <n v="428205.31280000001"/>
    <n v="269832.44209999999"/>
    <n v="472206.77360000001"/>
    <n v="293679.80489999999"/>
    <n v="513939.65850000002"/>
  </r>
  <r>
    <s v="5"/>
    <s v="Region V - Midwest"/>
    <x v="30"/>
    <s v="IN"/>
    <x v="154"/>
    <s v="3"/>
    <x v="2"/>
    <n v="91443.904800000004"/>
    <n v="160026.8334"/>
    <n v="124325.8363"/>
    <n v="217570.21350000001"/>
    <n v="157118.90539999999"/>
    <n v="274958.08439999999"/>
    <n v="206754.7219"/>
    <n v="361820.7634"/>
    <n v="255877.3224"/>
    <n v="447785.31420000002"/>
    <n v="288055.4828"/>
    <n v="504097.09480000002"/>
    <n v="319777.45110000001"/>
    <n v="559610.53949999996"/>
  </r>
  <r>
    <s v="5"/>
    <s v="Region V - Midwest"/>
    <x v="30"/>
    <s v="IN"/>
    <x v="154"/>
    <s v="4"/>
    <x v="3"/>
    <n v="103002.5022"/>
    <n v="164804.00599999999"/>
    <n v="144203.503"/>
    <n v="230725.60829999999"/>
    <n v="185404.50399999999"/>
    <n v="296647.2108"/>
    <n v="247206.00529999999"/>
    <n v="395529.61440000002"/>
    <n v="309007.50660000002"/>
    <n v="494412.01789999998"/>
    <n v="350208.50750000001"/>
    <n v="560333.62040000001"/>
    <n v="391409.50839999999"/>
    <n v="626255.22279999999"/>
  </r>
  <r>
    <s v="5"/>
    <s v="Region V - Midwest"/>
    <x v="30"/>
    <s v="IN"/>
    <x v="206"/>
    <s v="1"/>
    <x v="0"/>
    <n v="118296.8976"/>
    <n v="207019.57079999999"/>
    <n v="153879.70189999999"/>
    <n v="269289.47830000002"/>
    <n v="185138.05129999999"/>
    <n v="323991.58970000001"/>
    <n v="222615.5356"/>
    <n v="389577.18729999999"/>
    <n v="262291.15730000002"/>
    <n v="459009.52529999998"/>
    <n v="287513.76929999999"/>
    <n v="503149.09629999998"/>
    <n v="311923.23139999999"/>
    <n v="545865.65489999996"/>
  </r>
  <r>
    <s v="5"/>
    <s v="Region V - Midwest"/>
    <x v="30"/>
    <s v="IN"/>
    <x v="206"/>
    <s v="2"/>
    <x v="1"/>
    <n v="103743.89780000001"/>
    <n v="181551.8211"/>
    <n v="136332.94209999999"/>
    <n v="238582.64869999999"/>
    <n v="166213.21160000001"/>
    <n v="290873.1202"/>
    <n v="204652.97579999999"/>
    <n v="358142.70760000002"/>
    <n v="243401.95749999999"/>
    <n v="425953.42560000002"/>
    <n v="268428.54950000002"/>
    <n v="469749.96169999999"/>
    <n v="292172.7316"/>
    <n v="511302.28029999998"/>
  </r>
  <r>
    <s v="5"/>
    <s v="Region V - Midwest"/>
    <x v="30"/>
    <s v="IN"/>
    <x v="206"/>
    <s v="3"/>
    <x v="2"/>
    <n v="90817.329800000007"/>
    <n v="158930.32709999999"/>
    <n v="123448.63129999999"/>
    <n v="216035.1047"/>
    <n v="155991.0704"/>
    <n v="272984.37310000003"/>
    <n v="205250.94190000001"/>
    <n v="359189.14840000001"/>
    <n v="253997.5974"/>
    <n v="444495.7954"/>
    <n v="285925.12780000002"/>
    <n v="500368.97360000003"/>
    <n v="317396.46610000002"/>
    <n v="555443.81570000004"/>
  </r>
  <r>
    <s v="5"/>
    <s v="Region V - Midwest"/>
    <x v="30"/>
    <s v="IN"/>
    <x v="206"/>
    <s v="4"/>
    <x v="3"/>
    <n v="102472.0638"/>
    <n v="163955.3045"/>
    <n v="143460.88930000001"/>
    <n v="229537.42619999999"/>
    <n v="184449.71479999999"/>
    <n v="295119.54810000001"/>
    <n v="245932.95310000001"/>
    <n v="393492.73080000002"/>
    <n v="307416.19140000001"/>
    <n v="491865.91340000002"/>
    <n v="348405.01689999999"/>
    <n v="557448.03540000005"/>
    <n v="389393.84240000002"/>
    <n v="623030.15709999995"/>
  </r>
  <r>
    <s v="5"/>
    <s v="Region V - Midwest"/>
    <x v="30"/>
    <s v="IN"/>
    <x v="207"/>
    <s v="1"/>
    <x v="0"/>
    <n v="120284.86199999999"/>
    <n v="210498.50870000001"/>
    <n v="156602.32999999999"/>
    <n v="274054.07740000001"/>
    <n v="188507.82990000001"/>
    <n v="329888.7023"/>
    <n v="226820.8792"/>
    <n v="396936.53879999998"/>
    <n v="267346.77669999999"/>
    <n v="467856.8591"/>
    <n v="293099.9656"/>
    <n v="512924.93979999999"/>
    <n v="318090.73629999999"/>
    <n v="556658.78839999996"/>
  </r>
  <r>
    <s v="5"/>
    <s v="Region V - Midwest"/>
    <x v="30"/>
    <s v="IN"/>
    <x v="207"/>
    <s v="2"/>
    <x v="1"/>
    <n v="104973.8933"/>
    <n v="183704.31340000001"/>
    <n v="138141.67619999999"/>
    <n v="241747.93340000001"/>
    <n v="168597.32120000001"/>
    <n v="295045.31199999998"/>
    <n v="207922.76930000001"/>
    <n v="363864.84629999998"/>
    <n v="247473.76420000001"/>
    <n v="433079.08720000001"/>
    <n v="273020.72360000003"/>
    <n v="477786.26640000002"/>
    <n v="297311.56439999997"/>
    <n v="520295.2377"/>
  </r>
  <r>
    <s v="5"/>
    <s v="Region V - Midwest"/>
    <x v="30"/>
    <s v="IN"/>
    <x v="207"/>
    <s v="3"/>
    <x v="2"/>
    <n v="91357.201400000005"/>
    <n v="159875.10250000001"/>
    <n v="124011.9708"/>
    <n v="217020.94889999999"/>
    <n v="156573.24960000001"/>
    <n v="274003.18660000002"/>
    <n v="205884.6208"/>
    <n v="360298.08630000002"/>
    <n v="254656.0459"/>
    <n v="445648.08039999998"/>
    <n v="286570.38939999999"/>
    <n v="501498.1814"/>
    <n v="318004.78080000001"/>
    <n v="556508.3665"/>
  </r>
  <r>
    <s v="5"/>
    <s v="Region V - Midwest"/>
    <x v="30"/>
    <s v="IN"/>
    <x v="207"/>
    <s v="4"/>
    <x v="3"/>
    <n v="104261.8631"/>
    <n v="166818.9834"/>
    <n v="145966.60829999999"/>
    <n v="233546.57680000001"/>
    <n v="187671.3536"/>
    <n v="300274.17019999999"/>
    <n v="250228.47150000001"/>
    <n v="400365.56020000001"/>
    <n v="312785.58929999999"/>
    <n v="500456.95020000002"/>
    <n v="354490.3346"/>
    <n v="567184.54370000004"/>
    <n v="396195.0797"/>
    <n v="633912.13710000005"/>
  </r>
  <r>
    <s v="5"/>
    <s v="Region V - Midwest"/>
    <x v="30"/>
    <s v="IN"/>
    <x v="208"/>
    <s v="1"/>
    <x v="0"/>
    <n v="139423.29180000001"/>
    <n v="243990.76070000001"/>
    <n v="181597.10320000001"/>
    <n v="317794.93060000002"/>
    <n v="218648.50450000001"/>
    <n v="382634.88290000003"/>
    <n v="263174.76850000001"/>
    <n v="460555.84490000003"/>
    <n v="310253.2977"/>
    <n v="542943.2709"/>
    <n v="340164.86869999999"/>
    <n v="595288.52020000003"/>
    <n v="369229.41100000002"/>
    <n v="646151.4693"/>
  </r>
  <r>
    <s v="5"/>
    <s v="Region V - Midwest"/>
    <x v="30"/>
    <s v="IN"/>
    <x v="208"/>
    <s v="2"/>
    <x v="1"/>
    <n v="121383.6345"/>
    <n v="212421.36040000001"/>
    <n v="159846.4307"/>
    <n v="279731.2537"/>
    <n v="195189.58689999999"/>
    <n v="341581.77710000001"/>
    <n v="240908.67730000001"/>
    <n v="421590.18520000001"/>
    <n v="286838.5588"/>
    <n v="501967.4779"/>
    <n v="316507.14669999998"/>
    <n v="553887.50670000003"/>
    <n v="344747.01890000002"/>
    <n v="603307.28319999995"/>
  </r>
  <r>
    <s v="5"/>
    <s v="Region V - Midwest"/>
    <x v="30"/>
    <s v="IN"/>
    <x v="208"/>
    <s v="3"/>
    <x v="2"/>
    <n v="105330.916"/>
    <n v="184329.10310000001"/>
    <n v="142882.2403"/>
    <n v="250043.92050000001"/>
    <n v="180323.41219999999"/>
    <n v="315565.97129999998"/>
    <n v="237038.28810000001"/>
    <n v="414817.00420000002"/>
    <n v="293116.98989999999"/>
    <n v="512954.73239999998"/>
    <n v="329795.93119999999"/>
    <n v="577142.87950000004"/>
    <n v="365909.38429999998"/>
    <n v="640341.42249999999"/>
  </r>
  <r>
    <s v="5"/>
    <s v="Region V - Midwest"/>
    <x v="30"/>
    <s v="IN"/>
    <x v="208"/>
    <s v="4"/>
    <x v="3"/>
    <n v="120889.5053"/>
    <n v="193423.21119999999"/>
    <n v="169245.30729999999"/>
    <n v="270792.49570000003"/>
    <n v="217601.10939999999"/>
    <n v="348161.78029999998"/>
    <n v="290134.8125"/>
    <n v="464215.70699999999"/>
    <n v="362668.51569999999"/>
    <n v="580269.63370000001"/>
    <n v="411024.31780000002"/>
    <n v="657638.91819999996"/>
    <n v="459380.11989999999"/>
    <n v="735008.20279999997"/>
  </r>
  <r>
    <s v="5"/>
    <s v="Region V - Midwest"/>
    <x v="30"/>
    <s v="IN"/>
    <x v="209"/>
    <s v="1"/>
    <x v="0"/>
    <n v="120862.59020000001"/>
    <n v="211509.53289999999"/>
    <n v="157254.18460000001"/>
    <n v="275194.82299999997"/>
    <n v="189223.51029999999"/>
    <n v="331141.14299999998"/>
    <n v="227569.59510000001"/>
    <n v="398246.79149999999"/>
    <n v="268155.46720000001"/>
    <n v="469272.06760000001"/>
    <n v="293954.04450000002"/>
    <n v="514419.57799999998"/>
    <n v="318939.2892"/>
    <n v="558143.75600000005"/>
  </r>
  <r>
    <s v="5"/>
    <s v="Region V - Midwest"/>
    <x v="30"/>
    <s v="IN"/>
    <x v="209"/>
    <s v="2"/>
    <x v="1"/>
    <n v="105854.80869999999"/>
    <n v="185245.91519999999"/>
    <n v="139159.08790000001"/>
    <n v="243528.4039"/>
    <n v="169707.26869999999"/>
    <n v="296987.72019999998"/>
    <n v="209045.70480000001"/>
    <n v="365829.98330000002"/>
    <n v="248675.97940000001"/>
    <n v="435182.96389999997"/>
    <n v="274272.41100000002"/>
    <n v="479976.7194"/>
    <n v="298571.5857"/>
    <n v="522500.27480000001"/>
  </r>
  <r>
    <s v="5"/>
    <s v="Region V - Midwest"/>
    <x v="30"/>
    <s v="IN"/>
    <x v="209"/>
    <s v="3"/>
    <x v="2"/>
    <n v="92519.714099999997"/>
    <n v="161909.49969999999"/>
    <n v="125716.4809"/>
    <n v="220003.8414"/>
    <n v="158821.60819999999"/>
    <n v="277937.81420000002"/>
    <n v="208939.45619999999"/>
    <n v="365644.04840000003"/>
    <n v="258528.0502"/>
    <n v="452424.08779999998"/>
    <n v="290999.0528"/>
    <n v="509248.34250000003"/>
    <n v="322999.60749999998"/>
    <n v="565249.31310000003"/>
  </r>
  <r>
    <s v="5"/>
    <s v="Region V - Midwest"/>
    <x v="30"/>
    <s v="IN"/>
    <x v="209"/>
    <s v="4"/>
    <x v="3"/>
    <n v="104712.90549999999"/>
    <n v="167540.65119999999"/>
    <n v="146598.06760000001"/>
    <n v="234556.9117"/>
    <n v="188483.22990000001"/>
    <n v="301573.17229999998"/>
    <n v="251310.97320000001"/>
    <n v="402097.56290000002"/>
    <n v="314138.71639999998"/>
    <n v="502621.95360000001"/>
    <n v="356023.8786"/>
    <n v="569638.21420000005"/>
    <n v="397909.04070000001"/>
    <n v="636654.47470000002"/>
  </r>
  <r>
    <s v="5"/>
    <s v="Region V - Midwest"/>
    <x v="30"/>
    <s v="IN"/>
    <x v="210"/>
    <s v="1"/>
    <x v="0"/>
    <n v="117071.9651"/>
    <n v="204875.93900000001"/>
    <n v="152366.80549999999"/>
    <n v="266641.90960000001"/>
    <n v="183373.23130000001"/>
    <n v="320903.15470000001"/>
    <n v="220583.79509999999"/>
    <n v="386021.64159999997"/>
    <n v="259956.64739999999"/>
    <n v="454924.13290000003"/>
    <n v="284980.91769999999"/>
    <n v="498716.60609999998"/>
    <n v="309238.3738"/>
    <n v="541167.15430000005"/>
  </r>
  <r>
    <s v="5"/>
    <s v="Region V - Midwest"/>
    <x v="30"/>
    <s v="IN"/>
    <x v="210"/>
    <s v="2"/>
    <x v="1"/>
    <n v="102367.3708"/>
    <n v="179142.8989"/>
    <n v="134637.266"/>
    <n v="235615.21549999999"/>
    <n v="164251.2568"/>
    <n v="287439.69929999998"/>
    <n v="202434.12450000001"/>
    <n v="354259.71789999999"/>
    <n v="240870.68410000001"/>
    <n v="421523.6973"/>
    <n v="265696.89260000002"/>
    <n v="464969.56209999998"/>
    <n v="289282.13870000001"/>
    <n v="506243.7427"/>
  </r>
  <r>
    <s v="5"/>
    <s v="Region V - Midwest"/>
    <x v="30"/>
    <s v="IN"/>
    <x v="210"/>
    <s v="3"/>
    <x v="2"/>
    <n v="89296.220499999996"/>
    <n v="156268.38589999999"/>
    <n v="121280.58199999999"/>
    <n v="212241.01850000001"/>
    <n v="153175.15539999999"/>
    <n v="268056.52189999999"/>
    <n v="201467.87650000001"/>
    <n v="352568.78389999998"/>
    <n v="249242.03539999999"/>
    <n v="436173.56209999998"/>
    <n v="280515.29479999997"/>
    <n v="490901.7659"/>
    <n v="311327.61009999999"/>
    <n v="544823.31770000001"/>
  </r>
  <r>
    <s v="5"/>
    <s v="Region V - Midwest"/>
    <x v="30"/>
    <s v="IN"/>
    <x v="210"/>
    <s v="4"/>
    <x v="3"/>
    <n v="101450.8947"/>
    <n v="162321.43400000001"/>
    <n v="142031.25260000001"/>
    <n v="227250.00750000001"/>
    <n v="182611.61050000001"/>
    <n v="292178.58110000001"/>
    <n v="243482.14730000001"/>
    <n v="389571.44140000001"/>
    <n v="304352.68410000001"/>
    <n v="486964.30180000002"/>
    <n v="344933.04190000001"/>
    <n v="551892.87540000002"/>
    <n v="385513.39980000001"/>
    <n v="616821.44889999996"/>
  </r>
  <r>
    <s v="5"/>
    <s v="Region V - Midwest"/>
    <x v="30"/>
    <s v="IN"/>
    <x v="211"/>
    <s v="1"/>
    <x v="0"/>
    <n v="120839.4278"/>
    <n v="211468.99859999999"/>
    <n v="157184.45060000001"/>
    <n v="275072.78850000002"/>
    <n v="189112.35140000001"/>
    <n v="330946.61489999999"/>
    <n v="227391.4852"/>
    <n v="397935.0992"/>
    <n v="267916.41619999998"/>
    <n v="468853.72830000002"/>
    <n v="293679.13780000003"/>
    <n v="513938.49119999999"/>
    <n v="318610.02899999998"/>
    <n v="557567.55059999996"/>
  </r>
  <r>
    <s v="5"/>
    <s v="Region V - Midwest"/>
    <x v="30"/>
    <s v="IN"/>
    <x v="211"/>
    <s v="2"/>
    <x v="1"/>
    <n v="105983.2398"/>
    <n v="185470.6697"/>
    <n v="139272.13260000001"/>
    <n v="243726.23199999999"/>
    <n v="169793.24340000001"/>
    <n v="297138.17580000003"/>
    <n v="209054.7047"/>
    <n v="365845.73320000002"/>
    <n v="248633.69070000001"/>
    <n v="435108.95860000001"/>
    <n v="274196.30849999998"/>
    <n v="479843.53989999997"/>
    <n v="298448.05959999998"/>
    <n v="522284.10430000001"/>
  </r>
  <r>
    <s v="5"/>
    <s v="Region V - Midwest"/>
    <x v="30"/>
    <s v="IN"/>
    <x v="211"/>
    <s v="3"/>
    <x v="2"/>
    <n v="92787.683000000005"/>
    <n v="162378.44519999999"/>
    <n v="126130.1333"/>
    <n v="220727.73329999999"/>
    <n v="159381.86989999999"/>
    <n v="278918.27240000002"/>
    <n v="209714.98389999999"/>
    <n v="367001.2219"/>
    <n v="259524.18979999999"/>
    <n v="454167.3321"/>
    <n v="292148.2071"/>
    <n v="511259.36239999998"/>
    <n v="324306.52830000001"/>
    <n v="567536.42449999996"/>
  </r>
  <r>
    <s v="5"/>
    <s v="Region V - Midwest"/>
    <x v="30"/>
    <s v="IN"/>
    <x v="211"/>
    <s v="4"/>
    <x v="3"/>
    <n v="104673.2075"/>
    <n v="167477.13449999999"/>
    <n v="146542.49040000001"/>
    <n v="234467.98809999999"/>
    <n v="188411.77340000001"/>
    <n v="301458.8419"/>
    <n v="251215.69779999999"/>
    <n v="401945.1226"/>
    <n v="314019.62229999999"/>
    <n v="502431.4032"/>
    <n v="355888.90529999998"/>
    <n v="569422.25690000004"/>
    <n v="397758.18829999998"/>
    <n v="636413.11069999996"/>
  </r>
  <r>
    <s v="5"/>
    <s v="Region V - Midwest"/>
    <x v="30"/>
    <s v="IN"/>
    <x v="212"/>
    <s v="1"/>
    <x v="0"/>
    <n v="118897.7882"/>
    <n v="208071.12940000001"/>
    <n v="154601.2904"/>
    <n v="270552.25819999998"/>
    <n v="185964.89060000001"/>
    <n v="325438.55849999998"/>
    <n v="223542.36120000001"/>
    <n v="391199.13219999999"/>
    <n v="263338.89899999998"/>
    <n v="460843.07319999998"/>
    <n v="288642.755"/>
    <n v="505124.82130000001"/>
    <n v="313101.04440000001"/>
    <n v="547926.82779999997"/>
  </r>
  <r>
    <s v="5"/>
    <s v="Region V - Midwest"/>
    <x v="30"/>
    <s v="IN"/>
    <x v="212"/>
    <s v="2"/>
    <x v="1"/>
    <n v="104496.382"/>
    <n v="182868.6686"/>
    <n v="137237.30919999999"/>
    <n v="240165.2911"/>
    <n v="167237.1844"/>
    <n v="292665.07260000001"/>
    <n v="205766.91130000001"/>
    <n v="360092.09470000002"/>
    <n v="244646.4615"/>
    <n v="428131.3076"/>
    <n v="269756.3395"/>
    <n v="472073.59409999999"/>
    <n v="293556.27889999998"/>
    <n v="513723.48800000001"/>
  </r>
  <r>
    <s v="5"/>
    <s v="Region V - Midwest"/>
    <x v="30"/>
    <s v="IN"/>
    <x v="212"/>
    <s v="3"/>
    <x v="2"/>
    <n v="91711.873600000006"/>
    <n v="160495.7788"/>
    <n v="124739.48880000001"/>
    <n v="218294.1053"/>
    <n v="157679.1672"/>
    <n v="275938.54259999999"/>
    <n v="207530.24969999999"/>
    <n v="363177.93689999997"/>
    <n v="256873.4621"/>
    <n v="449528.55859999999"/>
    <n v="289204.63709999999"/>
    <n v="506108.11479999998"/>
    <n v="321084.37199999997"/>
    <n v="561897.65099999995"/>
  </r>
  <r>
    <s v="5"/>
    <s v="Region V - Midwest"/>
    <x v="30"/>
    <s v="IN"/>
    <x v="212"/>
    <s v="4"/>
    <x v="3"/>
    <n v="102962.8042"/>
    <n v="164740.48920000001"/>
    <n v="144147.9258"/>
    <n v="230636.68470000001"/>
    <n v="185333.04749999999"/>
    <n v="296532.88050000003"/>
    <n v="247110.73009999999"/>
    <n v="395377.174"/>
    <n v="308888.41259999998"/>
    <n v="494221.46740000002"/>
    <n v="350073.5343"/>
    <n v="560117.66319999995"/>
    <n v="391258.65590000001"/>
    <n v="626013.85880000005"/>
  </r>
  <r>
    <s v="5"/>
    <s v="Region V - Midwest"/>
    <x v="30"/>
    <s v="IN"/>
    <x v="213"/>
    <s v="1"/>
    <x v="0"/>
    <n v="119614.4877"/>
    <n v="209325.3535"/>
    <n v="155671.54440000001"/>
    <n v="272425.20260000002"/>
    <n v="187347.51949999999"/>
    <n v="327858.15909999999"/>
    <n v="225359.73069999999"/>
    <n v="394379.52860000002"/>
    <n v="265581.88959999999"/>
    <n v="464768.30670000002"/>
    <n v="291146.26789999998"/>
    <n v="509505.96889999998"/>
    <n v="315925.15159999998"/>
    <n v="552869.01520000002"/>
  </r>
  <r>
    <s v="5"/>
    <s v="Region V - Midwest"/>
    <x v="30"/>
    <s v="IN"/>
    <x v="213"/>
    <s v="2"/>
    <x v="1"/>
    <n v="104606.7061"/>
    <n v="183061.73579999999"/>
    <n v="137576.44769999999"/>
    <n v="240758.78349999999"/>
    <n v="167831.27789999999"/>
    <n v="293704.73629999999"/>
    <n v="206835.84030000001"/>
    <n v="361962.7205"/>
    <n v="246102.40169999999"/>
    <n v="430679.20299999998"/>
    <n v="271464.63439999998"/>
    <n v="475063.1102"/>
    <n v="295557.44809999998"/>
    <n v="517225.53409999999"/>
  </r>
  <r>
    <s v="5"/>
    <s v="Region V - Midwest"/>
    <x v="30"/>
    <s v="IN"/>
    <x v="213"/>
    <s v="3"/>
    <x v="2"/>
    <n v="91266.567899999995"/>
    <n v="159716.49369999999"/>
    <n v="123962.07610000001"/>
    <n v="216933.63310000001"/>
    <n v="156565.9449"/>
    <n v="273990.40350000001"/>
    <n v="205931.90520000001"/>
    <n v="360380.83409999998"/>
    <n v="254768.61139999999"/>
    <n v="445845.0699"/>
    <n v="286738.35550000001"/>
    <n v="501792.12229999999"/>
    <n v="318237.65169999999"/>
    <n v="556915.89040000003"/>
  </r>
  <r>
    <s v="5"/>
    <s v="Region V - Midwest"/>
    <x v="30"/>
    <s v="IN"/>
    <x v="213"/>
    <s v="4"/>
    <x v="3"/>
    <n v="103652.0318"/>
    <n v="165843.25339999999"/>
    <n v="145112.84450000001"/>
    <n v="232180.55470000001"/>
    <n v="186573.65719999999"/>
    <n v="298517.85600000003"/>
    <n v="248764.8763"/>
    <n v="398023.80790000001"/>
    <n v="310956.09539999999"/>
    <n v="497529.7599"/>
    <n v="352416.9081"/>
    <n v="563867.06129999994"/>
    <n v="393877.72070000001"/>
    <n v="630204.36270000006"/>
  </r>
  <r>
    <s v="5"/>
    <s v="Region V - Midwest"/>
    <x v="30"/>
    <s v="IN"/>
    <x v="214"/>
    <s v="1"/>
    <x v="0"/>
    <n v="118967.2758"/>
    <n v="208192.73269999999"/>
    <n v="154810.4927"/>
    <n v="270918.36219999997"/>
    <n v="186298.36799999999"/>
    <n v="326022.14390000002"/>
    <n v="224076.69190000001"/>
    <n v="392134.2108"/>
    <n v="264056.05349999998"/>
    <n v="462098.09360000002"/>
    <n v="289467.47700000001"/>
    <n v="506568.08470000001"/>
    <n v="314088.82709999999"/>
    <n v="549655.4473"/>
  </r>
  <r>
    <s v="5"/>
    <s v="Region V - Midwest"/>
    <x v="30"/>
    <s v="IN"/>
    <x v="214"/>
    <s v="2"/>
    <x v="1"/>
    <n v="104111.08779999999"/>
    <n v="182194.4038"/>
    <n v="136898.1747"/>
    <n v="239571.80559999999"/>
    <n v="166979.26"/>
    <n v="292213.70480000001"/>
    <n v="205739.91130000001"/>
    <n v="360044.84480000002"/>
    <n v="244773.32800000001"/>
    <n v="428353.32390000002"/>
    <n v="269984.64760000003"/>
    <n v="472473.13339999999"/>
    <n v="293926.85769999999"/>
    <n v="514372.00099999999"/>
  </r>
  <r>
    <s v="5"/>
    <s v="Region V - Midwest"/>
    <x v="30"/>
    <s v="IN"/>
    <x v="214"/>
    <s v="3"/>
    <x v="2"/>
    <n v="90907.965400000001"/>
    <n v="159088.93950000001"/>
    <n v="123498.5287"/>
    <n v="216122.42540000001"/>
    <n v="155998.37839999999"/>
    <n v="272997.16220000002"/>
    <n v="205203.66190000001"/>
    <n v="359106.40820000001"/>
    <n v="253885.03719999999"/>
    <n v="444298.81510000001"/>
    <n v="285757.16749999998"/>
    <n v="500075.04310000001"/>
    <n v="317163.6017"/>
    <n v="555036.30299999996"/>
  </r>
  <r>
    <s v="5"/>
    <s v="Region V - Midwest"/>
    <x v="30"/>
    <s v="IN"/>
    <x v="214"/>
    <s v="4"/>
    <x v="3"/>
    <n v="103081.8985"/>
    <n v="164931.04010000001"/>
    <n v="144314.65779999999"/>
    <n v="230903.45610000001"/>
    <n v="185547.4173"/>
    <n v="296875.87209999998"/>
    <n v="247396.5564"/>
    <n v="395834.49619999999"/>
    <n v="309245.69549999997"/>
    <n v="494793.1201"/>
    <n v="350478.45490000001"/>
    <n v="560765.53619999997"/>
    <n v="391711.21429999999"/>
    <n v="626737.95220000006"/>
  </r>
  <r>
    <s v="5"/>
    <s v="Region V - Midwest"/>
    <x v="31"/>
    <s v="MI"/>
    <x v="215"/>
    <s v="1"/>
    <x v="0"/>
    <n v="127265.22169999999"/>
    <n v="222714.13800000001"/>
    <n v="165655.49960000001"/>
    <n v="289897.12420000002"/>
    <n v="199381.54870000001"/>
    <n v="348917.71010000003"/>
    <n v="239865.65349999999"/>
    <n v="419764.89350000001"/>
    <n v="282696.67479999998"/>
    <n v="494719.18070000003"/>
    <n v="309917.23340000003"/>
    <n v="542355.15859999997"/>
    <n v="336314.7537"/>
    <n v="588550.81889999995"/>
  </r>
  <r>
    <s v="5"/>
    <s v="Region V - Midwest"/>
    <x v="31"/>
    <s v="MI"/>
    <x v="215"/>
    <s v="2"/>
    <x v="1"/>
    <n v="111196.28479999999"/>
    <n v="194593.49849999999"/>
    <n v="146280.9529"/>
    <n v="255991.66759999999"/>
    <n v="178485.37210000001"/>
    <n v="312349.40110000002"/>
    <n v="220031.99429999999"/>
    <n v="385055.9901"/>
    <n v="261839.85070000001"/>
    <n v="458219.73859999998"/>
    <n v="288843.9706"/>
    <n v="505476.9486"/>
    <n v="314506.91090000002"/>
    <n v="550387.09409999999"/>
  </r>
  <r>
    <s v="5"/>
    <s v="Region V - Midwest"/>
    <x v="31"/>
    <s v="MI"/>
    <x v="215"/>
    <s v="3"/>
    <x v="2"/>
    <n v="96909.644799999995"/>
    <n v="169591.87839999999"/>
    <n v="131592.91089999999"/>
    <n v="230287.59419999999"/>
    <n v="166178.0583"/>
    <n v="290811.60190000001"/>
    <n v="218548.4725"/>
    <n v="382459.82689999999"/>
    <n v="270352.2107"/>
    <n v="473116.3688"/>
    <n v="304258.39630000002"/>
    <n v="532452.19350000005"/>
    <n v="337660.86979999999"/>
    <n v="590906.52220000001"/>
  </r>
  <r>
    <s v="5"/>
    <s v="Region V - Midwest"/>
    <x v="31"/>
    <s v="MI"/>
    <x v="215"/>
    <s v="4"/>
    <x v="3"/>
    <n v="110295.1442"/>
    <n v="176472.2334"/>
    <n v="154413.20189999999"/>
    <n v="247061.12669999999"/>
    <n v="198531.25959999999"/>
    <n v="317650.02010000002"/>
    <n v="264708.34610000002"/>
    <n v="423533.3602"/>
    <n v="330885.4326"/>
    <n v="529416.70019999996"/>
    <n v="375003.49040000001"/>
    <n v="600005.59349999996"/>
    <n v="419121.54800000001"/>
    <n v="670594.48690000002"/>
  </r>
  <r>
    <s v="5"/>
    <s v="Region V - Midwest"/>
    <x v="31"/>
    <s v="MI"/>
    <x v="216"/>
    <s v="1"/>
    <x v="0"/>
    <n v="119591.32520000001"/>
    <n v="209284.81909999999"/>
    <n v="155601.81039999999"/>
    <n v="272303.16820000001"/>
    <n v="187236.36060000001"/>
    <n v="327663.63099999999"/>
    <n v="225181.6208"/>
    <n v="394067.83639999997"/>
    <n v="265342.83850000001"/>
    <n v="464349.96730000002"/>
    <n v="290871.36119999998"/>
    <n v="509024.88199999998"/>
    <n v="315595.89130000002"/>
    <n v="552292.80980000005"/>
  </r>
  <r>
    <s v="5"/>
    <s v="Region V - Midwest"/>
    <x v="31"/>
    <s v="MI"/>
    <x v="216"/>
    <s v="2"/>
    <x v="1"/>
    <n v="104735.1373"/>
    <n v="183286.4903"/>
    <n v="137689.49239999999"/>
    <n v="240956.61170000001"/>
    <n v="167917.25260000001"/>
    <n v="293855.19189999998"/>
    <n v="206844.84030000001"/>
    <n v="361978.4705"/>
    <n v="246060.11300000001"/>
    <n v="430605.19760000001"/>
    <n v="271388.5318"/>
    <n v="474929.93060000002"/>
    <n v="295433.92200000002"/>
    <n v="517009.36349999998"/>
  </r>
  <r>
    <s v="5"/>
    <s v="Region V - Midwest"/>
    <x v="31"/>
    <s v="MI"/>
    <x v="216"/>
    <s v="3"/>
    <x v="2"/>
    <n v="91534.536699999997"/>
    <n v="160185.43919999999"/>
    <n v="124375.7285"/>
    <n v="217657.52489999999"/>
    <n v="157126.20670000001"/>
    <n v="274970.86170000001"/>
    <n v="206707.43290000001"/>
    <n v="361738.00760000001"/>
    <n v="255764.75099999999"/>
    <n v="447588.31420000002"/>
    <n v="287887.5098"/>
    <n v="503803.1421"/>
    <n v="319544.57250000001"/>
    <n v="559203.00190000003"/>
  </r>
  <r>
    <s v="5"/>
    <s v="Region V - Midwest"/>
    <x v="31"/>
    <s v="MI"/>
    <x v="216"/>
    <s v="4"/>
    <x v="3"/>
    <n v="103612.33379999999"/>
    <n v="165779.7365"/>
    <n v="145057.26730000001"/>
    <n v="232091.63099999999"/>
    <n v="186502.20069999999"/>
    <n v="298403.5257"/>
    <n v="248669.601"/>
    <n v="397871.3676"/>
    <n v="310837.0013"/>
    <n v="497339.20939999999"/>
    <n v="352281.93479999999"/>
    <n v="563651.10400000005"/>
    <n v="393726.86829999997"/>
    <n v="629962.99860000005"/>
  </r>
  <r>
    <s v="5"/>
    <s v="Region V - Midwest"/>
    <x v="31"/>
    <s v="MI"/>
    <x v="217"/>
    <s v="1"/>
    <x v="0"/>
    <n v="120261.69960000001"/>
    <n v="210457.9743"/>
    <n v="156532.59599999999"/>
    <n v="273932.04300000001"/>
    <n v="188396.671"/>
    <n v="329694.17420000001"/>
    <n v="226642.76939999999"/>
    <n v="396624.84649999999"/>
    <n v="267107.72560000001"/>
    <n v="467438.51980000001"/>
    <n v="292825.0588"/>
    <n v="512443.8529"/>
    <n v="317761.47600000002"/>
    <n v="556082.58310000005"/>
  </r>
  <r>
    <s v="5"/>
    <s v="Region V - Midwest"/>
    <x v="31"/>
    <s v="MI"/>
    <x v="217"/>
    <s v="2"/>
    <x v="1"/>
    <n v="105102.3245"/>
    <n v="183929.06779999999"/>
    <n v="138254.72089999999"/>
    <n v="241945.76149999999"/>
    <n v="168683.29579999999"/>
    <n v="295195.76760000002"/>
    <n v="207931.76930000001"/>
    <n v="363880.59620000003"/>
    <n v="247431.4754"/>
    <n v="433005.08199999999"/>
    <n v="272944.62119999999"/>
    <n v="477653.087"/>
    <n v="297188.03830000001"/>
    <n v="520079.06709999999"/>
  </r>
  <r>
    <s v="5"/>
    <s v="Region V - Midwest"/>
    <x v="31"/>
    <s v="MI"/>
    <x v="217"/>
    <s v="3"/>
    <x v="2"/>
    <n v="91625.170199999993"/>
    <n v="160344.04800000001"/>
    <n v="124425.62330000001"/>
    <n v="217744.84080000001"/>
    <n v="157133.51130000001"/>
    <n v="274983.64480000001"/>
    <n v="206660.14850000001"/>
    <n v="361655.2598"/>
    <n v="255652.18549999999"/>
    <n v="447391.3247"/>
    <n v="287719.54369999998"/>
    <n v="503509.20130000002"/>
    <n v="319311.70169999998"/>
    <n v="558795.47790000006"/>
  </r>
  <r>
    <s v="5"/>
    <s v="Region V - Midwest"/>
    <x v="31"/>
    <s v="MI"/>
    <x v="217"/>
    <s v="4"/>
    <x v="3"/>
    <n v="104222.1651"/>
    <n v="166755.46660000001"/>
    <n v="145911.03099999999"/>
    <n v="233457.6532"/>
    <n v="187599.89720000001"/>
    <n v="300159.83990000002"/>
    <n v="250133.19620000001"/>
    <n v="400213.11979999999"/>
    <n v="312666.4952"/>
    <n v="500266.39970000001"/>
    <n v="354355.36129999999"/>
    <n v="566968.58640000003"/>
    <n v="396044.22720000002"/>
    <n v="633670.77300000004"/>
  </r>
  <r>
    <s v="5"/>
    <s v="Region V - Midwest"/>
    <x v="31"/>
    <s v="MI"/>
    <x v="218"/>
    <s v="1"/>
    <x v="0"/>
    <n v="131032.692"/>
    <n v="229307.21109999999"/>
    <n v="170473.15489999999"/>
    <n v="298328.02120000002"/>
    <n v="205120.6813"/>
    <n v="358961.1923"/>
    <n v="246673.35879999999"/>
    <n v="431678.37800000003"/>
    <n v="290656.46179999999"/>
    <n v="508648.80800000002"/>
    <n v="318615.47350000002"/>
    <n v="557577.07869999995"/>
    <n v="345686.43060000002"/>
    <n v="604951.25360000005"/>
  </r>
  <r>
    <s v="5"/>
    <s v="Region V - Midwest"/>
    <x v="31"/>
    <s v="MI"/>
    <x v="218"/>
    <s v="2"/>
    <x v="1"/>
    <n v="114812.15979999999"/>
    <n v="200921.27970000001"/>
    <n v="150915.82750000001"/>
    <n v="264102.69829999999"/>
    <n v="184027.3688"/>
    <n v="322047.89539999998"/>
    <n v="226652.5877"/>
    <n v="396642.02840000001"/>
    <n v="269602.87300000002"/>
    <n v="471805.02779999998"/>
    <n v="297343.40419999999"/>
    <n v="520350.9572"/>
    <n v="323672.85119999998"/>
    <n v="566427.48959999997"/>
  </r>
  <r>
    <s v="5"/>
    <s v="Region V - Midwest"/>
    <x v="31"/>
    <s v="MI"/>
    <x v="218"/>
    <s v="3"/>
    <x v="2"/>
    <n v="100401.1116"/>
    <n v="175701.94519999999"/>
    <n v="136442.46780000001"/>
    <n v="238774.3187"/>
    <n v="172384.77960000001"/>
    <n v="301673.36420000001"/>
    <n v="226795.58859999999"/>
    <n v="396892.28019999998"/>
    <n v="280634.37560000003"/>
    <n v="491110.15730000002"/>
    <n v="315891.32020000002"/>
    <n v="552809.81039999996"/>
    <n v="350639.80080000003"/>
    <n v="613619.65150000004"/>
  </r>
  <r>
    <s v="5"/>
    <s v="Region V - Midwest"/>
    <x v="31"/>
    <s v="MI"/>
    <x v="218"/>
    <s v="4"/>
    <x v="3"/>
    <n v="113517.4638"/>
    <n v="181627.94469999999"/>
    <n v="158924.44930000001"/>
    <n v="254279.1226"/>
    <n v="204331.43479999999"/>
    <n v="326930.30050000001"/>
    <n v="272441.913"/>
    <n v="435907.0674"/>
    <n v="340552.39120000001"/>
    <n v="544883.83409999998"/>
    <n v="385959.37680000003"/>
    <n v="617535.01210000005"/>
    <n v="431366.36229999998"/>
    <n v="690186.19"/>
  </r>
  <r>
    <s v="5"/>
    <s v="Region V - Midwest"/>
    <x v="31"/>
    <s v="MI"/>
    <x v="219"/>
    <s v="1"/>
    <x v="0"/>
    <n v="123451.4378"/>
    <n v="216040.01620000001"/>
    <n v="160698.39129999999"/>
    <n v="281222.18479999999"/>
    <n v="193420.11629999999"/>
    <n v="338485.2035"/>
    <n v="232701.75030000001"/>
    <n v="407228.06290000002"/>
    <n v="274258.81150000001"/>
    <n v="479952.92009999999"/>
    <n v="300669.20819999999"/>
    <n v="526171.11439999996"/>
    <n v="326284.58720000001"/>
    <n v="570998.02760000003"/>
  </r>
  <r>
    <s v="5"/>
    <s v="Region V - Midwest"/>
    <x v="31"/>
    <s v="MI"/>
    <x v="219"/>
    <s v="2"/>
    <x v="1"/>
    <n v="107837.2818"/>
    <n v="188715.2432"/>
    <n v="141872.18040000001"/>
    <n v="248276.31570000001"/>
    <n v="173115.34039999999"/>
    <n v="302951.84570000001"/>
    <n v="213429.42060000001"/>
    <n v="373501.48609999998"/>
    <n v="253992.27429999999"/>
    <n v="444486.48009999999"/>
    <n v="280192.3579"/>
    <n v="490336.62640000001"/>
    <n v="305093.94699999999"/>
    <n v="533914.40720000002"/>
  </r>
  <r>
    <s v="5"/>
    <s v="Region V - Midwest"/>
    <x v="31"/>
    <s v="MI"/>
    <x v="219"/>
    <s v="3"/>
    <x v="2"/>
    <n v="93954.123800000001"/>
    <n v="164419.71660000001"/>
    <n v="127570.66989999999"/>
    <n v="223248.67230000001"/>
    <n v="161091.87409999999"/>
    <n v="281910.7795"/>
    <n v="211852.42939999999"/>
    <n v="370741.75150000001"/>
    <n v="262062.3469"/>
    <n v="458609.10690000001"/>
    <n v="294923.8051"/>
    <n v="516116.65899999999"/>
    <n v="327295.8075"/>
    <n v="572767.66299999994"/>
  </r>
  <r>
    <s v="5"/>
    <s v="Region V - Midwest"/>
    <x v="31"/>
    <s v="MI"/>
    <x v="219"/>
    <s v="4"/>
    <x v="3"/>
    <n v="106993.43859999999"/>
    <n v="171189.5043"/>
    <n v="149790.81400000001"/>
    <n v="239665.30600000001"/>
    <n v="192588.18950000001"/>
    <n v="308141.1078"/>
    <n v="256784.25270000001"/>
    <n v="410854.81030000001"/>
    <n v="320980.31579999998"/>
    <n v="513568.51280000003"/>
    <n v="363777.6912"/>
    <n v="582044.31460000004"/>
    <n v="406575.06670000002"/>
    <n v="650520.11640000006"/>
  </r>
  <r>
    <s v="5"/>
    <s v="Region V - Midwest"/>
    <x v="31"/>
    <s v="MI"/>
    <x v="220"/>
    <s v="1"/>
    <x v="0"/>
    <n v="119545.0001"/>
    <n v="209203.75020000001"/>
    <n v="155462.34210000001"/>
    <n v="272059.09860000003"/>
    <n v="187014.04209999999"/>
    <n v="327274.5736"/>
    <n v="224825.4"/>
    <n v="393444.45"/>
    <n v="264864.73499999999"/>
    <n v="463513.28629999998"/>
    <n v="290321.54590000003"/>
    <n v="508062.70549999998"/>
    <n v="314937.3689"/>
    <n v="551140.39569999999"/>
  </r>
  <r>
    <s v="5"/>
    <s v="Region V - Midwest"/>
    <x v="31"/>
    <s v="MI"/>
    <x v="220"/>
    <s v="2"/>
    <x v="1"/>
    <n v="104992.0003"/>
    <n v="183736.00049999999"/>
    <n v="137915.58230000001"/>
    <n v="241352.2691"/>
    <n v="168089.20240000001"/>
    <n v="294156.1041"/>
    <n v="206862.84030000001"/>
    <n v="362009.9705"/>
    <n v="245975.53520000001"/>
    <n v="430457.18660000002"/>
    <n v="271236.32620000001"/>
    <n v="474663.57089999999"/>
    <n v="295186.86920000002"/>
    <n v="516577.02110000001"/>
  </r>
  <r>
    <s v="5"/>
    <s v="Region V - Midwest"/>
    <x v="31"/>
    <s v="MI"/>
    <x v="220"/>
    <s v="3"/>
    <x v="2"/>
    <n v="92070.475999999995"/>
    <n v="161123.33300000001"/>
    <n v="125203.03599999999"/>
    <n v="219105.31299999999"/>
    <n v="158246.73370000001"/>
    <n v="276931.78389999998"/>
    <n v="208258.49299999999"/>
    <n v="364452.3627"/>
    <n v="257757.0362"/>
    <n v="451074.81339999998"/>
    <n v="290185.82510000002"/>
    <n v="507825.19390000001"/>
    <n v="322158.42190000002"/>
    <n v="563777.23840000003"/>
  </r>
  <r>
    <s v="5"/>
    <s v="Region V - Midwest"/>
    <x v="31"/>
    <s v="MI"/>
    <x v="220"/>
    <s v="4"/>
    <x v="3"/>
    <n v="103532.9374"/>
    <n v="165652.70250000001"/>
    <n v="144946.11240000001"/>
    <n v="231913.78339999999"/>
    <n v="186359.28750000001"/>
    <n v="298174.86430000002"/>
    <n v="248479.04990000001"/>
    <n v="397566.48580000002"/>
    <n v="310598.8124"/>
    <n v="496958.10720000003"/>
    <n v="352011.98739999998"/>
    <n v="563219.18830000004"/>
    <n v="393425.16239999997"/>
    <n v="629480.26919999998"/>
  </r>
  <r>
    <s v="5"/>
    <s v="Region V - Midwest"/>
    <x v="31"/>
    <s v="MI"/>
    <x v="168"/>
    <s v="1"/>
    <x v="0"/>
    <n v="121532.96090000001"/>
    <n v="212682.68160000001"/>
    <n v="158184.96539999999"/>
    <n v="276823.68959999998"/>
    <n v="190383.81510000001"/>
    <n v="333171.6764"/>
    <n v="229030.7372"/>
    <n v="400803.79009999998"/>
    <n v="269920.34669999999"/>
    <n v="472360.6067"/>
    <n v="295907.73389999999"/>
    <n v="517838.5343"/>
    <n v="321104.86489999999"/>
    <n v="561933.51359999995"/>
  </r>
  <r>
    <s v="5"/>
    <s v="Region V - Midwest"/>
    <x v="31"/>
    <s v="MI"/>
    <x v="168"/>
    <s v="2"/>
    <x v="1"/>
    <n v="106221.99219999999"/>
    <n v="185888.48620000001"/>
    <n v="139724.31169999999"/>
    <n v="244517.54550000001"/>
    <n v="170473.3063"/>
    <n v="298328.28610000003"/>
    <n v="210132.62710000001"/>
    <n v="367732.09759999998"/>
    <n v="250047.33420000001"/>
    <n v="437582.83480000001"/>
    <n v="275828.49200000003"/>
    <n v="482699.86099999998"/>
    <n v="300325.69300000003"/>
    <n v="525569.96270000003"/>
  </r>
  <r>
    <s v="5"/>
    <s v="Region V - Midwest"/>
    <x v="31"/>
    <s v="MI"/>
    <x v="168"/>
    <s v="3"/>
    <x v="2"/>
    <n v="92610.343900000007"/>
    <n v="162068.10190000001"/>
    <n v="125766.3703"/>
    <n v="220091.14809999999"/>
    <n v="158828.90609999999"/>
    <n v="277950.58559999999"/>
    <n v="208892.16279999999"/>
    <n v="365561.28499999997"/>
    <n v="258415.47349999999"/>
    <n v="452227.07860000001"/>
    <n v="290831.07400000002"/>
    <n v="508954.37949999998"/>
    <n v="322766.72249999997"/>
    <n v="564841.76430000004"/>
  </r>
  <r>
    <s v="5"/>
    <s v="Region V - Midwest"/>
    <x v="31"/>
    <s v="MI"/>
    <x v="168"/>
    <s v="4"/>
    <x v="3"/>
    <n v="105322.73360000001"/>
    <n v="168516.3763"/>
    <n v="147451.82699999999"/>
    <n v="235922.92679999999"/>
    <n v="189580.92050000001"/>
    <n v="303329.47730000003"/>
    <n v="252774.5606"/>
    <n v="404439.30310000002"/>
    <n v="315968.2009"/>
    <n v="505549.12880000001"/>
    <n v="358097.29430000001"/>
    <n v="572955.67940000002"/>
    <n v="400226.38770000002"/>
    <n v="640362.22990000003"/>
  </r>
  <r>
    <s v="5"/>
    <s v="Region V - Midwest"/>
    <x v="31"/>
    <s v="MI"/>
    <x v="221"/>
    <s v="1"/>
    <x v="0"/>
    <n v="120261.69960000001"/>
    <n v="210457.9743"/>
    <n v="156532.59599999999"/>
    <n v="273932.04300000001"/>
    <n v="188396.671"/>
    <n v="329694.17420000001"/>
    <n v="226642.76939999999"/>
    <n v="396624.84649999999"/>
    <n v="267107.72560000001"/>
    <n v="467438.51980000001"/>
    <n v="292825.0588"/>
    <n v="512443.8529"/>
    <n v="317761.47600000002"/>
    <n v="556082.58310000005"/>
  </r>
  <r>
    <s v="5"/>
    <s v="Region V - Midwest"/>
    <x v="31"/>
    <s v="MI"/>
    <x v="221"/>
    <s v="2"/>
    <x v="1"/>
    <n v="105102.3245"/>
    <n v="183929.06779999999"/>
    <n v="138254.72089999999"/>
    <n v="241945.76149999999"/>
    <n v="168683.29579999999"/>
    <n v="295195.76760000002"/>
    <n v="207931.76930000001"/>
    <n v="363880.59620000003"/>
    <n v="247431.4754"/>
    <n v="433005.08199999999"/>
    <n v="272944.62119999999"/>
    <n v="477653.087"/>
    <n v="297188.03830000001"/>
    <n v="520079.06709999999"/>
  </r>
  <r>
    <s v="5"/>
    <s v="Region V - Midwest"/>
    <x v="31"/>
    <s v="MI"/>
    <x v="221"/>
    <s v="3"/>
    <x v="2"/>
    <n v="91625.170199999993"/>
    <n v="160344.04800000001"/>
    <n v="124425.62330000001"/>
    <n v="217744.84080000001"/>
    <n v="157133.51130000001"/>
    <n v="274983.64480000001"/>
    <n v="206660.14850000001"/>
    <n v="361655.2598"/>
    <n v="255652.18549999999"/>
    <n v="447391.3247"/>
    <n v="287719.54369999998"/>
    <n v="503509.20130000002"/>
    <n v="319311.70169999998"/>
    <n v="558795.47790000006"/>
  </r>
  <r>
    <s v="5"/>
    <s v="Region V - Midwest"/>
    <x v="31"/>
    <s v="MI"/>
    <x v="221"/>
    <s v="4"/>
    <x v="3"/>
    <n v="104222.1651"/>
    <n v="166755.46660000001"/>
    <n v="145911.03099999999"/>
    <n v="233457.6532"/>
    <n v="187599.89720000001"/>
    <n v="300159.83990000002"/>
    <n v="250133.19620000001"/>
    <n v="400213.11979999999"/>
    <n v="312666.4952"/>
    <n v="500266.39970000001"/>
    <n v="354355.36129999999"/>
    <n v="566968.58640000003"/>
    <n v="396044.22720000002"/>
    <n v="633670.77300000004"/>
  </r>
  <r>
    <s v="5"/>
    <s v="Region V - Midwest"/>
    <x v="31"/>
    <s v="MI"/>
    <x v="222"/>
    <s v="1"/>
    <x v="0"/>
    <n v="120839.4278"/>
    <n v="211468.99859999999"/>
    <n v="157184.45060000001"/>
    <n v="275072.78850000002"/>
    <n v="189112.35140000001"/>
    <n v="330946.61489999999"/>
    <n v="227391.4852"/>
    <n v="397935.0992"/>
    <n v="267916.41619999998"/>
    <n v="468853.72830000002"/>
    <n v="293679.13780000003"/>
    <n v="513938.49119999999"/>
    <n v="318610.02899999998"/>
    <n v="557567.55059999996"/>
  </r>
  <r>
    <s v="5"/>
    <s v="Region V - Midwest"/>
    <x v="31"/>
    <s v="MI"/>
    <x v="222"/>
    <s v="2"/>
    <x v="1"/>
    <n v="105983.2398"/>
    <n v="185470.6697"/>
    <n v="139272.13260000001"/>
    <n v="243726.23199999999"/>
    <n v="169793.24340000001"/>
    <n v="297138.17580000003"/>
    <n v="209054.7047"/>
    <n v="365845.73320000002"/>
    <n v="248633.69070000001"/>
    <n v="435108.95860000001"/>
    <n v="274196.30849999998"/>
    <n v="479843.53989999997"/>
    <n v="298448.05959999998"/>
    <n v="522284.10430000001"/>
  </r>
  <r>
    <s v="5"/>
    <s v="Region V - Midwest"/>
    <x v="31"/>
    <s v="MI"/>
    <x v="222"/>
    <s v="3"/>
    <x v="2"/>
    <n v="92787.683000000005"/>
    <n v="162378.44519999999"/>
    <n v="126130.1333"/>
    <n v="220727.73329999999"/>
    <n v="159381.86989999999"/>
    <n v="278918.27240000002"/>
    <n v="209714.98389999999"/>
    <n v="367001.2219"/>
    <n v="259524.18979999999"/>
    <n v="454167.3321"/>
    <n v="292148.2071"/>
    <n v="511259.36239999998"/>
    <n v="324306.52830000001"/>
    <n v="567536.42449999996"/>
  </r>
  <r>
    <s v="5"/>
    <s v="Region V - Midwest"/>
    <x v="31"/>
    <s v="MI"/>
    <x v="222"/>
    <s v="4"/>
    <x v="3"/>
    <n v="104673.2075"/>
    <n v="167477.13449999999"/>
    <n v="146542.49040000001"/>
    <n v="234467.98809999999"/>
    <n v="188411.77340000001"/>
    <n v="301458.8419"/>
    <n v="251215.69779999999"/>
    <n v="401945.1226"/>
    <n v="314019.62229999999"/>
    <n v="502431.4032"/>
    <n v="355888.90529999998"/>
    <n v="569422.25690000004"/>
    <n v="397758.18829999998"/>
    <n v="636413.11069999996"/>
  </r>
  <r>
    <s v="5"/>
    <s v="Region V - Midwest"/>
    <x v="31"/>
    <s v="MI"/>
    <x v="223"/>
    <s v="1"/>
    <x v="0"/>
    <n v="118320.06389999999"/>
    <n v="207060.11180000001"/>
    <n v="153949.44089999999"/>
    <n v="269411.52169999998"/>
    <n v="185249.21650000001"/>
    <n v="324186.12880000001"/>
    <n v="222793.65299999999"/>
    <n v="389888.89289999998"/>
    <n v="262530.21740000002"/>
    <n v="459427.88050000003"/>
    <n v="287788.68609999999"/>
    <n v="503630.20069999999"/>
    <n v="312252.5025"/>
    <n v="546441.87939999998"/>
  </r>
  <r>
    <s v="5"/>
    <s v="Region V - Midwest"/>
    <x v="31"/>
    <s v="MI"/>
    <x v="223"/>
    <s v="2"/>
    <x v="1"/>
    <n v="103615.4696"/>
    <n v="181327.07180000001"/>
    <n v="136219.90150000001"/>
    <n v="238384.82759999999"/>
    <n v="166127.242"/>
    <n v="290722.67340000003"/>
    <n v="204643.98240000001"/>
    <n v="358126.96919999999"/>
    <n v="243444.2542"/>
    <n v="426027.4449"/>
    <n v="268504.66090000002"/>
    <n v="469883.15669999999"/>
    <n v="292296.26730000001"/>
    <n v="511518.46789999999"/>
  </r>
  <r>
    <s v="5"/>
    <s v="Region V - Midwest"/>
    <x v="31"/>
    <s v="MI"/>
    <x v="223"/>
    <s v="3"/>
    <x v="2"/>
    <n v="90549.362999999998"/>
    <n v="158461.38529999999"/>
    <n v="123034.98149999999"/>
    <n v="215311.21770000001"/>
    <n v="155430.81200000001"/>
    <n v="272003.92090000003"/>
    <n v="204475.4185"/>
    <n v="357831.98249999998"/>
    <n v="253001.46299999999"/>
    <n v="442752.56030000001"/>
    <n v="284775.97940000001"/>
    <n v="498357.96399999998"/>
    <n v="316089.55170000001"/>
    <n v="553156.71550000005"/>
  </r>
  <r>
    <s v="5"/>
    <s v="Region V - Midwest"/>
    <x v="31"/>
    <s v="MI"/>
    <x v="223"/>
    <s v="4"/>
    <x v="3"/>
    <n v="102511.76519999999"/>
    <n v="164018.82680000001"/>
    <n v="143516.4713"/>
    <n v="229626.35750000001"/>
    <n v="184521.17739999999"/>
    <n v="295233.88829999999"/>
    <n v="246028.2365"/>
    <n v="393645.18430000002"/>
    <n v="307535.29560000001"/>
    <n v="492056.4804"/>
    <n v="348540.00170000002"/>
    <n v="557664.0111"/>
    <n v="389544.70779999997"/>
    <n v="623271.54180000001"/>
  </r>
  <r>
    <s v="5"/>
    <s v="Region V - Midwest"/>
    <x v="31"/>
    <s v="MI"/>
    <x v="224"/>
    <s v="1"/>
    <x v="0"/>
    <n v="118967.2758"/>
    <n v="208192.73269999999"/>
    <n v="154810.4927"/>
    <n v="270918.36219999997"/>
    <n v="186298.36799999999"/>
    <n v="326022.14390000002"/>
    <n v="224076.69190000001"/>
    <n v="392134.2108"/>
    <n v="264056.05349999998"/>
    <n v="462098.09360000002"/>
    <n v="289467.47700000001"/>
    <n v="506568.08470000001"/>
    <n v="314088.82709999999"/>
    <n v="549655.4473"/>
  </r>
  <r>
    <s v="5"/>
    <s v="Region V - Midwest"/>
    <x v="31"/>
    <s v="MI"/>
    <x v="224"/>
    <s v="2"/>
    <x v="1"/>
    <n v="104111.08779999999"/>
    <n v="182194.4038"/>
    <n v="136898.1747"/>
    <n v="239571.80559999999"/>
    <n v="166979.26"/>
    <n v="292213.70480000001"/>
    <n v="205739.91130000001"/>
    <n v="360044.84480000002"/>
    <n v="244773.32800000001"/>
    <n v="428353.32390000002"/>
    <n v="269984.64760000003"/>
    <n v="472473.13339999999"/>
    <n v="293926.85769999999"/>
    <n v="514372.00099999999"/>
  </r>
  <r>
    <s v="5"/>
    <s v="Region V - Midwest"/>
    <x v="31"/>
    <s v="MI"/>
    <x v="224"/>
    <s v="3"/>
    <x v="2"/>
    <n v="90907.965400000001"/>
    <n v="159088.93950000001"/>
    <n v="123498.5287"/>
    <n v="216122.42540000001"/>
    <n v="155998.37839999999"/>
    <n v="272997.16220000002"/>
    <n v="205203.66190000001"/>
    <n v="359106.40820000001"/>
    <n v="253885.03719999999"/>
    <n v="444298.81510000001"/>
    <n v="285757.16749999998"/>
    <n v="500075.04310000001"/>
    <n v="317163.6017"/>
    <n v="555036.30299999996"/>
  </r>
  <r>
    <s v="5"/>
    <s v="Region V - Midwest"/>
    <x v="31"/>
    <s v="MI"/>
    <x v="224"/>
    <s v="4"/>
    <x v="3"/>
    <n v="103081.8985"/>
    <n v="164931.04010000001"/>
    <n v="144314.65779999999"/>
    <n v="230903.45610000001"/>
    <n v="185547.4173"/>
    <n v="296875.87209999998"/>
    <n v="247396.5564"/>
    <n v="395834.49619999999"/>
    <n v="309245.69549999997"/>
    <n v="494793.1201"/>
    <n v="350478.45490000001"/>
    <n v="560765.53619999997"/>
    <n v="391711.21429999999"/>
    <n v="626737.95220000006"/>
  </r>
  <r>
    <s v="5"/>
    <s v="Region V - Midwest"/>
    <x v="31"/>
    <s v="MI"/>
    <x v="225"/>
    <s v="1"/>
    <x v="0"/>
    <n v="119614.4877"/>
    <n v="209325.3535"/>
    <n v="155671.54440000001"/>
    <n v="272425.20260000002"/>
    <n v="187347.51949999999"/>
    <n v="327858.15909999999"/>
    <n v="225359.73069999999"/>
    <n v="394379.52860000002"/>
    <n v="265581.88959999999"/>
    <n v="464768.30670000002"/>
    <n v="291146.26789999998"/>
    <n v="509505.96889999998"/>
    <n v="315925.15159999998"/>
    <n v="552869.01520000002"/>
  </r>
  <r>
    <s v="5"/>
    <s v="Region V - Midwest"/>
    <x v="31"/>
    <s v="MI"/>
    <x v="225"/>
    <s v="2"/>
    <x v="1"/>
    <n v="104606.7061"/>
    <n v="183061.73579999999"/>
    <n v="137576.44769999999"/>
    <n v="240758.78349999999"/>
    <n v="167831.27789999999"/>
    <n v="293704.73629999999"/>
    <n v="206835.84030000001"/>
    <n v="361962.7205"/>
    <n v="246102.40169999999"/>
    <n v="430679.20299999998"/>
    <n v="271464.63439999998"/>
    <n v="475063.1102"/>
    <n v="295557.44809999998"/>
    <n v="517225.53409999999"/>
  </r>
  <r>
    <s v="5"/>
    <s v="Region V - Midwest"/>
    <x v="31"/>
    <s v="MI"/>
    <x v="225"/>
    <s v="3"/>
    <x v="2"/>
    <n v="91266.567899999995"/>
    <n v="159716.49369999999"/>
    <n v="123962.07610000001"/>
    <n v="216933.63310000001"/>
    <n v="156565.9449"/>
    <n v="273990.40350000001"/>
    <n v="205931.90520000001"/>
    <n v="360380.83409999998"/>
    <n v="254768.61139999999"/>
    <n v="445845.0699"/>
    <n v="286738.35550000001"/>
    <n v="501792.12229999999"/>
    <n v="318237.65169999999"/>
    <n v="556915.89040000003"/>
  </r>
  <r>
    <s v="5"/>
    <s v="Region V - Midwest"/>
    <x v="31"/>
    <s v="MI"/>
    <x v="225"/>
    <s v="4"/>
    <x v="3"/>
    <n v="103652.0318"/>
    <n v="165843.25339999999"/>
    <n v="145112.84450000001"/>
    <n v="232180.55470000001"/>
    <n v="186573.65719999999"/>
    <n v="298517.85600000003"/>
    <n v="248764.8763"/>
    <n v="398023.80790000001"/>
    <n v="310956.09539999999"/>
    <n v="497529.7599"/>
    <n v="352416.9081"/>
    <n v="563867.06129999994"/>
    <n v="393877.72070000001"/>
    <n v="630204.36270000006"/>
  </r>
  <r>
    <s v="5"/>
    <s v="Region V - Midwest"/>
    <x v="32"/>
    <s v="MN"/>
    <x v="226"/>
    <s v="1"/>
    <x v="0"/>
    <n v="130385.4724"/>
    <n v="228174.57680000001"/>
    <n v="169612.09299999999"/>
    <n v="296821.16279999999"/>
    <n v="204071.51730000001"/>
    <n v="357125.15519999998"/>
    <n v="245390.30480000001"/>
    <n v="429433.03330000001"/>
    <n v="289130.60759999999"/>
    <n v="505978.56310000003"/>
    <n v="316936.66259999998"/>
    <n v="554639.15949999995"/>
    <n v="343850.08419999998"/>
    <n v="601737.64729999995"/>
  </r>
  <r>
    <s v="5"/>
    <s v="Region V - Midwest"/>
    <x v="32"/>
    <s v="MN"/>
    <x v="226"/>
    <s v="2"/>
    <x v="1"/>
    <n v="114316.5356"/>
    <n v="200053.93729999999"/>
    <n v="150237.54629999999"/>
    <n v="262915.70610000001"/>
    <n v="183175.3407"/>
    <n v="320556.84620000003"/>
    <n v="225556.64559999999"/>
    <n v="394724.1299"/>
    <n v="268273.78340000001"/>
    <n v="469479.12099999998"/>
    <n v="295863.39980000001"/>
    <n v="517760.94959999999"/>
    <n v="322042.2414"/>
    <n v="563573.92249999999"/>
  </r>
  <r>
    <s v="5"/>
    <s v="Region V - Midwest"/>
    <x v="32"/>
    <s v="MN"/>
    <x v="226"/>
    <s v="3"/>
    <x v="2"/>
    <n v="100042.5048"/>
    <n v="175074.3835"/>
    <n v="135978.91510000001"/>
    <n v="237963.10140000001"/>
    <n v="171817.20629999999"/>
    <n v="300680.11109999998"/>
    <n v="226067.33670000001"/>
    <n v="395617.83919999999"/>
    <n v="279750.79090000002"/>
    <n v="489563.88410000002"/>
    <n v="314910.12050000002"/>
    <n v="551092.71089999995"/>
    <n v="349565.73800000001"/>
    <n v="611740.0416"/>
  </r>
  <r>
    <s v="5"/>
    <s v="Region V - Midwest"/>
    <x v="32"/>
    <s v="MN"/>
    <x v="226"/>
    <s v="4"/>
    <x v="3"/>
    <n v="112947.32369999999"/>
    <n v="180715.7205"/>
    <n v="158126.25320000001"/>
    <n v="253002.00880000001"/>
    <n v="203305.1827"/>
    <n v="325288.29710000003"/>
    <n v="271073.57689999999"/>
    <n v="433717.72940000001"/>
    <n v="338841.97100000002"/>
    <n v="542147.16170000006"/>
    <n v="384020.90049999999"/>
    <n v="614433.44999999995"/>
    <n v="429199.82990000001"/>
    <n v="686719.73829999997"/>
  </r>
  <r>
    <s v="5"/>
    <s v="Region V - Midwest"/>
    <x v="32"/>
    <s v="MN"/>
    <x v="227"/>
    <s v="1"/>
    <x v="0"/>
    <n v="133575.21460000001"/>
    <n v="233756.62549999999"/>
    <n v="173777.89379999999"/>
    <n v="304111.31420000002"/>
    <n v="209094.96950000001"/>
    <n v="365916.19660000002"/>
    <n v="251449.29440000001"/>
    <n v="440036.26500000001"/>
    <n v="296281.70390000002"/>
    <n v="518492.98180000001"/>
    <n v="324780.8236"/>
    <n v="568366.44149999996"/>
    <n v="352373.2083"/>
    <n v="616653.11450000003"/>
  </r>
  <r>
    <s v="5"/>
    <s v="Region V - Midwest"/>
    <x v="32"/>
    <s v="MN"/>
    <x v="227"/>
    <s v="2"/>
    <x v="1"/>
    <n v="117051.4952"/>
    <n v="204840.11660000001"/>
    <n v="153855.00930000001"/>
    <n v="269246.26620000001"/>
    <n v="187607.38990000001"/>
    <n v="328312.93229999999"/>
    <n v="231054.30350000001"/>
    <n v="404345.03110000002"/>
    <n v="274834.5906"/>
    <n v="480960.53340000001"/>
    <n v="303111.1459"/>
    <n v="530444.50540000002"/>
    <n v="329948.1605"/>
    <n v="577409.28090000001"/>
  </r>
  <r>
    <s v="5"/>
    <s v="Region V - Midwest"/>
    <x v="32"/>
    <s v="MN"/>
    <x v="227"/>
    <s v="3"/>
    <x v="2"/>
    <n v="102371.45879999999"/>
    <n v="179150.05300000001"/>
    <n v="139123.96189999999"/>
    <n v="243466.93340000001"/>
    <n v="175775.56909999999"/>
    <n v="307607.24589999998"/>
    <n v="231259.61730000001"/>
    <n v="404704.33039999998"/>
    <n v="286160.95150000002"/>
    <n v="500781.66519999999"/>
    <n v="322114.38099999999"/>
    <n v="563700.16680000001"/>
    <n v="357549.84240000002"/>
    <n v="625712.22420000006"/>
  </r>
  <r>
    <s v="5"/>
    <s v="Region V - Midwest"/>
    <x v="32"/>
    <s v="MN"/>
    <x v="227"/>
    <s v="4"/>
    <x v="3"/>
    <n v="115718.6009"/>
    <n v="185149.76420000001"/>
    <n v="162006.04120000001"/>
    <n v="259209.6697"/>
    <n v="208293.48149999999"/>
    <n v="333269.57539999997"/>
    <n v="277724.64199999999"/>
    <n v="444359.4338"/>
    <n v="347155.8026"/>
    <n v="555449.29229999997"/>
    <n v="393443.24290000001"/>
    <n v="629509.19799999997"/>
    <n v="439730.68329999998"/>
    <n v="703569.10360000003"/>
  </r>
  <r>
    <s v="5"/>
    <s v="Region V - Midwest"/>
    <x v="32"/>
    <s v="MN"/>
    <x v="228"/>
    <s v="1"/>
    <x v="0"/>
    <n v="133528.88959999999"/>
    <n v="233675.55679999999"/>
    <n v="173638.42600000001"/>
    <n v="303867.24540000001"/>
    <n v="208872.65169999999"/>
    <n v="365527.14049999998"/>
    <n v="251093.07459999999"/>
    <n v="439412.88059999997"/>
    <n v="295803.6018"/>
    <n v="517656.30320000002"/>
    <n v="324231.01010000001"/>
    <n v="567404.26780000003"/>
    <n v="351714.68780000001"/>
    <n v="615500.70369999995"/>
  </r>
  <r>
    <s v="5"/>
    <s v="Region V - Midwest"/>
    <x v="32"/>
    <s v="MN"/>
    <x v="228"/>
    <s v="2"/>
    <x v="1"/>
    <n v="117308.35739999999"/>
    <n v="205289.62549999999"/>
    <n v="154081.09849999999"/>
    <n v="269641.92249999999"/>
    <n v="187779.33919999999"/>
    <n v="328613.84360000002"/>
    <n v="231072.30350000001"/>
    <n v="404376.53100000002"/>
    <n v="274750.01309999998"/>
    <n v="480812.52289999998"/>
    <n v="302958.94079999998"/>
    <n v="530178.14639999997"/>
    <n v="329701.10840000003"/>
    <n v="576976.93980000005"/>
  </r>
  <r>
    <s v="5"/>
    <s v="Region V - Midwest"/>
    <x v="32"/>
    <s v="MN"/>
    <x v="228"/>
    <s v="3"/>
    <x v="2"/>
    <n v="102907.39659999999"/>
    <n v="180087.94409999999"/>
    <n v="139951.26689999999"/>
    <n v="244914.71710000001"/>
    <n v="176896.09270000001"/>
    <n v="309568.16220000002"/>
    <n v="232810.6727"/>
    <n v="407418.67739999999"/>
    <n v="288153.23080000002"/>
    <n v="504268.15389999998"/>
    <n v="324412.68949999998"/>
    <n v="567722.20660000003"/>
    <n v="360163.68400000001"/>
    <n v="630286.44720000005"/>
  </r>
  <r>
    <s v="5"/>
    <s v="Region V - Midwest"/>
    <x v="32"/>
    <s v="MN"/>
    <x v="228"/>
    <s v="4"/>
    <x v="3"/>
    <n v="115639.20480000001"/>
    <n v="185022.73050000001"/>
    <n v="161894.8867"/>
    <n v="259031.82260000001"/>
    <n v="208150.5687"/>
    <n v="333040.91480000003"/>
    <n v="277534.09149999998"/>
    <n v="444054.55300000001"/>
    <n v="346917.61440000002"/>
    <n v="555068.19129999995"/>
    <n v="393173.29639999999"/>
    <n v="629077.28350000002"/>
    <n v="439428.97820000001"/>
    <n v="703086.37560000003"/>
  </r>
  <r>
    <s v="5"/>
    <s v="Region V - Midwest"/>
    <x v="32"/>
    <s v="MN"/>
    <x v="229"/>
    <s v="1"/>
    <x v="0"/>
    <n v="141826.83919999999"/>
    <n v="248196.96859999999"/>
    <n v="184483.4376"/>
    <n v="322846.01579999999"/>
    <n v="221955.83790000001"/>
    <n v="388422.71649999998"/>
    <n v="266882.0428"/>
    <n v="467043.57490000001"/>
    <n v="314444.23070000001"/>
    <n v="550277.40379999997"/>
    <n v="344680.77500000002"/>
    <n v="603191.35629999998"/>
    <n v="373940.62349999999"/>
    <n v="654396.09109999996"/>
  </r>
  <r>
    <s v="5"/>
    <s v="Region V - Midwest"/>
    <x v="32"/>
    <s v="MN"/>
    <x v="229"/>
    <s v="2"/>
    <x v="1"/>
    <n v="124393.55809999999"/>
    <n v="217688.7268"/>
    <n v="163463.88159999999"/>
    <n v="286061.79269999999"/>
    <n v="199285.45689999999"/>
    <n v="348749.54969999997"/>
    <n v="245364.39309999999"/>
    <n v="429387.68780000001"/>
    <n v="291816.54350000003"/>
    <n v="510678.95110000001"/>
    <n v="321818.2721"/>
    <n v="563181.97620000003"/>
    <n v="350281.17060000001"/>
    <n v="612992.04859999998"/>
  </r>
  <r>
    <s v="5"/>
    <s v="Region V - Midwest"/>
    <x v="32"/>
    <s v="MN"/>
    <x v="229"/>
    <s v="3"/>
    <x v="2"/>
    <n v="108909.0797"/>
    <n v="190590.88949999999"/>
    <n v="148045.65429999999"/>
    <n v="259079.89509999999"/>
    <n v="187075.77919999999"/>
    <n v="327382.61369999999"/>
    <n v="246155.49230000001"/>
    <n v="430772.11170000001"/>
    <n v="304620.4154"/>
    <n v="533085.72719999996"/>
    <n v="342913.93099999998"/>
    <n v="600099.37919999997"/>
    <n v="380660.96639999998"/>
    <n v="666156.6912"/>
  </r>
  <r>
    <s v="5"/>
    <s v="Region V - Midwest"/>
    <x v="32"/>
    <s v="MN"/>
    <x v="229"/>
    <s v="4"/>
    <x v="3"/>
    <n v="122852.4537"/>
    <n v="196563.92879999999"/>
    <n v="171993.43520000001"/>
    <n v="275189.50030000001"/>
    <n v="221134.4166"/>
    <n v="353815.07189999998"/>
    <n v="294845.88880000002"/>
    <n v="471753.42920000001"/>
    <n v="368557.36109999998"/>
    <n v="589691.78650000005"/>
    <n v="417698.34259999997"/>
    <n v="668317.35809999995"/>
    <n v="466839.32400000002"/>
    <n v="746942.92960000003"/>
  </r>
  <r>
    <s v="5"/>
    <s v="Region V - Midwest"/>
    <x v="32"/>
    <s v="MN"/>
    <x v="79"/>
    <s v="1"/>
    <x v="0"/>
    <n v="134869.63829999999"/>
    <n v="236021.86720000001"/>
    <n v="175499.99720000001"/>
    <n v="307124.9951"/>
    <n v="211193.27249999999"/>
    <n v="369588.22690000001"/>
    <n v="254015.3719"/>
    <n v="444526.9008"/>
    <n v="299333.37599999999"/>
    <n v="523833.4081"/>
    <n v="328138.40549999999"/>
    <n v="574242.20959999994"/>
    <n v="356045.85729999997"/>
    <n v="623080.25029999996"/>
  </r>
  <r>
    <s v="5"/>
    <s v="Region V - Midwest"/>
    <x v="32"/>
    <s v="MN"/>
    <x v="79"/>
    <s v="2"/>
    <x v="1"/>
    <n v="118042.73179999999"/>
    <n v="206574.78049999999"/>
    <n v="155211.55549999999"/>
    <n v="271620.22210000001"/>
    <n v="189311.4258"/>
    <n v="331294.9951"/>
    <n v="233246.16149999999"/>
    <n v="408180.78249999997"/>
    <n v="277492.73800000001"/>
    <n v="485612.2916"/>
    <n v="306071.11930000002"/>
    <n v="535624.45900000003"/>
    <n v="333209.34110000002"/>
    <n v="583116.34699999995"/>
  </r>
  <r>
    <s v="5"/>
    <s v="Region V - Midwest"/>
    <x v="32"/>
    <s v="MN"/>
    <x v="79"/>
    <s v="3"/>
    <x v="2"/>
    <n v="103088.6637"/>
    <n v="180405.16149999999"/>
    <n v="140051.0564"/>
    <n v="245089.34880000001"/>
    <n v="176910.70199999999"/>
    <n v="309593.72850000003"/>
    <n v="232716.10389999999"/>
    <n v="407253.18190000003"/>
    <n v="287928.09980000003"/>
    <n v="503874.17479999998"/>
    <n v="324076.75719999999"/>
    <n v="567134.32499999995"/>
    <n v="359697.9424"/>
    <n v="629471.39919999999"/>
  </r>
  <r>
    <s v="5"/>
    <s v="Region V - Midwest"/>
    <x v="32"/>
    <s v="MN"/>
    <x v="79"/>
    <s v="4"/>
    <x v="3"/>
    <n v="116858.8674"/>
    <n v="186974.19070000001"/>
    <n v="163602.41440000001"/>
    <n v="261763.86679999999"/>
    <n v="210345.9613"/>
    <n v="336553.54310000001"/>
    <n v="280461.2818"/>
    <n v="448738.0576"/>
    <n v="350576.60220000002"/>
    <n v="560922.57189999998"/>
    <n v="397320.14929999999"/>
    <n v="635712.24820000003"/>
    <n v="444063.69620000001"/>
    <n v="710501.92449999996"/>
  </r>
  <r>
    <s v="5"/>
    <s v="Region V - Midwest"/>
    <x v="32"/>
    <s v="MN"/>
    <x v="230"/>
    <s v="1"/>
    <x v="0"/>
    <n v="141202.78969999999"/>
    <n v="247104.88209999999"/>
    <n v="183692.11979999999"/>
    <n v="321461.20970000001"/>
    <n v="221017.84529999999"/>
    <n v="386781.22940000001"/>
    <n v="265777.1139"/>
    <n v="465109.94929999998"/>
    <n v="313157.44579999999"/>
    <n v="548025.53"/>
    <n v="343276.8909"/>
    <n v="600734.55900000001"/>
    <n v="372433.55920000002"/>
    <n v="651758.72860000003"/>
  </r>
  <r>
    <s v="5"/>
    <s v="Region V - Midwest"/>
    <x v="32"/>
    <s v="MN"/>
    <x v="230"/>
    <s v="2"/>
    <x v="1"/>
    <n v="123769.50870000001"/>
    <n v="216596.6403"/>
    <n v="162672.56390000001"/>
    <n v="284676.9866"/>
    <n v="198347.46429999999"/>
    <n v="347108.0626"/>
    <n v="244259.46419999999"/>
    <n v="427454.06219999999"/>
    <n v="290529.7585"/>
    <n v="508427.0773"/>
    <n v="320414.38799999998"/>
    <n v="560725.17890000006"/>
    <n v="348774.10639999999"/>
    <n v="610354.68610000005"/>
  </r>
  <r>
    <s v="5"/>
    <s v="Region V - Midwest"/>
    <x v="32"/>
    <s v="MN"/>
    <x v="230"/>
    <s v="3"/>
    <x v="2"/>
    <n v="108282.50840000001"/>
    <n v="189494.3898"/>
    <n v="147168.45449999999"/>
    <n v="257544.79550000001"/>
    <n v="185947.951"/>
    <n v="325408.9142"/>
    <n v="244651.72140000001"/>
    <n v="428140.5123"/>
    <n v="302740.70169999998"/>
    <n v="529796.228"/>
    <n v="340783.58860000002"/>
    <n v="596371.28020000004"/>
    <n v="378279.99560000002"/>
    <n v="661989.99230000004"/>
  </r>
  <r>
    <s v="5"/>
    <s v="Region V - Midwest"/>
    <x v="32"/>
    <s v="MN"/>
    <x v="230"/>
    <s v="4"/>
    <x v="3"/>
    <n v="122322.01850000001"/>
    <n v="195715.23240000001"/>
    <n v="171250.82579999999"/>
    <n v="274001.32530000003"/>
    <n v="220179.63320000001"/>
    <n v="352287.41830000002"/>
    <n v="293572.84419999999"/>
    <n v="469716.55780000001"/>
    <n v="366966.05530000001"/>
    <n v="587145.69720000005"/>
    <n v="415894.8627"/>
    <n v="665431.79020000005"/>
    <n v="464823.67"/>
    <n v="743717.88320000004"/>
  </r>
  <r>
    <s v="5"/>
    <s v="Region V - Midwest"/>
    <x v="32"/>
    <s v="MN"/>
    <x v="231"/>
    <s v="1"/>
    <x v="0"/>
    <n v="138613.94219999999"/>
    <n v="242574.3989"/>
    <n v="180247.91310000001"/>
    <n v="315433.84789999999"/>
    <n v="216821.23929999999"/>
    <n v="379437.16879999998"/>
    <n v="260644.95869999999"/>
    <n v="456128.6777"/>
    <n v="307054.10149999999"/>
    <n v="537344.67760000005"/>
    <n v="336561.72720000002"/>
    <n v="588983.02249999996"/>
    <n v="365088.2611"/>
    <n v="638904.45700000005"/>
  </r>
  <r>
    <s v="5"/>
    <s v="Region V - Midwest"/>
    <x v="32"/>
    <s v="MN"/>
    <x v="231"/>
    <s v="2"/>
    <x v="1"/>
    <n v="121787.0356"/>
    <n v="213127.31229999999"/>
    <n v="159959.47140000001"/>
    <n v="279929.07490000001"/>
    <n v="194939.39259999999"/>
    <n v="341143.93699999998"/>
    <n v="239875.74830000001"/>
    <n v="419782.55949999997"/>
    <n v="285213.46350000001"/>
    <n v="499123.56109999999"/>
    <n v="314494.4411"/>
    <n v="550365.27190000005"/>
    <n v="342251.745"/>
    <n v="598940.55370000005"/>
  </r>
  <r>
    <s v="5"/>
    <s v="Region V - Midwest"/>
    <x v="32"/>
    <s v="MN"/>
    <x v="231"/>
    <s v="3"/>
    <x v="2"/>
    <n v="106848.09880000001"/>
    <n v="186984.17290000001"/>
    <n v="145314.26550000001"/>
    <n v="254299.96470000001"/>
    <n v="183677.6851"/>
    <n v="321435.94890000002"/>
    <n v="241738.7481"/>
    <n v="423042.80920000002"/>
    <n v="299206.40509999997"/>
    <n v="523611.20880000002"/>
    <n v="336858.83630000002"/>
    <n v="589502.96369999996"/>
    <n v="373983.79560000001"/>
    <n v="654471.64229999995"/>
  </r>
  <r>
    <s v="5"/>
    <s v="Region V - Midwest"/>
    <x v="32"/>
    <s v="MN"/>
    <x v="231"/>
    <s v="4"/>
    <x v="3"/>
    <n v="120041.4853"/>
    <n v="192066.37940000001"/>
    <n v="168058.07939999999"/>
    <n v="268892.93099999998"/>
    <n v="216074.67360000001"/>
    <n v="345719.4828"/>
    <n v="288099.56469999999"/>
    <n v="460959.31040000002"/>
    <n v="360124.4559"/>
    <n v="576199.13789999997"/>
    <n v="408141.05"/>
    <n v="653025.68980000005"/>
    <n v="456157.64409999998"/>
    <n v="729852.24140000006"/>
  </r>
  <r>
    <s v="5"/>
    <s v="Region V - Midwest"/>
    <x v="33"/>
    <s v="OH"/>
    <x v="232"/>
    <s v="1"/>
    <x v="0"/>
    <n v="121486.63959999999"/>
    <n v="212601.6194"/>
    <n v="158045.50229999999"/>
    <n v="276579.62900000002"/>
    <n v="190161.50289999999"/>
    <n v="332782.63"/>
    <n v="228674.52410000001"/>
    <n v="400180.41710000002"/>
    <n v="269442.25229999999"/>
    <n v="471523.94140000001"/>
    <n v="295357.92869999999"/>
    <n v="516876.37530000001"/>
    <n v="320446.35340000002"/>
    <n v="560781.11860000005"/>
  </r>
  <r>
    <s v="5"/>
    <s v="Region V - Midwest"/>
    <x v="33"/>
    <s v="OH"/>
    <x v="232"/>
    <s v="2"/>
    <x v="1"/>
    <n v="106478.8581"/>
    <n v="186338.00169999999"/>
    <n v="139950.4057"/>
    <n v="244913.20989999999"/>
    <n v="170645.26130000001"/>
    <n v="298629.2072"/>
    <n v="210150.63370000001"/>
    <n v="367763.609"/>
    <n v="249962.76439999999"/>
    <n v="437434.83769999997"/>
    <n v="275676.29519999999"/>
    <n v="482433.51669999998"/>
    <n v="300078.64990000002"/>
    <n v="525137.63740000001"/>
  </r>
  <r>
    <s v="5"/>
    <s v="Region V - Midwest"/>
    <x v="33"/>
    <s v="OH"/>
    <x v="232"/>
    <s v="3"/>
    <x v="2"/>
    <n v="93146.285399999993"/>
    <n v="163005.99950000001"/>
    <n v="126593.68060000001"/>
    <n v="221538.94099999999"/>
    <n v="159949.43650000001"/>
    <n v="279911.51370000001"/>
    <n v="210443.22719999999"/>
    <n v="368275.64769999997"/>
    <n v="260407.764"/>
    <n v="455713.587"/>
    <n v="293129.39510000002"/>
    <n v="512976.44150000002"/>
    <n v="325380.57829999999"/>
    <n v="569416.01210000005"/>
  </r>
  <r>
    <s v="5"/>
    <s v="Region V - Midwest"/>
    <x v="33"/>
    <s v="OH"/>
    <x v="232"/>
    <s v="4"/>
    <x v="3"/>
    <n v="105243.3407"/>
    <n v="168389.34770000001"/>
    <n v="147340.677"/>
    <n v="235745.08670000001"/>
    <n v="189438.01329999999"/>
    <n v="303100.82579999999"/>
    <n v="252584.0177"/>
    <n v="404134.43440000003"/>
    <n v="315730.0221"/>
    <n v="505168.0429"/>
    <n v="357827.35840000003"/>
    <n v="572523.78209999995"/>
    <n v="399924.6948"/>
    <n v="639879.52110000001"/>
  </r>
  <r>
    <s v="5"/>
    <s v="Region V - Midwest"/>
    <x v="33"/>
    <s v="OH"/>
    <x v="233"/>
    <s v="1"/>
    <x v="0"/>
    <n v="117649.6857"/>
    <n v="205886.95"/>
    <n v="153018.6502"/>
    <n v="267782.63780000003"/>
    <n v="184088.89980000001"/>
    <n v="322155.57459999999"/>
    <n v="221332.49679999999"/>
    <n v="387331.86940000003"/>
    <n v="260765.32130000001"/>
    <n v="456339.31219999999"/>
    <n v="285834.97840000002"/>
    <n v="500211.2121"/>
    <n v="310086.9069"/>
    <n v="542652.08700000006"/>
  </r>
  <r>
    <s v="5"/>
    <s v="Region V - Midwest"/>
    <x v="33"/>
    <s v="OH"/>
    <x v="233"/>
    <s v="2"/>
    <x v="1"/>
    <n v="103248.2795"/>
    <n v="180684.48910000001"/>
    <n v="135654.66899999999"/>
    <n v="237395.67069999999"/>
    <n v="165361.1936"/>
    <n v="289382.08870000002"/>
    <n v="203557.04689999999"/>
    <n v="356224.83199999999"/>
    <n v="242072.88380000001"/>
    <n v="423627.5466"/>
    <n v="266948.56280000001"/>
    <n v="467159.98489999998"/>
    <n v="290542.14120000001"/>
    <n v="508448.74729999999"/>
  </r>
  <r>
    <s v="5"/>
    <s v="Region V - Midwest"/>
    <x v="33"/>
    <s v="OH"/>
    <x v="233"/>
    <s v="3"/>
    <x v="2"/>
    <n v="90458.727400000003"/>
    <n v="158302.77290000001"/>
    <n v="122985.084"/>
    <n v="215223.897"/>
    <n v="155423.50399999999"/>
    <n v="271991.13179999997"/>
    <n v="204522.6986"/>
    <n v="357914.72259999998"/>
    <n v="253114.0232"/>
    <n v="442949.54060000001"/>
    <n v="284943.93979999999"/>
    <n v="498651.89449999999"/>
    <n v="316322.41619999998"/>
    <n v="553564.22829999996"/>
  </r>
  <r>
    <s v="5"/>
    <s v="Region V - Midwest"/>
    <x v="33"/>
    <s v="OH"/>
    <x v="233"/>
    <s v="4"/>
    <x v="3"/>
    <n v="101901.93060000001"/>
    <n v="163043.0912"/>
    <n v="142662.70269999999"/>
    <n v="228260.32759999999"/>
    <n v="183423.4749"/>
    <n v="293477.56420000002"/>
    <n v="244564.63320000001"/>
    <n v="391303.41899999999"/>
    <n v="305705.7916"/>
    <n v="489129.27360000001"/>
    <n v="346466.5637"/>
    <n v="554346.51029999997"/>
    <n v="387227.33590000001"/>
    <n v="619563.74670000002"/>
  </r>
  <r>
    <s v="5"/>
    <s v="Region V - Midwest"/>
    <x v="33"/>
    <s v="OH"/>
    <x v="234"/>
    <s v="1"/>
    <x v="0"/>
    <n v="118343.2264"/>
    <n v="207100.64619999999"/>
    <n v="154019.17490000001"/>
    <n v="269533.55609999999"/>
    <n v="185360.37539999999"/>
    <n v="324380.6569"/>
    <n v="222971.7629"/>
    <n v="390200.58510000003"/>
    <n v="262769.2684"/>
    <n v="459846.21980000002"/>
    <n v="288063.59279999998"/>
    <n v="504111.28749999998"/>
    <n v="312581.76270000002"/>
    <n v="547018.08479999995"/>
  </r>
  <r>
    <s v="5"/>
    <s v="Region V - Midwest"/>
    <x v="33"/>
    <s v="OH"/>
    <x v="234"/>
    <s v="2"/>
    <x v="1"/>
    <n v="103487.0384"/>
    <n v="181102.3173"/>
    <n v="136106.85690000001"/>
    <n v="238186.99960000001"/>
    <n v="166041.26740000001"/>
    <n v="290572.21779999998"/>
    <n v="204634.98240000001"/>
    <n v="358111.21919999999"/>
    <n v="243486.5429"/>
    <n v="426101.45010000002"/>
    <n v="268580.7635"/>
    <n v="470016.33610000001"/>
    <n v="292419.79330000002"/>
    <n v="511734.6384"/>
  </r>
  <r>
    <s v="5"/>
    <s v="Region V - Midwest"/>
    <x v="33"/>
    <s v="OH"/>
    <x v="234"/>
    <s v="3"/>
    <x v="2"/>
    <n v="90281.394100000005"/>
    <n v="157992.43979999999"/>
    <n v="122621.329"/>
    <n v="214587.32569999999"/>
    <n v="154870.55009999999"/>
    <n v="271023.46279999998"/>
    <n v="203699.89079999999"/>
    <n v="356474.8089"/>
    <n v="252005.32339999999"/>
    <n v="441009.31599999999"/>
    <n v="283626.82520000002"/>
    <n v="496346.94400000002"/>
    <n v="314782.63089999999"/>
    <n v="550869.60400000005"/>
  </r>
  <r>
    <s v="5"/>
    <s v="Region V - Midwest"/>
    <x v="33"/>
    <s v="OH"/>
    <x v="234"/>
    <s v="4"/>
    <x v="3"/>
    <n v="102551.4633"/>
    <n v="164082.34359999999"/>
    <n v="143572.0485"/>
    <n v="229715.28099999999"/>
    <n v="184592.63389999999"/>
    <n v="295348.21850000002"/>
    <n v="246123.51180000001"/>
    <n v="393797.62479999999"/>
    <n v="307654.3897"/>
    <n v="492247.03080000001"/>
    <n v="348674.97509999998"/>
    <n v="557879.96829999995"/>
    <n v="389695.56030000001"/>
    <n v="623512.90579999995"/>
  </r>
  <r>
    <s v="5"/>
    <s v="Region V - Midwest"/>
    <x v="33"/>
    <s v="OH"/>
    <x v="235"/>
    <s v="1"/>
    <x v="0"/>
    <n v="124029.16220000001"/>
    <n v="217051.03390000001"/>
    <n v="161350.24110000001"/>
    <n v="282362.92200000002"/>
    <n v="194135.7911"/>
    <n v="339737.63449999999"/>
    <n v="233450.4595"/>
    <n v="408538.30410000001"/>
    <n v="275067.49440000003"/>
    <n v="481368.1152"/>
    <n v="301523.27889999998"/>
    <n v="527665.73809999996"/>
    <n v="327133.1311"/>
    <n v="572482.97939999995"/>
  </r>
  <r>
    <s v="5"/>
    <s v="Region V - Midwest"/>
    <x v="33"/>
    <s v="OH"/>
    <x v="235"/>
    <s v="2"/>
    <x v="1"/>
    <n v="108718.19349999999"/>
    <n v="190256.83859999999"/>
    <n v="142889.58730000001"/>
    <n v="250056.77789999999"/>
    <n v="174225.28229999999"/>
    <n v="304894.24410000001"/>
    <n v="214552.34950000001"/>
    <n v="375466.6116"/>
    <n v="255194.48190000001"/>
    <n v="446590.34330000001"/>
    <n v="281444.03700000001"/>
    <n v="492527.06479999999"/>
    <n v="306353.95919999998"/>
    <n v="536119.42870000005"/>
  </r>
  <r>
    <s v="5"/>
    <s v="Region V - Midwest"/>
    <x v="33"/>
    <s v="OH"/>
    <x v="235"/>
    <s v="3"/>
    <x v="2"/>
    <n v="95116.632700000002"/>
    <n v="166454.1073"/>
    <n v="129275.1747"/>
    <n v="226231.55559999999"/>
    <n v="163340.22589999999"/>
    <n v="285845.39529999997"/>
    <n v="214907.25589999999"/>
    <n v="376087.69790000003"/>
    <n v="265934.33980000002"/>
    <n v="465385.09480000002"/>
    <n v="299352.4559"/>
    <n v="523866.7978"/>
    <n v="332290.61989999999"/>
    <n v="581508.58479999995"/>
  </r>
  <r>
    <s v="5"/>
    <s v="Region V - Midwest"/>
    <x v="33"/>
    <s v="OH"/>
    <x v="235"/>
    <s v="4"/>
    <x v="3"/>
    <n v="107444.47779999999"/>
    <n v="171911.16709999999"/>
    <n v="150422.2689"/>
    <n v="240675.63389999999"/>
    <n v="193400.0601"/>
    <n v="309440.10070000001"/>
    <n v="257866.74669999999"/>
    <n v="412586.80089999997"/>
    <n v="322333.43339999998"/>
    <n v="515733.50109999999"/>
    <n v="365311.22460000002"/>
    <n v="584497.96799999999"/>
    <n v="408289.01569999999"/>
    <n v="653262.43480000005"/>
  </r>
  <r>
    <s v="5"/>
    <s v="Region V - Midwest"/>
    <x v="33"/>
    <s v="OH"/>
    <x v="154"/>
    <s v="1"/>
    <x v="0"/>
    <n v="122157.014"/>
    <n v="213774.7746"/>
    <n v="158976.2879"/>
    <n v="278208.50380000001"/>
    <n v="191321.81330000001"/>
    <n v="334813.17320000002"/>
    <n v="230135.67259999999"/>
    <n v="402737.42719999998"/>
    <n v="271207.13939999999"/>
    <n v="474612.4939"/>
    <n v="297311.62640000001"/>
    <n v="520295.34620000003"/>
    <n v="322611.93819999998"/>
    <n v="564570.89179999998"/>
  </r>
  <r>
    <s v="5"/>
    <s v="Region V - Midwest"/>
    <x v="33"/>
    <s v="OH"/>
    <x v="154"/>
    <s v="2"/>
    <x v="1"/>
    <n v="106846.04519999999"/>
    <n v="186980.57930000001"/>
    <n v="140515.6341"/>
    <n v="245902.35980000001"/>
    <n v="171411.3046"/>
    <n v="299969.783"/>
    <n v="211237.56270000001"/>
    <n v="369665.73469999997"/>
    <n v="251334.1269"/>
    <n v="439834.72200000001"/>
    <n v="277232.38449999999"/>
    <n v="485156.67290000001"/>
    <n v="301832.76630000002"/>
    <n v="528207.34100000001"/>
  </r>
  <r>
    <s v="5"/>
    <s v="Region V - Midwest"/>
    <x v="33"/>
    <s v="OH"/>
    <x v="154"/>
    <s v="3"/>
    <x v="2"/>
    <n v="93236.918999999994"/>
    <n v="163164.60810000001"/>
    <n v="126643.5753"/>
    <n v="221626.25690000001"/>
    <n v="159956.74110000001"/>
    <n v="279924.29680000001"/>
    <n v="210395.94279999999"/>
    <n v="368192.89990000002"/>
    <n v="260295.1985"/>
    <n v="455516.59740000003"/>
    <n v="292961.429"/>
    <n v="512682.50079999998"/>
    <n v="325147.70740000001"/>
    <n v="569008.48809999996"/>
  </r>
  <r>
    <s v="5"/>
    <s v="Region V - Midwest"/>
    <x v="33"/>
    <s v="OH"/>
    <x v="154"/>
    <s v="4"/>
    <x v="3"/>
    <n v="105853.17200000001"/>
    <n v="169365.0778"/>
    <n v="148194.44080000001"/>
    <n v="237111.10879999999"/>
    <n v="190535.70970000001"/>
    <n v="304857.14"/>
    <n v="254047.61290000001"/>
    <n v="406476.18660000002"/>
    <n v="317559.51610000001"/>
    <n v="508095.23320000002"/>
    <n v="359900.78499999997"/>
    <n v="575841.26450000005"/>
    <n v="402242.05369999999"/>
    <n v="643587.29559999995"/>
  </r>
  <r>
    <s v="5"/>
    <s v="Region V - Midwest"/>
    <x v="33"/>
    <s v="OH"/>
    <x v="236"/>
    <s v="1"/>
    <x v="0"/>
    <n v="119591.32520000001"/>
    <n v="209284.81909999999"/>
    <n v="155601.81039999999"/>
    <n v="272303.16820000001"/>
    <n v="187236.36060000001"/>
    <n v="327663.63099999999"/>
    <n v="225181.6208"/>
    <n v="394067.83639999997"/>
    <n v="265342.83850000001"/>
    <n v="464349.96730000002"/>
    <n v="290871.36119999998"/>
    <n v="509024.88199999998"/>
    <n v="315595.89130000002"/>
    <n v="552292.80980000005"/>
  </r>
  <r>
    <s v="5"/>
    <s v="Region V - Midwest"/>
    <x v="33"/>
    <s v="OH"/>
    <x v="236"/>
    <s v="2"/>
    <x v="1"/>
    <n v="104735.1373"/>
    <n v="183286.4903"/>
    <n v="137689.49239999999"/>
    <n v="240956.61170000001"/>
    <n v="167917.25260000001"/>
    <n v="293855.19189999998"/>
    <n v="206844.84030000001"/>
    <n v="361978.4705"/>
    <n v="246060.11300000001"/>
    <n v="430605.19760000001"/>
    <n v="271388.5318"/>
    <n v="474929.93060000002"/>
    <n v="295433.92200000002"/>
    <n v="517009.36349999998"/>
  </r>
  <r>
    <s v="5"/>
    <s v="Region V - Midwest"/>
    <x v="33"/>
    <s v="OH"/>
    <x v="236"/>
    <s v="3"/>
    <x v="2"/>
    <n v="91534.536699999997"/>
    <n v="160185.43919999999"/>
    <n v="124375.7285"/>
    <n v="217657.52489999999"/>
    <n v="157126.20670000001"/>
    <n v="274970.86170000001"/>
    <n v="206707.43290000001"/>
    <n v="361738.00760000001"/>
    <n v="255764.75099999999"/>
    <n v="447588.31420000002"/>
    <n v="287887.5098"/>
    <n v="503803.1421"/>
    <n v="319544.57250000001"/>
    <n v="559203.00190000003"/>
  </r>
  <r>
    <s v="5"/>
    <s v="Region V - Midwest"/>
    <x v="33"/>
    <s v="OH"/>
    <x v="236"/>
    <s v="4"/>
    <x v="3"/>
    <n v="103612.33379999999"/>
    <n v="165779.7365"/>
    <n v="145057.26730000001"/>
    <n v="232091.63099999999"/>
    <n v="186502.20069999999"/>
    <n v="298403.5257"/>
    <n v="248669.601"/>
    <n v="397871.3676"/>
    <n v="310837.0013"/>
    <n v="497339.20939999999"/>
    <n v="352281.93479999999"/>
    <n v="563651.10400000005"/>
    <n v="393726.86829999997"/>
    <n v="629962.99860000005"/>
  </r>
  <r>
    <s v="5"/>
    <s v="Region V - Midwest"/>
    <x v="33"/>
    <s v="OH"/>
    <x v="237"/>
    <s v="1"/>
    <x v="0"/>
    <n v="117649.6857"/>
    <n v="205886.95"/>
    <n v="153018.6502"/>
    <n v="267782.63780000003"/>
    <n v="184088.89980000001"/>
    <n v="322155.57459999999"/>
    <n v="221332.49679999999"/>
    <n v="387331.86940000003"/>
    <n v="260765.32130000001"/>
    <n v="456339.31219999999"/>
    <n v="285834.97840000002"/>
    <n v="500211.2121"/>
    <n v="310086.9069"/>
    <n v="542652.08700000006"/>
  </r>
  <r>
    <s v="5"/>
    <s v="Region V - Midwest"/>
    <x v="33"/>
    <s v="OH"/>
    <x v="237"/>
    <s v="2"/>
    <x v="1"/>
    <n v="103248.2795"/>
    <n v="180684.48910000001"/>
    <n v="135654.66899999999"/>
    <n v="237395.67069999999"/>
    <n v="165361.1936"/>
    <n v="289382.08870000002"/>
    <n v="203557.04689999999"/>
    <n v="356224.83199999999"/>
    <n v="242072.88380000001"/>
    <n v="423627.5466"/>
    <n v="266948.56280000001"/>
    <n v="467159.98489999998"/>
    <n v="290542.14120000001"/>
    <n v="508448.74729999999"/>
  </r>
  <r>
    <s v="5"/>
    <s v="Region V - Midwest"/>
    <x v="33"/>
    <s v="OH"/>
    <x v="237"/>
    <s v="3"/>
    <x v="2"/>
    <n v="90458.727400000003"/>
    <n v="158302.77290000001"/>
    <n v="122985.084"/>
    <n v="215223.897"/>
    <n v="155423.50399999999"/>
    <n v="271991.13179999997"/>
    <n v="204522.6986"/>
    <n v="357914.72259999998"/>
    <n v="253114.0232"/>
    <n v="442949.54060000001"/>
    <n v="284943.93979999999"/>
    <n v="498651.89449999999"/>
    <n v="316322.41619999998"/>
    <n v="553564.22829999996"/>
  </r>
  <r>
    <s v="5"/>
    <s v="Region V - Midwest"/>
    <x v="33"/>
    <s v="OH"/>
    <x v="237"/>
    <s v="4"/>
    <x v="3"/>
    <n v="101901.93060000001"/>
    <n v="163043.0912"/>
    <n v="142662.70269999999"/>
    <n v="228260.32759999999"/>
    <n v="183423.4749"/>
    <n v="293477.56420000002"/>
    <n v="244564.63320000001"/>
    <n v="391303.41899999999"/>
    <n v="305705.7916"/>
    <n v="489129.27360000001"/>
    <n v="346466.5637"/>
    <n v="554346.51029999997"/>
    <n v="387227.33590000001"/>
    <n v="619563.74670000002"/>
  </r>
  <r>
    <s v="5"/>
    <s v="Region V - Midwest"/>
    <x v="33"/>
    <s v="OH"/>
    <x v="238"/>
    <s v="1"/>
    <x v="0"/>
    <n v="117649.6857"/>
    <n v="205886.95"/>
    <n v="153018.6502"/>
    <n v="267782.63780000003"/>
    <n v="184088.89980000001"/>
    <n v="322155.57459999999"/>
    <n v="221332.49679999999"/>
    <n v="387331.86940000003"/>
    <n v="260765.32130000001"/>
    <n v="456339.31219999999"/>
    <n v="285834.97840000002"/>
    <n v="500211.2121"/>
    <n v="310086.9069"/>
    <n v="542652.08700000006"/>
  </r>
  <r>
    <s v="5"/>
    <s v="Region V - Midwest"/>
    <x v="33"/>
    <s v="OH"/>
    <x v="238"/>
    <s v="2"/>
    <x v="1"/>
    <n v="103248.2795"/>
    <n v="180684.48910000001"/>
    <n v="135654.66899999999"/>
    <n v="237395.67069999999"/>
    <n v="165361.1936"/>
    <n v="289382.08870000002"/>
    <n v="203557.04689999999"/>
    <n v="356224.83199999999"/>
    <n v="242072.88380000001"/>
    <n v="423627.5466"/>
    <n v="266948.56280000001"/>
    <n v="467159.98489999998"/>
    <n v="290542.14120000001"/>
    <n v="508448.74729999999"/>
  </r>
  <r>
    <s v="5"/>
    <s v="Region V - Midwest"/>
    <x v="33"/>
    <s v="OH"/>
    <x v="238"/>
    <s v="3"/>
    <x v="2"/>
    <n v="90458.727400000003"/>
    <n v="158302.77290000001"/>
    <n v="122985.084"/>
    <n v="215223.897"/>
    <n v="155423.50399999999"/>
    <n v="271991.13179999997"/>
    <n v="204522.6986"/>
    <n v="357914.72259999998"/>
    <n v="253114.0232"/>
    <n v="442949.54060000001"/>
    <n v="284943.93979999999"/>
    <n v="498651.89449999999"/>
    <n v="316322.41619999998"/>
    <n v="553564.22829999996"/>
  </r>
  <r>
    <s v="5"/>
    <s v="Region V - Midwest"/>
    <x v="33"/>
    <s v="OH"/>
    <x v="238"/>
    <s v="4"/>
    <x v="3"/>
    <n v="101901.93060000001"/>
    <n v="163043.0912"/>
    <n v="142662.70269999999"/>
    <n v="228260.32759999999"/>
    <n v="183423.4749"/>
    <n v="293477.56420000002"/>
    <n v="244564.63320000001"/>
    <n v="391303.41899999999"/>
    <n v="305705.7916"/>
    <n v="489129.27360000001"/>
    <n v="346466.5637"/>
    <n v="554346.51029999997"/>
    <n v="387227.33590000001"/>
    <n v="619563.74670000002"/>
  </r>
  <r>
    <s v="5"/>
    <s v="Region V - Midwest"/>
    <x v="33"/>
    <s v="OH"/>
    <x v="239"/>
    <s v="1"/>
    <x v="0"/>
    <n v="120862.59020000001"/>
    <n v="211509.53289999999"/>
    <n v="157254.18460000001"/>
    <n v="275194.82299999997"/>
    <n v="189223.51029999999"/>
    <n v="331141.14299999998"/>
    <n v="227569.59510000001"/>
    <n v="398246.79149999999"/>
    <n v="268155.46720000001"/>
    <n v="469272.06760000001"/>
    <n v="293954.04450000002"/>
    <n v="514419.57799999998"/>
    <n v="318939.2892"/>
    <n v="558143.75600000005"/>
  </r>
  <r>
    <s v="5"/>
    <s v="Region V - Midwest"/>
    <x v="33"/>
    <s v="OH"/>
    <x v="239"/>
    <s v="2"/>
    <x v="1"/>
    <n v="105854.80869999999"/>
    <n v="185245.91519999999"/>
    <n v="139159.08790000001"/>
    <n v="243528.4039"/>
    <n v="169707.26869999999"/>
    <n v="296987.72019999998"/>
    <n v="209045.70480000001"/>
    <n v="365829.98330000002"/>
    <n v="248675.97940000001"/>
    <n v="435182.96389999997"/>
    <n v="274272.41100000002"/>
    <n v="479976.7194"/>
    <n v="298571.5857"/>
    <n v="522500.27480000001"/>
  </r>
  <r>
    <s v="5"/>
    <s v="Region V - Midwest"/>
    <x v="33"/>
    <s v="OH"/>
    <x v="239"/>
    <s v="3"/>
    <x v="2"/>
    <n v="92519.714099999997"/>
    <n v="161909.49969999999"/>
    <n v="125716.4809"/>
    <n v="220003.8414"/>
    <n v="158821.60819999999"/>
    <n v="277937.81420000002"/>
    <n v="208939.45619999999"/>
    <n v="365644.04840000003"/>
    <n v="258528.0502"/>
    <n v="452424.08779999998"/>
    <n v="290999.0528"/>
    <n v="509248.34250000003"/>
    <n v="322999.60749999998"/>
    <n v="565249.31310000003"/>
  </r>
  <r>
    <s v="5"/>
    <s v="Region V - Midwest"/>
    <x v="33"/>
    <s v="OH"/>
    <x v="239"/>
    <s v="4"/>
    <x v="3"/>
    <n v="104712.90549999999"/>
    <n v="167540.65119999999"/>
    <n v="146598.06760000001"/>
    <n v="234556.9117"/>
    <n v="188483.22990000001"/>
    <n v="301573.17229999998"/>
    <n v="251310.97320000001"/>
    <n v="402097.56290000002"/>
    <n v="314138.71639999998"/>
    <n v="502621.95360000001"/>
    <n v="356023.8786"/>
    <n v="569638.21420000005"/>
    <n v="397909.04070000001"/>
    <n v="636654.47470000002"/>
  </r>
  <r>
    <s v="5"/>
    <s v="Region V - Midwest"/>
    <x v="33"/>
    <s v="OH"/>
    <x v="240"/>
    <s v="1"/>
    <x v="0"/>
    <n v="117649.6857"/>
    <n v="205886.95"/>
    <n v="153018.6502"/>
    <n v="267782.63780000003"/>
    <n v="184088.89980000001"/>
    <n v="322155.57459999999"/>
    <n v="221332.49679999999"/>
    <n v="387331.86940000003"/>
    <n v="260765.32130000001"/>
    <n v="456339.31219999999"/>
    <n v="285834.97840000002"/>
    <n v="500211.2121"/>
    <n v="310086.9069"/>
    <n v="542652.08700000006"/>
  </r>
  <r>
    <s v="5"/>
    <s v="Region V - Midwest"/>
    <x v="33"/>
    <s v="OH"/>
    <x v="240"/>
    <s v="2"/>
    <x v="1"/>
    <n v="103248.2795"/>
    <n v="180684.48910000001"/>
    <n v="135654.66899999999"/>
    <n v="237395.67069999999"/>
    <n v="165361.1936"/>
    <n v="289382.08870000002"/>
    <n v="203557.04689999999"/>
    <n v="356224.83199999999"/>
    <n v="242072.88380000001"/>
    <n v="423627.5466"/>
    <n v="266948.56280000001"/>
    <n v="467159.98489999998"/>
    <n v="290542.14120000001"/>
    <n v="508448.74729999999"/>
  </r>
  <r>
    <s v="5"/>
    <s v="Region V - Midwest"/>
    <x v="33"/>
    <s v="OH"/>
    <x v="240"/>
    <s v="3"/>
    <x v="2"/>
    <n v="90458.727400000003"/>
    <n v="158302.77290000001"/>
    <n v="122985.084"/>
    <n v="215223.897"/>
    <n v="155423.50399999999"/>
    <n v="271991.13179999997"/>
    <n v="204522.6986"/>
    <n v="357914.72259999998"/>
    <n v="253114.0232"/>
    <n v="442949.54060000001"/>
    <n v="284943.93979999999"/>
    <n v="498651.89449999999"/>
    <n v="316322.41619999998"/>
    <n v="553564.22829999996"/>
  </r>
  <r>
    <s v="5"/>
    <s v="Region V - Midwest"/>
    <x v="33"/>
    <s v="OH"/>
    <x v="240"/>
    <s v="4"/>
    <x v="3"/>
    <n v="101901.93060000001"/>
    <n v="163043.0912"/>
    <n v="142662.70269999999"/>
    <n v="228260.32759999999"/>
    <n v="183423.4749"/>
    <n v="293477.56420000002"/>
    <n v="244564.63320000001"/>
    <n v="391303.41899999999"/>
    <n v="305705.7916"/>
    <n v="489129.27360000001"/>
    <n v="346466.5637"/>
    <n v="554346.51029999997"/>
    <n v="387227.33590000001"/>
    <n v="619563.74670000002"/>
  </r>
  <r>
    <s v="5"/>
    <s v="Region V - Midwest"/>
    <x v="33"/>
    <s v="OH"/>
    <x v="241"/>
    <s v="1"/>
    <x v="0"/>
    <n v="117672.84819999999"/>
    <n v="205927.48430000001"/>
    <n v="153088.3841"/>
    <n v="267904.67229999998"/>
    <n v="184200.05869999999"/>
    <n v="322350.10269999999"/>
    <n v="221510.6067"/>
    <n v="387643.56160000002"/>
    <n v="261004.37229999999"/>
    <n v="456757.65149999998"/>
    <n v="286109.88510000001"/>
    <n v="500692.299"/>
    <n v="310416.16700000002"/>
    <n v="543228.29240000003"/>
  </r>
  <r>
    <s v="5"/>
    <s v="Region V - Midwest"/>
    <x v="33"/>
    <s v="OH"/>
    <x v="241"/>
    <s v="2"/>
    <x v="1"/>
    <n v="103119.8484"/>
    <n v="180459.7346"/>
    <n v="135541.6243"/>
    <n v="237197.84270000001"/>
    <n v="165275.21900000001"/>
    <n v="289231.63319999998"/>
    <n v="203548.04689999999"/>
    <n v="356209.08199999999"/>
    <n v="242115.17249999999"/>
    <n v="423701.55190000002"/>
    <n v="267024.6654"/>
    <n v="467293.16440000001"/>
    <n v="290665.66729999997"/>
    <n v="508664.9178"/>
  </r>
  <r>
    <s v="5"/>
    <s v="Region V - Midwest"/>
    <x v="33"/>
    <s v="OH"/>
    <x v="241"/>
    <s v="3"/>
    <x v="2"/>
    <n v="90190.758400000006"/>
    <n v="157833.82740000001"/>
    <n v="122571.43150000001"/>
    <n v="214500.00510000001"/>
    <n v="154863.2421"/>
    <n v="271010.67369999998"/>
    <n v="203747.17079999999"/>
    <n v="356557.549"/>
    <n v="252117.8836"/>
    <n v="441206.29629999999"/>
    <n v="283794.7855"/>
    <n v="496640.87459999998"/>
    <n v="315015.49530000001"/>
    <n v="551277.11679999996"/>
  </r>
  <r>
    <s v="5"/>
    <s v="Region V - Midwest"/>
    <x v="33"/>
    <s v="OH"/>
    <x v="241"/>
    <s v="4"/>
    <x v="3"/>
    <n v="101941.62850000001"/>
    <n v="163106.60810000001"/>
    <n v="142718.27989999999"/>
    <n v="228349.2513"/>
    <n v="183494.9313"/>
    <n v="293591.8946"/>
    <n v="244659.90849999999"/>
    <n v="391455.85940000002"/>
    <n v="305824.88559999998"/>
    <n v="489319.82419999997"/>
    <n v="346601.53700000001"/>
    <n v="554562.46750000003"/>
    <n v="387378.18839999998"/>
    <n v="619805.11069999996"/>
  </r>
  <r>
    <s v="5"/>
    <s v="Region V - Midwest"/>
    <x v="33"/>
    <s v="OH"/>
    <x v="18"/>
    <s v="1"/>
    <x v="0"/>
    <n v="119591.32520000001"/>
    <n v="209284.81909999999"/>
    <n v="155601.81039999999"/>
    <n v="272303.16820000001"/>
    <n v="187236.36060000001"/>
    <n v="327663.63099999999"/>
    <n v="225181.6208"/>
    <n v="394067.83639999997"/>
    <n v="265342.83850000001"/>
    <n v="464349.96730000002"/>
    <n v="290871.36119999998"/>
    <n v="509024.88199999998"/>
    <n v="315595.89130000002"/>
    <n v="552292.80980000005"/>
  </r>
  <r>
    <s v="5"/>
    <s v="Region V - Midwest"/>
    <x v="33"/>
    <s v="OH"/>
    <x v="18"/>
    <s v="2"/>
    <x v="1"/>
    <n v="104735.1373"/>
    <n v="183286.4903"/>
    <n v="137689.49239999999"/>
    <n v="240956.61170000001"/>
    <n v="167917.25260000001"/>
    <n v="293855.19189999998"/>
    <n v="206844.84030000001"/>
    <n v="361978.4705"/>
    <n v="246060.11300000001"/>
    <n v="430605.19760000001"/>
    <n v="271388.5318"/>
    <n v="474929.93060000002"/>
    <n v="295433.92200000002"/>
    <n v="517009.36349999998"/>
  </r>
  <r>
    <s v="5"/>
    <s v="Region V - Midwest"/>
    <x v="33"/>
    <s v="OH"/>
    <x v="18"/>
    <s v="3"/>
    <x v="2"/>
    <n v="91534.536699999997"/>
    <n v="160185.43919999999"/>
    <n v="124375.7285"/>
    <n v="217657.52489999999"/>
    <n v="157126.20670000001"/>
    <n v="274970.86170000001"/>
    <n v="206707.43290000001"/>
    <n v="361738.00760000001"/>
    <n v="255764.75099999999"/>
    <n v="447588.31420000002"/>
    <n v="287887.5098"/>
    <n v="503803.1421"/>
    <n v="319544.57250000001"/>
    <n v="559203.00190000003"/>
  </r>
  <r>
    <s v="5"/>
    <s v="Region V - Midwest"/>
    <x v="33"/>
    <s v="OH"/>
    <x v="18"/>
    <s v="4"/>
    <x v="3"/>
    <n v="103612.33379999999"/>
    <n v="165779.7365"/>
    <n v="145057.26730000001"/>
    <n v="232091.63099999999"/>
    <n v="186502.20069999999"/>
    <n v="298403.5257"/>
    <n v="248669.601"/>
    <n v="397871.3676"/>
    <n v="310837.0013"/>
    <n v="497339.20939999999"/>
    <n v="352281.93479999999"/>
    <n v="563651.10400000005"/>
    <n v="393726.86829999997"/>
    <n v="629962.99860000005"/>
  </r>
  <r>
    <s v="5"/>
    <s v="Region V - Midwest"/>
    <x v="33"/>
    <s v="OH"/>
    <x v="242"/>
    <s v="1"/>
    <x v="0"/>
    <n v="125346.7485"/>
    <n v="219356.80979999999"/>
    <n v="163142.0785"/>
    <n v="285498.6373"/>
    <n v="196345.253"/>
    <n v="343604.19280000002"/>
    <n v="236194.64689999999"/>
    <n v="413340.63219999999"/>
    <n v="278358.21759999997"/>
    <n v="487126.88079999998"/>
    <n v="305155.76750000002"/>
    <n v="534022.59310000006"/>
    <n v="331135.0404"/>
    <n v="579486.32059999998"/>
  </r>
  <r>
    <s v="5"/>
    <s v="Region V - Midwest"/>
    <x v="33"/>
    <s v="OH"/>
    <x v="242"/>
    <s v="2"/>
    <x v="1"/>
    <n v="109580.99890000001"/>
    <n v="191766.7481"/>
    <n v="144133.08900000001"/>
    <n v="252232.9057"/>
    <n v="175843.34359999999"/>
    <n v="307725.85129999998"/>
    <n v="216735.20740000001"/>
    <n v="379286.61300000001"/>
    <n v="257894.91819999999"/>
    <n v="451316.1067"/>
    <n v="284480.11300000001"/>
    <n v="497840.19770000002"/>
    <n v="309738.66590000002"/>
    <n v="542042.66540000006"/>
  </r>
  <r>
    <s v="5"/>
    <s v="Region V - Midwest"/>
    <x v="33"/>
    <s v="OH"/>
    <x v="242"/>
    <s v="3"/>
    <x v="2"/>
    <n v="95565.868700000006"/>
    <n v="167240.2703"/>
    <n v="129788.61659999999"/>
    <n v="227130.07920000001"/>
    <n v="163915.09710000001"/>
    <n v="286851.41979999997"/>
    <n v="215588.21479999999"/>
    <n v="377279.37599999999"/>
    <n v="266705.34850000002"/>
    <n v="466734.36009999999"/>
    <n v="300165.6778"/>
    <n v="525289.9362"/>
    <n v="333131.799"/>
    <n v="582980.6483"/>
  </r>
  <r>
    <s v="5"/>
    <s v="Region V - Midwest"/>
    <x v="33"/>
    <s v="OH"/>
    <x v="242"/>
    <s v="4"/>
    <x v="3"/>
    <n v="108624.4425"/>
    <n v="173799.11050000001"/>
    <n v="152074.2193"/>
    <n v="243318.75459999999"/>
    <n v="195523.9964"/>
    <n v="312838.39870000002"/>
    <n v="260698.6617"/>
    <n v="417117.8651"/>
    <n v="325873.3272"/>
    <n v="521397.33120000002"/>
    <n v="369323.1042"/>
    <n v="590916.97549999994"/>
    <n v="412772.8811"/>
    <n v="660436.61970000004"/>
  </r>
  <r>
    <s v="5"/>
    <s v="Region V - Midwest"/>
    <x v="33"/>
    <s v="OH"/>
    <x v="243"/>
    <s v="1"/>
    <x v="0"/>
    <n v="122781.0634"/>
    <n v="214866.861"/>
    <n v="159767.60569999999"/>
    <n v="279593.30989999999"/>
    <n v="192259.80590000001"/>
    <n v="336454.66029999999"/>
    <n v="231240.60159999999"/>
    <n v="404671.0528"/>
    <n v="272493.92440000002"/>
    <n v="476864.3677"/>
    <n v="298715.51059999998"/>
    <n v="522752.14350000001"/>
    <n v="324119.0025"/>
    <n v="567208.25430000003"/>
  </r>
  <r>
    <s v="5"/>
    <s v="Region V - Midwest"/>
    <x v="33"/>
    <s v="OH"/>
    <x v="243"/>
    <s v="2"/>
    <x v="1"/>
    <n v="107470.0946"/>
    <n v="188072.66570000001"/>
    <n v="141306.95189999999"/>
    <n v="247287.16579999999"/>
    <n v="172349.2971"/>
    <n v="301611.27"/>
    <n v="212342.49160000001"/>
    <n v="371599.3603"/>
    <n v="252620.91190000001"/>
    <n v="442086.59580000001"/>
    <n v="278636.26860000001"/>
    <n v="487613.47019999998"/>
    <n v="303339.83059999999"/>
    <n v="530844.70349999995"/>
  </r>
  <r>
    <s v="5"/>
    <s v="Region V - Midwest"/>
    <x v="33"/>
    <s v="OH"/>
    <x v="243"/>
    <s v="3"/>
    <x v="2"/>
    <n v="93863.4902"/>
    <n v="164261.1079"/>
    <n v="127520.7751"/>
    <n v="223161.35639999999"/>
    <n v="161084.56940000001"/>
    <n v="281897.9963"/>
    <n v="211899.7139"/>
    <n v="370824.49920000002"/>
    <n v="262174.91230000003"/>
    <n v="458806.09659999999"/>
    <n v="295091.77130000002"/>
    <n v="516410.59980000003"/>
    <n v="327528.67820000002"/>
    <n v="573175.18700000003"/>
  </r>
  <r>
    <s v="5"/>
    <s v="Region V - Midwest"/>
    <x v="33"/>
    <s v="OH"/>
    <x v="243"/>
    <s v="4"/>
    <x v="3"/>
    <n v="106383.6073"/>
    <n v="170213.77420000001"/>
    <n v="148937.0502"/>
    <n v="238299.28390000001"/>
    <n v="191490.49309999999"/>
    <n v="306384.79359999998"/>
    <n v="255320.6575"/>
    <n v="408513.05810000002"/>
    <n v="319150.82189999998"/>
    <n v="510641.32250000001"/>
    <n v="361704.2648"/>
    <n v="578726.83230000001"/>
    <n v="404257.70770000003"/>
    <n v="646812.34199999995"/>
  </r>
  <r>
    <s v="5"/>
    <s v="Region V - Midwest"/>
    <x v="34"/>
    <s v="WI"/>
    <x v="244"/>
    <s v="1"/>
    <x v="0"/>
    <n v="129784.5932"/>
    <n v="227123.03820000001"/>
    <n v="168890.51939999999"/>
    <n v="295558.40909999999"/>
    <n v="203244.6961"/>
    <n v="355678.2181"/>
    <n v="244463.50090000001"/>
    <n v="427811.12670000002"/>
    <n v="288082.89179999998"/>
    <n v="504145.06050000002"/>
    <n v="315807.70520000003"/>
    <n v="552663.4841"/>
    <n v="342672.30190000002"/>
    <n v="599676.52859999996"/>
  </r>
  <r>
    <s v="5"/>
    <s v="Region V - Midwest"/>
    <x v="34"/>
    <s v="WI"/>
    <x v="244"/>
    <s v="2"/>
    <x v="1"/>
    <n v="113564.061"/>
    <n v="198737.10680000001"/>
    <n v="149333.19209999999"/>
    <n v="261333.08609999999"/>
    <n v="182151.3836"/>
    <n v="318764.92129999999"/>
    <n v="224442.7298"/>
    <n v="392774.77710000001"/>
    <n v="267029.30300000001"/>
    <n v="467301.28019999998"/>
    <n v="294535.63589999999"/>
    <n v="515437.3627"/>
    <n v="320658.72259999998"/>
    <n v="561152.76450000005"/>
  </r>
  <r>
    <s v="5"/>
    <s v="Region V - Midwest"/>
    <x v="34"/>
    <s v="WI"/>
    <x v="244"/>
    <s v="3"/>
    <x v="2"/>
    <n v="99147.968999999997"/>
    <n v="173508.94579999999"/>
    <n v="134688.06830000001"/>
    <n v="235704.1195"/>
    <n v="170129.12299999999"/>
    <n v="297725.96529999998"/>
    <n v="223788.0465"/>
    <n v="391629.08149999997"/>
    <n v="276874.94799999997"/>
    <n v="484531.15899999999"/>
    <n v="311630.63569999998"/>
    <n v="545353.61239999998"/>
    <n v="345877.85920000001"/>
    <n v="605286.25360000005"/>
  </r>
  <r>
    <s v="5"/>
    <s v="Region V - Midwest"/>
    <x v="34"/>
    <s v="WI"/>
    <x v="244"/>
    <s v="4"/>
    <x v="3"/>
    <n v="112456.59329999999"/>
    <n v="179930.55179999999"/>
    <n v="157439.23050000001"/>
    <n v="251902.77249999999"/>
    <n v="202421.86790000001"/>
    <n v="323874.99339999998"/>
    <n v="269895.82380000001"/>
    <n v="431833.32449999999"/>
    <n v="337369.77970000001"/>
    <n v="539791.65560000006"/>
    <n v="382352.41700000002"/>
    <n v="611763.87639999995"/>
    <n v="427335.05430000002"/>
    <n v="683736.09719999996"/>
  </r>
  <r>
    <s v="5"/>
    <s v="Region V - Midwest"/>
    <x v="34"/>
    <s v="WI"/>
    <x v="245"/>
    <s v="1"/>
    <x v="0"/>
    <n v="130408.64260000001"/>
    <n v="228215.12460000001"/>
    <n v="169681.83720000001"/>
    <n v="296943.21519999998"/>
    <n v="204182.6887"/>
    <n v="357319.70520000003"/>
    <n v="245568.42989999999"/>
    <n v="429744.7524"/>
    <n v="289369.67670000001"/>
    <n v="506396.93430000002"/>
    <n v="317211.5894"/>
    <n v="555120.28139999998"/>
    <n v="344179.36629999999"/>
    <n v="602313.89099999995"/>
  </r>
  <r>
    <s v="5"/>
    <s v="Region V - Midwest"/>
    <x v="34"/>
    <s v="WI"/>
    <x v="245"/>
    <s v="2"/>
    <x v="1"/>
    <n v="114188.11040000001"/>
    <n v="199829.19330000001"/>
    <n v="150124.5098"/>
    <n v="262717.8922"/>
    <n v="183089.3762"/>
    <n v="320406.40830000001"/>
    <n v="225547.6588"/>
    <n v="394708.40279999998"/>
    <n v="268316.08799999999"/>
    <n v="469553.15399999998"/>
    <n v="295939.52"/>
    <n v="517894.16"/>
    <n v="322165.78690000001"/>
    <n v="563790.12710000004"/>
  </r>
  <r>
    <s v="5"/>
    <s v="Region V - Midwest"/>
    <x v="34"/>
    <s v="WI"/>
    <x v="245"/>
    <s v="3"/>
    <x v="2"/>
    <n v="99774.540299999993"/>
    <n v="174605.4455"/>
    <n v="135565.26809999999"/>
    <n v="237239.21909999999"/>
    <n v="171256.95129999999"/>
    <n v="299699.66480000003"/>
    <n v="225291.81760000001"/>
    <n v="394260.68079999997"/>
    <n v="278754.6618"/>
    <n v="487820.6581"/>
    <n v="313760.9779"/>
    <n v="549081.71140000003"/>
    <n v="348258.83"/>
    <n v="609452.95259999996"/>
  </r>
  <r>
    <s v="5"/>
    <s v="Region V - Midwest"/>
    <x v="34"/>
    <s v="WI"/>
    <x v="245"/>
    <s v="4"/>
    <x v="3"/>
    <n v="112987.02860000001"/>
    <n v="180779.24830000001"/>
    <n v="158181.83989999999"/>
    <n v="253090.94760000001"/>
    <n v="203376.6513"/>
    <n v="325402.647"/>
    <n v="271168.86839999998"/>
    <n v="433870.19589999999"/>
    <n v="338961.08549999999"/>
    <n v="542337.74490000005"/>
    <n v="384155.897"/>
    <n v="614649.44420000003"/>
    <n v="429350.7083"/>
    <n v="686961.14359999995"/>
  </r>
  <r>
    <s v="5"/>
    <s v="Region V - Midwest"/>
    <x v="34"/>
    <s v="WI"/>
    <x v="246"/>
    <s v="1"/>
    <x v="0"/>
    <n v="127195.73789999999"/>
    <n v="222592.54139999999"/>
    <n v="165446.30239999999"/>
    <n v="289531.02929999999"/>
    <n v="199048.07750000001"/>
    <n v="348334.13569999998"/>
    <n v="239331.33050000001"/>
    <n v="418829.8284"/>
    <n v="281979.52929999999"/>
    <n v="493464.17629999999"/>
    <n v="309092.52159999998"/>
    <n v="540911.91269999999"/>
    <n v="335326.98200000002"/>
    <n v="586822.21860000002"/>
  </r>
  <r>
    <s v="5"/>
    <s v="Region V - Midwest"/>
    <x v="34"/>
    <s v="WI"/>
    <x v="246"/>
    <s v="2"/>
    <x v="1"/>
    <n v="111581.58199999999"/>
    <n v="195267.76850000001"/>
    <n v="146620.09160000001"/>
    <n v="256585.16020000001"/>
    <n v="178743.30170000001"/>
    <n v="312800.77789999999"/>
    <n v="220059.00090000001"/>
    <n v="385103.25150000001"/>
    <n v="261712.99220000001"/>
    <n v="457997.73629999999"/>
    <n v="288615.67129999999"/>
    <n v="505077.42479999998"/>
    <n v="314136.34179999999"/>
    <n v="549738.59820000001"/>
  </r>
  <r>
    <s v="5"/>
    <s v="Region V - Midwest"/>
    <x v="34"/>
    <s v="WI"/>
    <x v="246"/>
    <s v="3"/>
    <x v="2"/>
    <n v="97713.555099999998"/>
    <n v="170998.72140000001"/>
    <n v="132833.8737"/>
    <n v="232459.27900000001"/>
    <n v="167858.8504"/>
    <n v="293752.98820000002"/>
    <n v="220875.06460000001"/>
    <n v="386531.36310000002"/>
    <n v="273340.64079999999"/>
    <n v="478346.1214"/>
    <n v="307705.87160000001"/>
    <n v="538485.27540000004"/>
    <n v="341581.64649999997"/>
    <n v="597767.88139999995"/>
  </r>
  <r>
    <s v="5"/>
    <s v="Region V - Midwest"/>
    <x v="34"/>
    <s v="WI"/>
    <x v="246"/>
    <s v="4"/>
    <x v="3"/>
    <n v="110176.0533"/>
    <n v="176281.68789999999"/>
    <n v="154246.47459999999"/>
    <n v="246794.36309999999"/>
    <n v="198316.89600000001"/>
    <n v="317307.03830000001"/>
    <n v="264422.52799999999"/>
    <n v="423076.05109999998"/>
    <n v="330528.15990000003"/>
    <n v="528845.06370000006"/>
    <n v="374598.58120000002"/>
    <n v="599357.73899999994"/>
    <n v="418669.00260000001"/>
    <n v="669870.41410000005"/>
  </r>
  <r>
    <s v="5"/>
    <s v="Region V - Midwest"/>
    <x v="34"/>
    <s v="WI"/>
    <x v="247"/>
    <s v="1"/>
    <x v="0"/>
    <n v="136117.7372"/>
    <n v="238206.04010000001"/>
    <n v="177082.63269999999"/>
    <n v="309894.60720000003"/>
    <n v="213069.25769999999"/>
    <n v="372871.201"/>
    <n v="256225.2298"/>
    <n v="448394.15210000001"/>
    <n v="301906.9461"/>
    <n v="528337.15560000006"/>
    <n v="330946.17379999999"/>
    <n v="579155.80420000001"/>
    <n v="359059.98599999998"/>
    <n v="628354.97530000005"/>
  </r>
  <r>
    <s v="5"/>
    <s v="Region V - Midwest"/>
    <x v="34"/>
    <s v="WI"/>
    <x v="247"/>
    <s v="2"/>
    <x v="1"/>
    <n v="119290.8305"/>
    <n v="208758.9535"/>
    <n v="156794.19099999999"/>
    <n v="274389.83419999998"/>
    <n v="191187.41099999999"/>
    <n v="334577.96919999999"/>
    <n v="235456.01930000001"/>
    <n v="412048.03379999998"/>
    <n v="280066.30800000002"/>
    <n v="490116.03909999999"/>
    <n v="308878.88760000002"/>
    <n v="540538.05350000004"/>
    <n v="336223.46980000002"/>
    <n v="588391.07209999999"/>
  </r>
  <r>
    <s v="5"/>
    <s v="Region V - Midwest"/>
    <x v="34"/>
    <s v="WI"/>
    <x v="247"/>
    <s v="3"/>
    <x v="2"/>
    <n v="104341.80620000001"/>
    <n v="182598.16089999999"/>
    <n v="141805.45600000001"/>
    <n v="248159.54800000001"/>
    <n v="179166.35860000001"/>
    <n v="313541.1275"/>
    <n v="235723.64600000001"/>
    <n v="412516.38059999997"/>
    <n v="291687.52740000002"/>
    <n v="510453.17300000001"/>
    <n v="328337.44170000002"/>
    <n v="574590.52309999999"/>
    <n v="364459.88400000002"/>
    <n v="637804.79709999997"/>
  </r>
  <r>
    <s v="5"/>
    <s v="Region V - Midwest"/>
    <x v="34"/>
    <s v="WI"/>
    <x v="247"/>
    <s v="4"/>
    <x v="3"/>
    <n v="117919.73789999999"/>
    <n v="188671.58360000001"/>
    <n v="165087.63310000001"/>
    <n v="264140.2169"/>
    <n v="212255.52830000001"/>
    <n v="339608.85029999999"/>
    <n v="283007.37109999999"/>
    <n v="452811.80040000001"/>
    <n v="353759.21380000003"/>
    <n v="566014.75049999997"/>
    <n v="400927.109"/>
    <n v="641483.38399999996"/>
    <n v="448095.00410000002"/>
    <n v="716952.01729999995"/>
  </r>
  <r>
    <s v="5"/>
    <s v="Region V - Midwest"/>
    <x v="34"/>
    <s v="WI"/>
    <x v="248"/>
    <s v="1"/>
    <x v="0"/>
    <n v="131079.01699999999"/>
    <n v="229388.27970000001"/>
    <n v="170612.62289999999"/>
    <n v="298572.09000000003"/>
    <n v="205342.99909999999"/>
    <n v="359350.24849999999"/>
    <n v="247029.57860000001"/>
    <n v="432301.76240000001"/>
    <n v="291134.5638"/>
    <n v="509485.48670000001"/>
    <n v="319165.28700000001"/>
    <n v="558539.25230000005"/>
    <n v="346344.951"/>
    <n v="606103.66429999995"/>
  </r>
  <r>
    <s v="5"/>
    <s v="Region V - Midwest"/>
    <x v="34"/>
    <s v="WI"/>
    <x v="248"/>
    <s v="2"/>
    <x v="1"/>
    <n v="114555.29760000001"/>
    <n v="200471.77069999999"/>
    <n v="150689.7383"/>
    <n v="263707.04200000002"/>
    <n v="183855.41949999999"/>
    <n v="321746.9841"/>
    <n v="226634.5877"/>
    <n v="396610.52850000001"/>
    <n v="269687.45049999998"/>
    <n v="471953.03830000001"/>
    <n v="297495.60930000001"/>
    <n v="520617.3162"/>
    <n v="323919.9032"/>
    <n v="566859.83070000005"/>
  </r>
  <r>
    <s v="5"/>
    <s v="Region V - Midwest"/>
    <x v="34"/>
    <s v="WI"/>
    <x v="248"/>
    <s v="3"/>
    <x v="2"/>
    <n v="99865.173800000004"/>
    <n v="174764.05420000001"/>
    <n v="135615.16279999999"/>
    <n v="237326.535"/>
    <n v="171264.25589999999"/>
    <n v="299712.44790000003"/>
    <n v="225244.53320000001"/>
    <n v="394177.93310000002"/>
    <n v="278642.09639999998"/>
    <n v="487623.66859999998"/>
    <n v="313593.01179999998"/>
    <n v="548787.77060000005"/>
    <n v="348025.95919999998"/>
    <n v="609045.42859999998"/>
  </r>
  <r>
    <s v="5"/>
    <s v="Region V - Midwest"/>
    <x v="34"/>
    <s v="WI"/>
    <x v="248"/>
    <s v="4"/>
    <x v="3"/>
    <n v="113596.85980000001"/>
    <n v="181754.97839999999"/>
    <n v="159035.60370000001"/>
    <n v="254456.96969999999"/>
    <n v="204474.34770000001"/>
    <n v="327158.96110000001"/>
    <n v="272632.46350000001"/>
    <n v="436211.94819999998"/>
    <n v="340790.57939999999"/>
    <n v="545264.93519999995"/>
    <n v="386229.32339999999"/>
    <n v="617966.92660000001"/>
    <n v="431668.0673"/>
    <n v="690668.91799999995"/>
  </r>
  <r>
    <s v="5"/>
    <s v="Region V - Midwest"/>
    <x v="34"/>
    <s v="WI"/>
    <x v="249"/>
    <s v="1"/>
    <x v="0"/>
    <n v="131032.692"/>
    <n v="229307.21109999999"/>
    <n v="170473.15489999999"/>
    <n v="298328.02120000002"/>
    <n v="205120.6813"/>
    <n v="358961.1923"/>
    <n v="246673.35879999999"/>
    <n v="431678.37800000003"/>
    <n v="290656.46179999999"/>
    <n v="508648.80800000002"/>
    <n v="318615.47350000002"/>
    <n v="557577.07869999995"/>
    <n v="345686.43060000002"/>
    <n v="604951.25360000005"/>
  </r>
  <r>
    <s v="5"/>
    <s v="Region V - Midwest"/>
    <x v="34"/>
    <s v="WI"/>
    <x v="249"/>
    <s v="2"/>
    <x v="1"/>
    <n v="114812.15979999999"/>
    <n v="200921.27970000001"/>
    <n v="150915.82750000001"/>
    <n v="264102.69829999999"/>
    <n v="184027.3688"/>
    <n v="322047.89539999998"/>
    <n v="226652.5877"/>
    <n v="396642.02840000001"/>
    <n v="269602.87300000002"/>
    <n v="471805.02779999998"/>
    <n v="297343.40419999999"/>
    <n v="520350.9572"/>
    <n v="323672.85119999998"/>
    <n v="566427.48959999997"/>
  </r>
  <r>
    <s v="5"/>
    <s v="Region V - Midwest"/>
    <x v="34"/>
    <s v="WI"/>
    <x v="249"/>
    <s v="3"/>
    <x v="2"/>
    <n v="100401.1116"/>
    <n v="175701.94519999999"/>
    <n v="136442.46780000001"/>
    <n v="238774.3187"/>
    <n v="172384.77960000001"/>
    <n v="301673.36420000001"/>
    <n v="226795.58859999999"/>
    <n v="396892.28019999998"/>
    <n v="280634.37560000003"/>
    <n v="491110.15730000002"/>
    <n v="315891.32020000002"/>
    <n v="552809.81039999996"/>
    <n v="350639.80080000003"/>
    <n v="613619.65150000004"/>
  </r>
  <r>
    <s v="5"/>
    <s v="Region V - Midwest"/>
    <x v="34"/>
    <s v="WI"/>
    <x v="249"/>
    <s v="4"/>
    <x v="3"/>
    <n v="113517.4638"/>
    <n v="181627.94469999999"/>
    <n v="158924.44930000001"/>
    <n v="254279.1226"/>
    <n v="204331.43479999999"/>
    <n v="326930.30050000001"/>
    <n v="272441.913"/>
    <n v="435907.0674"/>
    <n v="340552.39120000001"/>
    <n v="544883.83409999998"/>
    <n v="385959.37680000003"/>
    <n v="617535.01210000005"/>
    <n v="431366.36229999998"/>
    <n v="690186.19"/>
  </r>
  <r>
    <s v="5"/>
    <s v="Region V - Midwest"/>
    <x v="34"/>
    <s v="WI"/>
    <x v="250"/>
    <s v="1"/>
    <x v="0"/>
    <n v="132881.67000000001"/>
    <n v="232542.92249999999"/>
    <n v="172777.364"/>
    <n v="302360.38699999999"/>
    <n v="207823.48759999999"/>
    <n v="363691.10340000002"/>
    <n v="249810.02050000001"/>
    <n v="437167.53590000002"/>
    <n v="294277.7476"/>
    <n v="514986.05829999998"/>
    <n v="322552.19919999997"/>
    <n v="564466.34869999997"/>
    <n v="349878.34149999998"/>
    <n v="612287.09750000003"/>
  </r>
  <r>
    <s v="5"/>
    <s v="Region V - Midwest"/>
    <x v="34"/>
    <s v="WI"/>
    <x v="250"/>
    <s v="2"/>
    <x v="1"/>
    <n v="116812.7332"/>
    <n v="204422.28320000001"/>
    <n v="153402.8173"/>
    <n v="268454.93030000001"/>
    <n v="186927.31109999999"/>
    <n v="327122.79440000001"/>
    <n v="229976.36139999999"/>
    <n v="402458.63250000001"/>
    <n v="273420.92349999998"/>
    <n v="478486.61609999998"/>
    <n v="301478.93640000001"/>
    <n v="527588.13879999996"/>
    <n v="328070.4987"/>
    <n v="574123.37269999995"/>
  </r>
  <r>
    <s v="5"/>
    <s v="Region V - Midwest"/>
    <x v="34"/>
    <s v="WI"/>
    <x v="250"/>
    <s v="3"/>
    <x v="2"/>
    <n v="102548.7899"/>
    <n v="179460.3823"/>
    <n v="139487.71410000001"/>
    <n v="244103.49969999999"/>
    <n v="176328.51949999999"/>
    <n v="308574.90909999999"/>
    <n v="232082.42079999999"/>
    <n v="406144.23639999999"/>
    <n v="287269.64610000001"/>
    <n v="502721.88069999998"/>
    <n v="323431.48969999998"/>
    <n v="566005.10699999996"/>
    <n v="359089.6213"/>
    <n v="628406.83719999995"/>
  </r>
  <r>
    <s v="5"/>
    <s v="Region V - Midwest"/>
    <x v="34"/>
    <s v="WI"/>
    <x v="250"/>
    <s v="4"/>
    <x v="3"/>
    <n v="115069.06479999999"/>
    <n v="184110.50630000001"/>
    <n v="161096.6906"/>
    <n v="257754.70869999999"/>
    <n v="207124.31649999999"/>
    <n v="331398.91139999998"/>
    <n v="276165.75530000002"/>
    <n v="441865.21509999997"/>
    <n v="345207.19410000002"/>
    <n v="552331.51879999996"/>
    <n v="391234.82"/>
    <n v="625975.72140000004"/>
    <n v="437262.44589999999"/>
    <n v="699619.92390000005"/>
  </r>
  <r>
    <s v="5"/>
    <s v="Region V - Midwest"/>
    <x v="34"/>
    <s v="WI"/>
    <x v="251"/>
    <s v="1"/>
    <x v="0"/>
    <n v="124699.53660000001"/>
    <n v="218224.18900000001"/>
    <n v="162281.02679999999"/>
    <n v="283991.79680000001"/>
    <n v="195296.10149999999"/>
    <n v="341768.1777"/>
    <n v="234911.60810000001"/>
    <n v="411095.31420000002"/>
    <n v="276832.38150000002"/>
    <n v="484456.66769999999"/>
    <n v="303476.97659999999"/>
    <n v="531084.70900000003"/>
    <n v="329298.71580000001"/>
    <n v="576272.75269999995"/>
  </r>
  <r>
    <s v="5"/>
    <s v="Region V - Midwest"/>
    <x v="34"/>
    <s v="WI"/>
    <x v="251"/>
    <s v="2"/>
    <x v="1"/>
    <n v="109085.3806"/>
    <n v="190899.4161"/>
    <n v="143454.81589999999"/>
    <n v="251045.9278"/>
    <n v="174991.32569999999"/>
    <n v="306234.8199"/>
    <n v="215639.27849999999"/>
    <n v="377368.73739999998"/>
    <n v="256565.8444"/>
    <n v="448990.22769999999"/>
    <n v="283000.1263"/>
    <n v="495250.22100000002"/>
    <n v="308108.07559999998"/>
    <n v="539189.13230000006"/>
  </r>
  <r>
    <s v="5"/>
    <s v="Region V - Midwest"/>
    <x v="34"/>
    <s v="WI"/>
    <x v="251"/>
    <s v="3"/>
    <x v="2"/>
    <n v="95207.266300000003"/>
    <n v="166612.71599999999"/>
    <n v="129325.06939999999"/>
    <n v="226318.87150000001"/>
    <n v="163347.5306"/>
    <n v="285858.17849999998"/>
    <n v="214859.97150000001"/>
    <n v="376004.95010000002"/>
    <n v="265821.77439999999"/>
    <n v="465188.1053"/>
    <n v="299184.48979999998"/>
    <n v="523572.85710000002"/>
    <n v="332057.74900000001"/>
    <n v="581101.06090000004"/>
  </r>
  <r>
    <s v="5"/>
    <s v="Region V - Midwest"/>
    <x v="34"/>
    <s v="WI"/>
    <x v="251"/>
    <s v="4"/>
    <x v="3"/>
    <n v="108054.3092"/>
    <n v="172886.89720000001"/>
    <n v="151276.03279999999"/>
    <n v="242041.65599999999"/>
    <n v="194497.75640000001"/>
    <n v="311196.41489999997"/>
    <n v="259330.34179999999"/>
    <n v="414928.55320000002"/>
    <n v="324162.92739999999"/>
    <n v="518660.69140000001"/>
    <n v="367384.65100000001"/>
    <n v="587815.45039999997"/>
    <n v="410606.37469999999"/>
    <n v="656970.20920000004"/>
  </r>
  <r>
    <s v="5"/>
    <s v="Region V - Midwest"/>
    <x v="34"/>
    <s v="WI"/>
    <x v="252"/>
    <s v="1"/>
    <x v="0"/>
    <n v="133575.21460000001"/>
    <n v="233756.62549999999"/>
    <n v="173777.89379999999"/>
    <n v="304111.31420000002"/>
    <n v="209094.96950000001"/>
    <n v="365916.19660000002"/>
    <n v="251449.29440000001"/>
    <n v="440036.26500000001"/>
    <n v="296281.70390000002"/>
    <n v="518492.98180000001"/>
    <n v="324780.8236"/>
    <n v="568366.44149999996"/>
    <n v="352373.2083"/>
    <n v="616653.11450000003"/>
  </r>
  <r>
    <s v="5"/>
    <s v="Region V - Midwest"/>
    <x v="34"/>
    <s v="WI"/>
    <x v="252"/>
    <s v="2"/>
    <x v="1"/>
    <n v="117051.4952"/>
    <n v="204840.11660000001"/>
    <n v="153855.00930000001"/>
    <n v="269246.26620000001"/>
    <n v="187607.38990000001"/>
    <n v="328312.93229999999"/>
    <n v="231054.30350000001"/>
    <n v="404345.03110000002"/>
    <n v="274834.5906"/>
    <n v="480960.53340000001"/>
    <n v="303111.1459"/>
    <n v="530444.50540000002"/>
    <n v="329948.1605"/>
    <n v="577409.28090000001"/>
  </r>
  <r>
    <s v="5"/>
    <s v="Region V - Midwest"/>
    <x v="34"/>
    <s v="WI"/>
    <x v="252"/>
    <s v="3"/>
    <x v="2"/>
    <n v="102371.45879999999"/>
    <n v="179150.05300000001"/>
    <n v="139123.96189999999"/>
    <n v="243466.93340000001"/>
    <n v="175775.56909999999"/>
    <n v="307607.24589999998"/>
    <n v="231259.61730000001"/>
    <n v="404704.33039999998"/>
    <n v="286160.95150000002"/>
    <n v="500781.66519999999"/>
    <n v="322114.38099999999"/>
    <n v="563700.16680000001"/>
    <n v="357549.84240000002"/>
    <n v="625712.22420000006"/>
  </r>
  <r>
    <s v="5"/>
    <s v="Region V - Midwest"/>
    <x v="34"/>
    <s v="WI"/>
    <x v="252"/>
    <s v="4"/>
    <x v="3"/>
    <n v="115718.6009"/>
    <n v="185149.76420000001"/>
    <n v="162006.04120000001"/>
    <n v="259209.6697"/>
    <n v="208293.48149999999"/>
    <n v="333269.57539999997"/>
    <n v="277724.64199999999"/>
    <n v="444359.4338"/>
    <n v="347155.8026"/>
    <n v="555449.29229999997"/>
    <n v="393443.24290000001"/>
    <n v="629509.19799999997"/>
    <n v="439730.68329999998"/>
    <n v="703569.10360000003"/>
  </r>
  <r>
    <s v="5"/>
    <s v="Region V - Midwest"/>
    <x v="34"/>
    <s v="WI"/>
    <x v="253"/>
    <s v="1"/>
    <x v="0"/>
    <n v="129761.423"/>
    <n v="227082.4903"/>
    <n v="168820.77530000001"/>
    <n v="295436.3567"/>
    <n v="203133.52470000001"/>
    <n v="355483.66810000001"/>
    <n v="244285.37580000001"/>
    <n v="427499.40769999998"/>
    <n v="287843.82250000001"/>
    <n v="503726.68939999997"/>
    <n v="315532.77840000001"/>
    <n v="552182.36230000004"/>
    <n v="342343.01990000001"/>
    <n v="599100.28480000002"/>
  </r>
  <r>
    <s v="5"/>
    <s v="Region V - Midwest"/>
    <x v="34"/>
    <s v="WI"/>
    <x v="253"/>
    <s v="2"/>
    <x v="1"/>
    <n v="113692.4862"/>
    <n v="198961.85089999999"/>
    <n v="149446.2286"/>
    <n v="261530.9001"/>
    <n v="182237.3481"/>
    <n v="318915.3591"/>
    <n v="224451.71669999999"/>
    <n v="392790.50420000002"/>
    <n v="266986.99839999998"/>
    <n v="467227.24719999998"/>
    <n v="294459.51569999999"/>
    <n v="515304.15230000002"/>
    <n v="320535.17719999998"/>
    <n v="560936.56000000006"/>
  </r>
  <r>
    <s v="5"/>
    <s v="Region V - Midwest"/>
    <x v="34"/>
    <s v="WI"/>
    <x v="253"/>
    <s v="3"/>
    <x v="2"/>
    <n v="99415.933600000004"/>
    <n v="173977.88380000001"/>
    <n v="135101.71530000001"/>
    <n v="236428.00169999999"/>
    <n v="170689.3781"/>
    <n v="298706.4117"/>
    <n v="224563.56570000001"/>
    <n v="392986.23979999998"/>
    <n v="277871.07709999999"/>
    <n v="486274.3849"/>
    <n v="312779.7782"/>
    <n v="547364.61179999996"/>
    <n v="347184.7672"/>
    <n v="607573.34270000004"/>
  </r>
  <r>
    <s v="5"/>
    <s v="Region V - Midwest"/>
    <x v="34"/>
    <s v="WI"/>
    <x v="253"/>
    <s v="4"/>
    <x v="3"/>
    <n v="112416.8884"/>
    <n v="179867.02420000001"/>
    <n v="157383.64379999999"/>
    <n v="251813.83369999999"/>
    <n v="202350.39920000001"/>
    <n v="323760.64350000001"/>
    <n v="269800.53220000002"/>
    <n v="431680.85800000001"/>
    <n v="337250.66529999999"/>
    <n v="539601.07239999995"/>
    <n v="382217.42060000001"/>
    <n v="611547.88210000005"/>
    <n v="427184.17599999998"/>
    <n v="683494.69180000003"/>
  </r>
  <r>
    <s v="5"/>
    <s v="Region V - Midwest"/>
    <x v="34"/>
    <s v="WI"/>
    <x v="254"/>
    <s v="1"/>
    <x v="0"/>
    <n v="125300.4235"/>
    <n v="219275.74110000001"/>
    <n v="163002.61060000001"/>
    <n v="285254.56849999999"/>
    <n v="196122.93530000001"/>
    <n v="343215.13669999997"/>
    <n v="235838.42730000001"/>
    <n v="412717.2476"/>
    <n v="277880.11550000001"/>
    <n v="486290.2022"/>
    <n v="304605.95390000002"/>
    <n v="533060.41949999996"/>
    <n v="330476.51990000001"/>
    <n v="578333.90989999997"/>
  </r>
  <r>
    <s v="5"/>
    <s v="Region V - Midwest"/>
    <x v="34"/>
    <s v="WI"/>
    <x v="254"/>
    <s v="2"/>
    <x v="1"/>
    <n v="109837.86109999999"/>
    <n v="192216.25700000001"/>
    <n v="144359.17819999999"/>
    <n v="252628.56200000001"/>
    <n v="176015.2929"/>
    <n v="308026.76260000002"/>
    <n v="216753.20740000001"/>
    <n v="379318.11300000001"/>
    <n v="257810.3407"/>
    <n v="451168.09620000003"/>
    <n v="284327.90789999999"/>
    <n v="497573.83880000003"/>
    <n v="309491.6139"/>
    <n v="541610.32420000003"/>
  </r>
  <r>
    <s v="5"/>
    <s v="Region V - Midwest"/>
    <x v="34"/>
    <s v="WI"/>
    <x v="254"/>
    <s v="3"/>
    <x v="2"/>
    <n v="96101.806400000001"/>
    <n v="168178.16130000001"/>
    <n v="130615.92170000001"/>
    <n v="228577.86300000001"/>
    <n v="165035.6207"/>
    <n v="288812.33610000001"/>
    <n v="217139.2703"/>
    <n v="379993.723"/>
    <n v="268697.62780000002"/>
    <n v="470220.84879999998"/>
    <n v="302463.98629999999"/>
    <n v="529311.97600000002"/>
    <n v="335745.64069999999"/>
    <n v="587554.87120000005"/>
  </r>
  <r>
    <s v="5"/>
    <s v="Region V - Midwest"/>
    <x v="34"/>
    <s v="WI"/>
    <x v="254"/>
    <s v="4"/>
    <x v="3"/>
    <n v="108545.04640000001"/>
    <n v="173672.07680000001"/>
    <n v="151963.06479999999"/>
    <n v="243140.9074"/>
    <n v="195381.08350000001"/>
    <n v="312609.73810000002"/>
    <n v="260508.11120000001"/>
    <n v="416812.98420000001"/>
    <n v="325635.13900000002"/>
    <n v="521016.23019999999"/>
    <n v="369053.15759999998"/>
    <n v="590485.06090000004"/>
    <n v="412471.17609999998"/>
    <n v="659953.89170000004"/>
  </r>
  <r>
    <s v="6"/>
    <s v="Region VI - Midsouth"/>
    <x v="35"/>
    <s v="AR"/>
    <x v="175"/>
    <s v="1"/>
    <x v="0"/>
    <n v="111986.9124"/>
    <n v="195977.09659999999"/>
    <n v="145757.31789999999"/>
    <n v="255075.3063"/>
    <n v="175424.64300000001"/>
    <n v="306993.12520000001"/>
    <n v="211031.91"/>
    <n v="369305.84250000003"/>
    <n v="248706.14629999999"/>
    <n v="435235.7561"/>
    <n v="272650.19900000002"/>
    <n v="477137.84840000002"/>
    <n v="295864.79869999998"/>
    <n v="517763.39760000003"/>
  </r>
  <r>
    <s v="6"/>
    <s v="Region VI - Midsouth"/>
    <x v="35"/>
    <s v="AR"/>
    <x v="175"/>
    <s v="2"/>
    <x v="1"/>
    <n v="97888.693400000004"/>
    <n v="171305.21340000001"/>
    <n v="128758.89380000001"/>
    <n v="225328.06419999999"/>
    <n v="157091.20379999999"/>
    <n v="274909.60680000001"/>
    <n v="193630.67970000001"/>
    <n v="338853.68949999998"/>
    <n v="230407.2335"/>
    <n v="403212.65860000002"/>
    <n v="254161.39189999999"/>
    <n v="444782.43579999998"/>
    <n v="276731.50140000001"/>
    <n v="484280.1275"/>
  </r>
  <r>
    <s v="6"/>
    <s v="Region VI - Midsouth"/>
    <x v="35"/>
    <s v="AR"/>
    <x v="175"/>
    <s v="3"/>
    <x v="2"/>
    <n v="85355.520000000004"/>
    <n v="149372.15979999999"/>
    <n v="115917.58590000001"/>
    <n v="202855.77530000001"/>
    <n v="146393.56630000001"/>
    <n v="256188.74110000001"/>
    <n v="192539.8057"/>
    <n v="336944.66009999998"/>
    <n v="238188.8671"/>
    <n v="416830.51750000002"/>
    <n v="268069.15470000001"/>
    <n v="469121.0208"/>
    <n v="297507.50630000001"/>
    <n v="520638.1361"/>
  </r>
  <r>
    <s v="6"/>
    <s v="Region VI - Midsouth"/>
    <x v="35"/>
    <s v="AR"/>
    <x v="175"/>
    <s v="4"/>
    <x v="3"/>
    <n v="97048.613899999997"/>
    <n v="155277.78460000001"/>
    <n v="135868.05960000001"/>
    <n v="217388.89850000001"/>
    <n v="174687.50520000001"/>
    <n v="279500.01240000001"/>
    <n v="232916.67360000001"/>
    <n v="372666.68320000003"/>
    <n v="291145.8419"/>
    <n v="465833.35399999999"/>
    <n v="329965.28749999998"/>
    <n v="527944.46790000005"/>
    <n v="368784.73300000001"/>
    <n v="590055.58169999998"/>
  </r>
  <r>
    <s v="6"/>
    <s v="Region VI - Midsouth"/>
    <x v="35"/>
    <s v="AR"/>
    <x v="255"/>
    <s v="1"/>
    <x v="0"/>
    <n v="108057.3159"/>
    <n v="189100.30290000001"/>
    <n v="140451.53950000001"/>
    <n v="245790.19409999999"/>
    <n v="168907.4154"/>
    <n v="295587.97700000001"/>
    <n v="202977.4565"/>
    <n v="355210.549"/>
    <n v="239073.02650000001"/>
    <n v="418377.79629999999"/>
    <n v="262027.6384"/>
    <n v="458548.36729999998"/>
    <n v="284188.32919999998"/>
    <n v="497329.57610000001"/>
  </r>
  <r>
    <s v="6"/>
    <s v="Region VI - Midsouth"/>
    <x v="35"/>
    <s v="AR"/>
    <x v="255"/>
    <s v="2"/>
    <x v="1"/>
    <n v="95171.846699999995"/>
    <n v="166550.73180000001"/>
    <n v="124915.34510000001"/>
    <n v="218601.85399999999"/>
    <n v="152151.04610000001"/>
    <n v="266264.33059999999"/>
    <n v="187073.1059"/>
    <n v="327377.93540000002"/>
    <n v="222348.2133"/>
    <n v="389109.37329999998"/>
    <n v="245129.2659"/>
    <n v="428976.21539999999"/>
    <n v="266700.90669999999"/>
    <n v="466726.58669999999"/>
  </r>
  <r>
    <s v="6"/>
    <s v="Region VI - Midsouth"/>
    <x v="35"/>
    <s v="AR"/>
    <x v="255"/>
    <s v="3"/>
    <x v="2"/>
    <n v="83739.844800000006"/>
    <n v="146544.72829999999"/>
    <n v="113963.60980000001"/>
    <n v="199436.31709999999"/>
    <n v="144108.69450000001"/>
    <n v="252190.21539999999"/>
    <n v="189721.40590000001"/>
    <n v="332012.46049999999"/>
    <n v="234879.70740000001"/>
    <n v="411039.4878"/>
    <n v="264480.34159999999"/>
    <n v="462840.59779999999"/>
    <n v="293677.05589999998"/>
    <n v="513934.84769999998"/>
  </r>
  <r>
    <s v="6"/>
    <s v="Region VI - Midsouth"/>
    <x v="35"/>
    <s v="AR"/>
    <x v="255"/>
    <s v="4"/>
    <x v="3"/>
    <n v="93548.418000000005"/>
    <n v="149677.47099999999"/>
    <n v="130967.78509999999"/>
    <n v="209548.45929999999"/>
    <n v="168387.15239999999"/>
    <n v="269419.44770000002"/>
    <n v="224516.20310000001"/>
    <n v="359225.93030000001"/>
    <n v="280645.25390000001"/>
    <n v="449032.4129"/>
    <n v="318064.62109999999"/>
    <n v="508903.40139999997"/>
    <n v="355483.98830000003"/>
    <n v="568774.38970000006"/>
  </r>
  <r>
    <s v="6"/>
    <s v="Region VI - Midsouth"/>
    <x v="35"/>
    <s v="AR"/>
    <x v="256"/>
    <s v="1"/>
    <x v="0"/>
    <n v="109398.061"/>
    <n v="191446.6067"/>
    <n v="142313.106"/>
    <n v="249047.93549999999"/>
    <n v="171228.0307"/>
    <n v="299649.05369999999"/>
    <n v="205899.74720000001"/>
    <n v="360324.5576"/>
    <n v="242602.79300000001"/>
    <n v="424554.88770000002"/>
    <n v="265935.02539999998"/>
    <n v="465386.29450000002"/>
    <n v="288519.48969999998"/>
    <n v="504909.10690000001"/>
  </r>
  <r>
    <s v="6"/>
    <s v="Region VI - Midsouth"/>
    <x v="35"/>
    <s v="AR"/>
    <x v="256"/>
    <s v="2"/>
    <x v="1"/>
    <n v="95906.217300000004"/>
    <n v="167835.88020000001"/>
    <n v="126045.79730000001"/>
    <n v="220580.14540000001"/>
    <n v="153683.12700000001"/>
    <n v="268945.47230000002"/>
    <n v="189246.95730000001"/>
    <n v="331182.1753"/>
    <n v="225090.93059999999"/>
    <n v="393909.12849999999"/>
    <n v="248241.43609999999"/>
    <n v="434422.51329999999"/>
    <n v="270209.13040000002"/>
    <n v="472865.97820000001"/>
  </r>
  <r>
    <s v="6"/>
    <s v="Region VI - Midsouth"/>
    <x v="35"/>
    <s v="AR"/>
    <x v="256"/>
    <s v="3"/>
    <x v="2"/>
    <n v="83921.108200000002"/>
    <n v="146861.93919999999"/>
    <n v="114063.3941"/>
    <n v="199610.93960000001"/>
    <n v="144123.29699999999"/>
    <n v="252215.76990000001"/>
    <n v="189626.82819999999"/>
    <n v="331846.94929999998"/>
    <n v="234654.56520000001"/>
    <n v="410645.48910000001"/>
    <n v="264144.39659999998"/>
    <n v="462252.69400000002"/>
    <n v="293211.3"/>
    <n v="513119.77490000002"/>
  </r>
  <r>
    <s v="6"/>
    <s v="Region VI - Midsouth"/>
    <x v="35"/>
    <s v="AR"/>
    <x v="256"/>
    <s v="4"/>
    <x v="3"/>
    <n v="94768.077399999995"/>
    <n v="151628.92619999999"/>
    <n v="132675.30840000001"/>
    <n v="212280.49660000001"/>
    <n v="170582.53940000001"/>
    <n v="272932.06709999999"/>
    <n v="227443.38579999999"/>
    <n v="363909.4228"/>
    <n v="284304.23229999997"/>
    <n v="454886.77840000001"/>
    <n v="322211.4633"/>
    <n v="515538.34889999998"/>
    <n v="360118.69429999997"/>
    <n v="576189.91940000001"/>
  </r>
  <r>
    <s v="6"/>
    <s v="Region VI - Midsouth"/>
    <x v="35"/>
    <s v="AR"/>
    <x v="257"/>
    <s v="1"/>
    <x v="0"/>
    <n v="106739.7258"/>
    <n v="186794.5202"/>
    <n v="138659.69699999999"/>
    <n v="242654.46979999999"/>
    <n v="166697.9472"/>
    <n v="291721.40769999998"/>
    <n v="200233.26139999999"/>
    <n v="350408.20750000002"/>
    <n v="235782.2942"/>
    <n v="412619.0148"/>
    <n v="258395.13990000001"/>
    <n v="452191.49469999998"/>
    <n v="280186.40899999999"/>
    <n v="490326.2157"/>
  </r>
  <r>
    <s v="6"/>
    <s v="Region VI - Midsouth"/>
    <x v="35"/>
    <s v="AR"/>
    <x v="257"/>
    <s v="2"/>
    <x v="1"/>
    <n v="94309.0383"/>
    <n v="165040.81709999999"/>
    <n v="123671.8395"/>
    <n v="216425.71909999999"/>
    <n v="150532.9797"/>
    <n v="263432.7145"/>
    <n v="184890.2415"/>
    <n v="323557.92259999999"/>
    <n v="219647.76920000001"/>
    <n v="384383.59600000002"/>
    <n v="242093.18109999999"/>
    <n v="423663.06689999998"/>
    <n v="263316.19020000001"/>
    <n v="460803.33299999998"/>
  </r>
  <r>
    <s v="6"/>
    <s v="Region VI - Midsouth"/>
    <x v="35"/>
    <s v="AR"/>
    <x v="257"/>
    <s v="3"/>
    <x v="2"/>
    <n v="83290.606700000004"/>
    <n v="145758.56159999999"/>
    <n v="113450.16499999999"/>
    <n v="198537.7887"/>
    <n v="143533.82"/>
    <n v="251184.185"/>
    <n v="189040.44270000001"/>
    <n v="330820.77470000001"/>
    <n v="234108.69330000001"/>
    <n v="409690.21340000001"/>
    <n v="263667.11379999999"/>
    <n v="461417.44929999998"/>
    <n v="292835.87030000001"/>
    <n v="512462.77299999999"/>
  </r>
  <r>
    <s v="6"/>
    <s v="Region VI - Midsouth"/>
    <x v="35"/>
    <s v="AR"/>
    <x v="257"/>
    <s v="4"/>
    <x v="3"/>
    <n v="92368.45"/>
    <n v="147789.52220000001"/>
    <n v="129315.83"/>
    <n v="206905.33100000001"/>
    <n v="166263.21"/>
    <n v="266021.13990000001"/>
    <n v="221684.27989999999"/>
    <n v="354694.85320000001"/>
    <n v="277105.34989999997"/>
    <n v="443368.56640000001"/>
    <n v="314052.73"/>
    <n v="502484.37540000002"/>
    <n v="351000.10989999998"/>
    <n v="561600.18429999996"/>
  </r>
  <r>
    <s v="6"/>
    <s v="Region VI - Midsouth"/>
    <x v="35"/>
    <s v="AR"/>
    <x v="258"/>
    <s v="1"/>
    <x v="0"/>
    <n v="112587.803"/>
    <n v="197028.65530000001"/>
    <n v="146478.90640000001"/>
    <n v="256338.08619999999"/>
    <n v="176251.4823"/>
    <n v="308440.09399999998"/>
    <n v="211958.73569999999"/>
    <n v="370927.78749999998"/>
    <n v="249753.88800000001"/>
    <n v="437069.3039"/>
    <n v="273779.18489999999"/>
    <n v="479113.5735"/>
    <n v="297042.61170000001"/>
    <n v="519824.57059999998"/>
  </r>
  <r>
    <s v="6"/>
    <s v="Region VI - Midsouth"/>
    <x v="35"/>
    <s v="AR"/>
    <x v="258"/>
    <s v="2"/>
    <x v="1"/>
    <n v="98641.177599999995"/>
    <n v="172622.06090000001"/>
    <n v="129663.26089999999"/>
    <n v="226910.70670000001"/>
    <n v="158115.17679999999"/>
    <n v="276701.55930000002"/>
    <n v="194744.6152"/>
    <n v="340803.07669999998"/>
    <n v="231651.73740000001"/>
    <n v="405390.5405"/>
    <n v="255489.18179999999"/>
    <n v="447106.06819999998"/>
    <n v="278115.04869999998"/>
    <n v="486701.33529999998"/>
  </r>
  <r>
    <s v="6"/>
    <s v="Region VI - Midsouth"/>
    <x v="35"/>
    <s v="AR"/>
    <x v="258"/>
    <s v="3"/>
    <x v="2"/>
    <n v="86250.063800000004"/>
    <n v="150937.6116"/>
    <n v="117208.4434"/>
    <n v="205114.77590000001"/>
    <n v="148081.66320000001"/>
    <n v="259142.9105"/>
    <n v="194819.11350000001"/>
    <n v="340933.4486"/>
    <n v="241064.73180000001"/>
    <n v="421863.2806"/>
    <n v="271348.66399999999"/>
    <n v="474860.16190000001"/>
    <n v="301195.41210000002"/>
    <n v="527091.97120000003"/>
  </r>
  <r>
    <s v="6"/>
    <s v="Region VI - Midsouth"/>
    <x v="35"/>
    <s v="AR"/>
    <x v="258"/>
    <s v="4"/>
    <x v="3"/>
    <n v="97539.354399999997"/>
    <n v="156062.9693"/>
    <n v="136555.0961"/>
    <n v="218488.15700000001"/>
    <n v="175570.83790000001"/>
    <n v="280913.34470000002"/>
    <n v="234094.45050000001"/>
    <n v="374551.1263"/>
    <n v="292618.06310000003"/>
    <n v="468188.90789999999"/>
    <n v="331633.80489999999"/>
    <n v="530614.09569999995"/>
    <n v="370649.5466"/>
    <n v="593039.28339999996"/>
  </r>
  <r>
    <s v="6"/>
    <s v="Region VI - Midsouth"/>
    <x v="35"/>
    <s v="AR"/>
    <x v="259"/>
    <s v="1"/>
    <x v="0"/>
    <n v="107410.1002"/>
    <n v="187967.67540000001"/>
    <n v="139590.48259999999"/>
    <n v="244283.34469999999"/>
    <n v="167858.25769999999"/>
    <n v="293751.9509"/>
    <n v="201694.41010000001"/>
    <n v="352965.21769999998"/>
    <n v="237547.1813"/>
    <n v="415707.5673"/>
    <n v="260348.83749999999"/>
    <n v="455610.4656"/>
    <n v="282351.99369999999"/>
    <n v="494115.989"/>
  </r>
  <r>
    <s v="6"/>
    <s v="Region VI - Midsouth"/>
    <x v="35"/>
    <s v="AR"/>
    <x v="259"/>
    <s v="2"/>
    <x v="1"/>
    <n v="94676.225399999996"/>
    <n v="165683.3946"/>
    <n v="124237.06789999999"/>
    <n v="217414.86900000001"/>
    <n v="151299.02299999999"/>
    <n v="264773.29029999999"/>
    <n v="185977.1704"/>
    <n v="325460.04820000002"/>
    <n v="221019.13159999999"/>
    <n v="386783.4804"/>
    <n v="243649.27040000001"/>
    <n v="426386.2231"/>
    <n v="265070.30660000001"/>
    <n v="463873.03659999999"/>
  </r>
  <r>
    <s v="6"/>
    <s v="Region VI - Midsouth"/>
    <x v="35"/>
    <s v="AR"/>
    <x v="259"/>
    <s v="3"/>
    <x v="2"/>
    <n v="83381.2402"/>
    <n v="145917.1704"/>
    <n v="113500.0597"/>
    <n v="198625.10449999999"/>
    <n v="143541.12469999999"/>
    <n v="251196.9682"/>
    <n v="188993.15830000001"/>
    <n v="330738.027"/>
    <n v="233996.12789999999"/>
    <n v="409493.22389999998"/>
    <n v="263499.14760000003"/>
    <n v="461123.5085"/>
    <n v="292602.99949999998"/>
    <n v="512055.24900000001"/>
  </r>
  <r>
    <s v="6"/>
    <s v="Region VI - Midsouth"/>
    <x v="35"/>
    <s v="AR"/>
    <x v="259"/>
    <s v="4"/>
    <x v="3"/>
    <n v="92978.281300000002"/>
    <n v="148765.25229999999"/>
    <n v="130169.5938"/>
    <n v="208271.35320000001"/>
    <n v="167360.90640000001"/>
    <n v="267777.45409999997"/>
    <n v="223147.8751"/>
    <n v="357036.6054"/>
    <n v="278934.84389999998"/>
    <n v="446295.75679999997"/>
    <n v="316126.15639999998"/>
    <n v="505801.8578"/>
    <n v="353317.46889999998"/>
    <n v="565307.95869999996"/>
  </r>
  <r>
    <s v="6"/>
    <s v="Region VI - Midsouth"/>
    <x v="35"/>
    <s v="AR"/>
    <x v="260"/>
    <s v="1"/>
    <x v="0"/>
    <n v="113882.2268"/>
    <n v="199293.89689999999"/>
    <n v="148201.0097"/>
    <n v="259351.7671"/>
    <n v="178349.78520000001"/>
    <n v="312112.12420000002"/>
    <n v="214524.81330000001"/>
    <n v="375418.42320000002"/>
    <n v="252805.5601"/>
    <n v="442409.73019999999"/>
    <n v="277136.76669999998"/>
    <n v="484989.34169999999"/>
    <n v="300715.26079999999"/>
    <n v="526251.70629999996"/>
  </r>
  <r>
    <s v="6"/>
    <s v="Region VI - Midsouth"/>
    <x v="35"/>
    <s v="AR"/>
    <x v="260"/>
    <s v="2"/>
    <x v="1"/>
    <n v="99632.414199999999"/>
    <n v="174356.7248"/>
    <n v="131019.80710000001"/>
    <n v="229284.66260000001"/>
    <n v="159819.2126"/>
    <n v="279683.62209999998"/>
    <n v="196936.47320000001"/>
    <n v="344638.82809999998"/>
    <n v="234309.88500000001"/>
    <n v="410042.29869999998"/>
    <n v="258449.15530000001"/>
    <n v="452286.02179999999"/>
    <n v="281376.22940000001"/>
    <n v="492408.40149999998"/>
  </r>
  <r>
    <s v="6"/>
    <s v="Region VI - Midsouth"/>
    <x v="35"/>
    <s v="AR"/>
    <x v="260"/>
    <s v="3"/>
    <x v="2"/>
    <n v="86967.268599999996"/>
    <n v="152192.72010000001"/>
    <n v="118135.53780000001"/>
    <n v="206737.19130000001"/>
    <n v="149216.79610000001"/>
    <n v="261129.39309999999"/>
    <n v="196275.60010000001"/>
    <n v="343482.3002"/>
    <n v="242831.88010000001"/>
    <n v="424955.79019999999"/>
    <n v="273311.04009999998"/>
    <n v="478294.32020000002"/>
    <n v="303343.51209999999"/>
    <n v="530851.14619999996"/>
  </r>
  <r>
    <s v="6"/>
    <s v="Region VI - Midsouth"/>
    <x v="35"/>
    <s v="AR"/>
    <x v="260"/>
    <s v="4"/>
    <x v="3"/>
    <n v="98679.620899999994"/>
    <n v="157887.3959"/>
    <n v="138151.46919999999"/>
    <n v="221042.3541"/>
    <n v="177623.31770000001"/>
    <n v="284197.3125"/>
    <n v="236831.09020000001"/>
    <n v="378929.75"/>
    <n v="296038.8628"/>
    <n v="473662.1875"/>
    <n v="335510.71110000001"/>
    <n v="536817.14580000006"/>
    <n v="374982.55959999998"/>
    <n v="599972.10419999994"/>
  </r>
  <r>
    <s v="6"/>
    <s v="Region VI - Midsouth"/>
    <x v="36"/>
    <s v="LA"/>
    <x v="112"/>
    <s v="1"/>
    <x v="0"/>
    <n v="112564.64049999999"/>
    <n v="196988.12100000001"/>
    <n v="146409.17249999999"/>
    <n v="256216.05179999999"/>
    <n v="176140.32329999999"/>
    <n v="308245.56589999999"/>
    <n v="211780.62590000001"/>
    <n v="370616.09529999999"/>
    <n v="249514.83689999999"/>
    <n v="436650.9645"/>
    <n v="273504.2781"/>
    <n v="478632.4866"/>
    <n v="296713.35159999999"/>
    <n v="519248.3652"/>
  </r>
  <r>
    <s v="6"/>
    <s v="Region VI - Midsouth"/>
    <x v="36"/>
    <s v="LA"/>
    <x v="112"/>
    <s v="2"/>
    <x v="1"/>
    <n v="98769.608699999997"/>
    <n v="172846.81529999999"/>
    <n v="129776.30560000001"/>
    <n v="227108.53479999999"/>
    <n v="158201.1514"/>
    <n v="276852.01490000001"/>
    <n v="194753.6152"/>
    <n v="340818.82659999997"/>
    <n v="231609.44880000001"/>
    <n v="405316.53529999999"/>
    <n v="255413.07930000001"/>
    <n v="446972.88870000001"/>
    <n v="277991.52269999997"/>
    <n v="486485.16470000002"/>
  </r>
  <r>
    <s v="6"/>
    <s v="Region VI - Midsouth"/>
    <x v="36"/>
    <s v="LA"/>
    <x v="112"/>
    <s v="3"/>
    <x v="2"/>
    <n v="86518.032600000006"/>
    <n v="151406.55710000001"/>
    <n v="117622.0958"/>
    <n v="205838.66769999999"/>
    <n v="148641.92490000001"/>
    <n v="260123.36869999999"/>
    <n v="195594.64120000001"/>
    <n v="342290.62209999998"/>
    <n v="242060.8714"/>
    <n v="423606.52490000002"/>
    <n v="272497.81819999998"/>
    <n v="476871.18180000002"/>
    <n v="302502.33299999998"/>
    <n v="529379.08270000003"/>
  </r>
  <r>
    <s v="6"/>
    <s v="Region VI - Midsouth"/>
    <x v="36"/>
    <s v="LA"/>
    <x v="112"/>
    <s v="4"/>
    <x v="3"/>
    <n v="97499.656400000007"/>
    <n v="155999.45250000001"/>
    <n v="136499.5189"/>
    <n v="218399.2334"/>
    <n v="175499.38140000001"/>
    <n v="280799.01449999999"/>
    <n v="233999.1752"/>
    <n v="374398.68589999998"/>
    <n v="292498.96899999998"/>
    <n v="467998.35739999998"/>
    <n v="331498.83159999998"/>
    <n v="530398.13840000005"/>
    <n v="370498.69400000002"/>
    <n v="592797.91940000001"/>
  </r>
  <r>
    <s v="6"/>
    <s v="Region VI - Midsouth"/>
    <x v="36"/>
    <s v="LA"/>
    <x v="261"/>
    <s v="1"/>
    <x v="0"/>
    <n v="112541.47410000001"/>
    <n v="196947.57990000001"/>
    <n v="146339.43340000001"/>
    <n v="256094.00839999999"/>
    <n v="176029.15820000001"/>
    <n v="308051.02679999999"/>
    <n v="211602.50829999999"/>
    <n v="370304.3897"/>
    <n v="249275.77679999999"/>
    <n v="436232.60930000001"/>
    <n v="273229.36129999999"/>
    <n v="478151.3823"/>
    <n v="296384.08039999998"/>
    <n v="518672.14069999999"/>
  </r>
  <r>
    <s v="6"/>
    <s v="Region VI - Midsouth"/>
    <x v="36"/>
    <s v="LA"/>
    <x v="261"/>
    <s v="2"/>
    <x v="1"/>
    <n v="98898.036900000006"/>
    <n v="173071.56460000001"/>
    <n v="129889.3461"/>
    <n v="227306.35579999999"/>
    <n v="158287.12100000001"/>
    <n v="277002.46169999999"/>
    <n v="194762.60870000001"/>
    <n v="340834.56510000001"/>
    <n v="231567.15210000001"/>
    <n v="405242.51610000001"/>
    <n v="255336.96780000001"/>
    <n v="446839.6937"/>
    <n v="277867.98690000002"/>
    <n v="486268.97710000002"/>
  </r>
  <r>
    <s v="6"/>
    <s v="Region VI - Midsouth"/>
    <x v="36"/>
    <s v="LA"/>
    <x v="261"/>
    <s v="3"/>
    <x v="2"/>
    <n v="86785.999299999996"/>
    <n v="151875.49890000001"/>
    <n v="118035.74559999999"/>
    <n v="206562.55480000001"/>
    <n v="149202.18340000001"/>
    <n v="261103.82089999999"/>
    <n v="196370.16459999999"/>
    <n v="343647.788"/>
    <n v="243057.00580000001"/>
    <n v="425349.76010000001"/>
    <n v="273646.96659999999"/>
    <n v="478882.19150000002"/>
    <n v="303809.24739999999"/>
    <n v="531666.18299999996"/>
  </r>
  <r>
    <s v="6"/>
    <s v="Region VI - Midsouth"/>
    <x v="36"/>
    <s v="LA"/>
    <x v="261"/>
    <s v="4"/>
    <x v="3"/>
    <n v="97459.954899999997"/>
    <n v="155935.9302"/>
    <n v="136443.9368"/>
    <n v="218310.30220000001"/>
    <n v="175427.91880000001"/>
    <n v="280684.67430000001"/>
    <n v="233903.89180000001"/>
    <n v="374246.23239999998"/>
    <n v="292379.86479999998"/>
    <n v="467807.7905"/>
    <n v="331363.84669999999"/>
    <n v="530182.16260000004"/>
    <n v="370347.82860000001"/>
    <n v="592556.53469999996"/>
  </r>
  <r>
    <s v="6"/>
    <s v="Region VI - Midsouth"/>
    <x v="36"/>
    <s v="LA"/>
    <x v="211"/>
    <s v="1"/>
    <x v="0"/>
    <n v="113211.8524"/>
    <n v="198120.74170000001"/>
    <n v="147270.22409999999"/>
    <n v="257722.89230000001"/>
    <n v="177189.4748"/>
    <n v="310081.58100000001"/>
    <n v="213063.66459999999"/>
    <n v="372861.41310000001"/>
    <n v="251040.67300000001"/>
    <n v="439321.1777"/>
    <n v="275183.06900000002"/>
    <n v="481570.37079999998"/>
    <n v="298549.67609999998"/>
    <n v="522461.93310000002"/>
  </r>
  <r>
    <s v="6"/>
    <s v="Region VI - Midsouth"/>
    <x v="36"/>
    <s v="LA"/>
    <x v="211"/>
    <s v="2"/>
    <x v="1"/>
    <n v="99265.226999999999"/>
    <n v="173714.14730000001"/>
    <n v="130454.5787"/>
    <n v="228295.51269999999"/>
    <n v="159053.16940000001"/>
    <n v="278343.04639999999"/>
    <n v="195849.5442"/>
    <n v="342736.7023"/>
    <n v="232938.52249999999"/>
    <n v="407642.4143"/>
    <n v="256893.06599999999"/>
    <n v="449562.86550000001"/>
    <n v="279622.11300000001"/>
    <n v="489338.69780000002"/>
  </r>
  <r>
    <s v="6"/>
    <s v="Region VI - Midsouth"/>
    <x v="36"/>
    <s v="LA"/>
    <x v="211"/>
    <s v="3"/>
    <x v="2"/>
    <n v="86876.634999999995"/>
    <n v="152034.11129999999"/>
    <n v="118085.64320000001"/>
    <n v="206649.87539999999"/>
    <n v="149209.4914"/>
    <n v="261116.61"/>
    <n v="196322.88449999999"/>
    <n v="343565.04790000001"/>
    <n v="242944.44560000001"/>
    <n v="425152.77970000001"/>
    <n v="273479.0062"/>
    <n v="478588.261"/>
    <n v="303576.38290000003"/>
    <n v="531258.67020000005"/>
  </r>
  <r>
    <s v="6"/>
    <s v="Region VI - Midsouth"/>
    <x v="36"/>
    <s v="LA"/>
    <x v="211"/>
    <s v="4"/>
    <x v="3"/>
    <n v="98069.789699999994"/>
    <n v="156911.66570000001"/>
    <n v="137297.70550000001"/>
    <n v="219676.33199999999"/>
    <n v="176525.6214"/>
    <n v="282440.99839999998"/>
    <n v="235367.4951"/>
    <n v="376587.99770000001"/>
    <n v="294209.3689"/>
    <n v="470734.99719999998"/>
    <n v="333437.28470000002"/>
    <n v="533499.66350000002"/>
    <n v="372665.20059999998"/>
    <n v="596264.32979999995"/>
  </r>
  <r>
    <s v="6"/>
    <s v="Region VI - Midsouth"/>
    <x v="36"/>
    <s v="LA"/>
    <x v="262"/>
    <s v="1"/>
    <x v="0"/>
    <n v="111917.42479999999"/>
    <n v="195855.49340000001"/>
    <n v="145548.11559999999"/>
    <n v="254709.20240000001"/>
    <n v="175091.16560000001"/>
    <n v="306409.53970000002"/>
    <n v="210497.57939999999"/>
    <n v="368370.76400000002"/>
    <n v="247988.99179999999"/>
    <n v="433980.73550000001"/>
    <n v="271825.47710000002"/>
    <n v="475694.58500000002"/>
    <n v="294877.016"/>
    <n v="516034.7782"/>
  </r>
  <r>
    <s v="6"/>
    <s v="Region VI - Midsouth"/>
    <x v="36"/>
    <s v="LA"/>
    <x v="262"/>
    <s v="2"/>
    <x v="1"/>
    <n v="98273.987500000003"/>
    <n v="171979.47820000001"/>
    <n v="129098.0284"/>
    <n v="225921.54980000001"/>
    <n v="157349.12839999999"/>
    <n v="275360.97460000002"/>
    <n v="193657.67970000001"/>
    <n v="338900.93949999998"/>
    <n v="230280.3671"/>
    <n v="402990.64230000001"/>
    <n v="253933.08369999999"/>
    <n v="444382.89649999997"/>
    <n v="276360.9227"/>
    <n v="483631.61469999998"/>
  </r>
  <r>
    <s v="6"/>
    <s v="Region VI - Midsouth"/>
    <x v="36"/>
    <s v="LA"/>
    <x v="262"/>
    <s v="3"/>
    <x v="2"/>
    <n v="86159.428100000005"/>
    <n v="150778.99909999999"/>
    <n v="117158.54580000001"/>
    <n v="205027.4552"/>
    <n v="148074.35509999999"/>
    <n v="259130.12150000001"/>
    <n v="194866.39360000001"/>
    <n v="341016.1887"/>
    <n v="241177.29199999999"/>
    <n v="422060.261"/>
    <n v="271516.62420000002"/>
    <n v="475154.09250000003"/>
    <n v="301428.27659999998"/>
    <n v="527499.48400000005"/>
  </r>
  <r>
    <s v="6"/>
    <s v="Region VI - Midsouth"/>
    <x v="36"/>
    <s v="LA"/>
    <x v="262"/>
    <s v="4"/>
    <x v="3"/>
    <n v="96929.519700000004"/>
    <n v="155087.23379999999"/>
    <n v="135701.32750000001"/>
    <n v="217122.12719999999"/>
    <n v="174473.1354"/>
    <n v="279157.0208"/>
    <n v="232630.84719999999"/>
    <n v="372209.36099999998"/>
    <n v="290788.5589"/>
    <n v="465261.70120000001"/>
    <n v="329560.36680000002"/>
    <n v="527296.59479999996"/>
    <n v="368332.17469999997"/>
    <n v="589331.48829999997"/>
  </r>
  <r>
    <s v="6"/>
    <s v="Region VI - Midsouth"/>
    <x v="36"/>
    <s v="LA"/>
    <x v="263"/>
    <s v="1"/>
    <x v="0"/>
    <n v="113235.01489999999"/>
    <n v="198161.27609999999"/>
    <n v="147339.95809999999"/>
    <n v="257844.92670000001"/>
    <n v="177300.63380000001"/>
    <n v="310276.1091"/>
    <n v="213241.77439999999"/>
    <n v="373173.1054"/>
    <n v="251279.72399999999"/>
    <n v="439739.5171"/>
    <n v="275457.97570000001"/>
    <n v="482051.45750000002"/>
    <n v="298878.9363"/>
    <n v="523038.1385"/>
  </r>
  <r>
    <s v="6"/>
    <s v="Region VI - Midsouth"/>
    <x v="36"/>
    <s v="LA"/>
    <x v="263"/>
    <s v="2"/>
    <x v="1"/>
    <n v="99136.795899999997"/>
    <n v="173489.39290000001"/>
    <n v="130341.5341"/>
    <n v="228097.68460000001"/>
    <n v="158967.19459999999"/>
    <n v="278192.5907"/>
    <n v="195840.5442"/>
    <n v="342720.9523"/>
    <n v="232980.8112"/>
    <n v="407716.41960000002"/>
    <n v="256969.1686"/>
    <n v="449696.04499999998"/>
    <n v="279745.63900000002"/>
    <n v="489554.86839999998"/>
  </r>
  <r>
    <s v="6"/>
    <s v="Region VI - Midsouth"/>
    <x v="36"/>
    <s v="LA"/>
    <x v="263"/>
    <s v="3"/>
    <x v="2"/>
    <n v="86608.666200000007"/>
    <n v="151565.16579999999"/>
    <n v="117671.9906"/>
    <n v="205925.98360000001"/>
    <n v="148649.22959999999"/>
    <n v="260136.15179999999"/>
    <n v="195547.35680000001"/>
    <n v="342207.87439999997"/>
    <n v="241948.30590000001"/>
    <n v="423409.53539999999"/>
    <n v="272329.85200000001"/>
    <n v="476577.24109999998"/>
    <n v="302269.4621"/>
    <n v="528971.55870000005"/>
  </r>
  <r>
    <s v="6"/>
    <s v="Region VI - Midsouth"/>
    <x v="36"/>
    <s v="LA"/>
    <x v="263"/>
    <s v="4"/>
    <x v="3"/>
    <n v="98109.487599999993"/>
    <n v="156975.1826"/>
    <n v="137353.28270000001"/>
    <n v="219765.2556"/>
    <n v="176597.0778"/>
    <n v="282555.32860000001"/>
    <n v="235462.77040000001"/>
    <n v="376740.43819999998"/>
    <n v="294328.46299999999"/>
    <n v="470925.5477"/>
    <n v="333572.25799999997"/>
    <n v="533715.62080000003"/>
    <n v="372816.05300000001"/>
    <n v="596505.69369999995"/>
  </r>
  <r>
    <s v="6"/>
    <s v="Region VI - Midsouth"/>
    <x v="36"/>
    <s v="LA"/>
    <x v="264"/>
    <s v="1"/>
    <x v="0"/>
    <n v="115107.16310000001"/>
    <n v="201437.53539999999"/>
    <n v="149713.91140000001"/>
    <n v="261999.34479999999"/>
    <n v="180114.6116"/>
    <n v="315200.57020000002"/>
    <n v="216556.5613"/>
    <n v="378973.98229999997"/>
    <n v="255140.0791"/>
    <n v="446495.1384"/>
    <n v="279669.62819999998"/>
    <n v="489421.84940000001"/>
    <n v="303400.12910000002"/>
    <n v="530950.22609999997"/>
  </r>
  <r>
    <s v="6"/>
    <s v="Region VI - Midsouth"/>
    <x v="36"/>
    <s v="LA"/>
    <x v="264"/>
    <s v="2"/>
    <x v="1"/>
    <n v="101008.94409999999"/>
    <n v="176765.65220000001"/>
    <n v="132715.48730000001"/>
    <n v="232252.10269999999"/>
    <n v="161781.17249999999"/>
    <n v="283117.05180000002"/>
    <n v="199155.33100000001"/>
    <n v="348521.82929999998"/>
    <n v="236841.16630000001"/>
    <n v="414472.04090000002"/>
    <n v="261180.821"/>
    <n v="457066.43680000002"/>
    <n v="284266.83199999999"/>
    <n v="497466.9559"/>
  </r>
  <r>
    <s v="6"/>
    <s v="Region VI - Midsouth"/>
    <x v="36"/>
    <s v="LA"/>
    <x v="264"/>
    <s v="3"/>
    <x v="2"/>
    <n v="88488.38"/>
    <n v="154854.66500000001"/>
    <n v="120303.58990000001"/>
    <n v="210531.2824"/>
    <n v="152032.7144"/>
    <n v="266057.25020000001"/>
    <n v="200058.66990000001"/>
    <n v="350102.67239999998"/>
    <n v="247587.4473"/>
    <n v="433278.03279999999"/>
    <n v="278720.87900000002"/>
    <n v="487761.53810000001"/>
    <n v="309412.37459999998"/>
    <n v="541471.65549999999"/>
  </r>
  <r>
    <s v="6"/>
    <s v="Region VI - Midsouth"/>
    <x v="36"/>
    <s v="LA"/>
    <x v="264"/>
    <s v="4"/>
    <x v="3"/>
    <n v="99700.793399999995"/>
    <n v="159521.27179999999"/>
    <n v="139581.11079999999"/>
    <n v="223329.78049999999"/>
    <n v="179461.42819999999"/>
    <n v="287138.2893"/>
    <n v="239281.90419999999"/>
    <n v="382851.05249999999"/>
    <n v="299102.38030000002"/>
    <n v="478563.81550000003"/>
    <n v="338982.69760000001"/>
    <n v="542372.32429999998"/>
    <n v="378863.01500000001"/>
    <n v="606180.83299999998"/>
  </r>
  <r>
    <s v="6"/>
    <s v="Region VI - Midsouth"/>
    <x v="36"/>
    <s v="LA"/>
    <x v="265"/>
    <s v="1"/>
    <x v="0"/>
    <n v="113188.6899"/>
    <n v="198080.20740000001"/>
    <n v="147200.4902"/>
    <n v="257600.8579"/>
    <n v="177078.31589999999"/>
    <n v="309887.05290000001"/>
    <n v="212885.55480000001"/>
    <n v="372549.72090000001"/>
    <n v="250801.622"/>
    <n v="438902.8383"/>
    <n v="274908.16220000002"/>
    <n v="481089.28389999998"/>
    <n v="298220.41580000002"/>
    <n v="521885.72769999999"/>
  </r>
  <r>
    <s v="6"/>
    <s v="Region VI - Midsouth"/>
    <x v="36"/>
    <s v="LA"/>
    <x v="265"/>
    <s v="2"/>
    <x v="1"/>
    <n v="99393.658200000005"/>
    <n v="173938.90169999999"/>
    <n v="130567.62330000001"/>
    <n v="228493.34090000001"/>
    <n v="159139.144"/>
    <n v="278493.50199999998"/>
    <n v="195858.5442"/>
    <n v="342752.4522"/>
    <n v="232896.23379999999"/>
    <n v="407568.40909999999"/>
    <n v="256816.96340000001"/>
    <n v="449429.68599999999"/>
    <n v="279498.587"/>
    <n v="489122.52720000001"/>
  </r>
  <r>
    <s v="6"/>
    <s v="Region VI - Midsouth"/>
    <x v="36"/>
    <s v="LA"/>
    <x v="265"/>
    <s v="3"/>
    <x v="2"/>
    <n v="87144.603900000002"/>
    <n v="152503.05679999999"/>
    <n v="118499.2956"/>
    <n v="207373.76740000001"/>
    <n v="149769.75330000001"/>
    <n v="262097.06820000001"/>
    <n v="197098.41219999999"/>
    <n v="344922.22149999999"/>
    <n v="243940.5852"/>
    <n v="426896.02409999998"/>
    <n v="274628.1605"/>
    <n v="480599.28090000001"/>
    <n v="304883.30379999999"/>
    <n v="533545.78170000005"/>
  </r>
  <r>
    <s v="6"/>
    <s v="Region VI - Midsouth"/>
    <x v="36"/>
    <s v="LA"/>
    <x v="265"/>
    <s v="4"/>
    <x v="3"/>
    <n v="98030.0916"/>
    <n v="156848.1489"/>
    <n v="137242.12830000001"/>
    <n v="219587.40839999999"/>
    <n v="176454.1649"/>
    <n v="282326.66800000001"/>
    <n v="235272.21979999999"/>
    <n v="376435.55729999999"/>
    <n v="294090.27480000001"/>
    <n v="470544.44660000002"/>
    <n v="333302.31140000001"/>
    <n v="533283.70629999996"/>
    <n v="372514.348"/>
    <n v="596022.96580000001"/>
  </r>
  <r>
    <s v="6"/>
    <s v="Region VI - Midsouth"/>
    <x v="37"/>
    <s v="NM"/>
    <x v="266"/>
    <s v="1"/>
    <x v="0"/>
    <n v="113812.7393"/>
    <n v="199172.29380000001"/>
    <n v="147991.80790000001"/>
    <n v="258985.66390000001"/>
    <n v="178016.30850000001"/>
    <n v="311528.53999999998"/>
    <n v="213990.48379999999"/>
    <n v="374483.34659999999"/>
    <n v="252088.40700000001"/>
    <n v="441154.7121"/>
    <n v="276312.04639999999"/>
    <n v="483546.08120000002"/>
    <n v="299727.48019999999"/>
    <n v="524523.09030000004"/>
  </r>
  <r>
    <s v="6"/>
    <s v="Region VI - Midsouth"/>
    <x v="37"/>
    <s v="NM"/>
    <x v="266"/>
    <s v="2"/>
    <x v="1"/>
    <n v="100017.70759999999"/>
    <n v="175030.98819999999"/>
    <n v="131358.94099999999"/>
    <n v="229878.14689999999"/>
    <n v="160077.1367"/>
    <n v="280134.989"/>
    <n v="196963.4731"/>
    <n v="344686.07789999997"/>
    <n v="234183.01869999999"/>
    <n v="409820.28289999999"/>
    <n v="258220.84760000001"/>
    <n v="451886.48320000002"/>
    <n v="281005.65130000003"/>
    <n v="491759.8898"/>
  </r>
  <r>
    <s v="6"/>
    <s v="Region VI - Midsouth"/>
    <x v="37"/>
    <s v="NM"/>
    <x v="266"/>
    <s v="3"/>
    <x v="2"/>
    <n v="87771.175099999993"/>
    <n v="153599.55660000001"/>
    <n v="119376.4954"/>
    <n v="208908.86689999999"/>
    <n v="150897.5816"/>
    <n v="264070.76760000002"/>
    <n v="198602.1833"/>
    <n v="347553.82079999999"/>
    <n v="245820.299"/>
    <n v="430185.5232"/>
    <n v="276758.50280000002"/>
    <n v="484327.3799"/>
    <n v="307264.2745"/>
    <n v="537712.48049999995"/>
  </r>
  <r>
    <s v="6"/>
    <s v="Region VI - Midsouth"/>
    <x v="37"/>
    <s v="NM"/>
    <x v="266"/>
    <s v="4"/>
    <x v="3"/>
    <n v="98560.526800000007"/>
    <n v="157696.84529999999"/>
    <n v="137984.73759999999"/>
    <n v="220775.5834"/>
    <n v="177408.94829999999"/>
    <n v="283854.32160000002"/>
    <n v="236545.26439999999"/>
    <n v="378472.42879999999"/>
    <n v="295681.58059999999"/>
    <n v="473090.53590000002"/>
    <n v="335105.79129999998"/>
    <n v="536169.27410000004"/>
    <n v="374530.00209999998"/>
    <n v="599248.0122"/>
  </r>
  <r>
    <s v="6"/>
    <s v="Region VI - Midsouth"/>
    <x v="37"/>
    <s v="NM"/>
    <x v="267"/>
    <s v="1"/>
    <x v="0"/>
    <n v="116424.7493"/>
    <n v="203743.31140000001"/>
    <n v="151505.74859999999"/>
    <n v="265135.0601"/>
    <n v="182324.07339999999"/>
    <n v="319067.1286"/>
    <n v="219300.7487"/>
    <n v="383776.31030000001"/>
    <n v="258430.80230000001"/>
    <n v="452253.90389999998"/>
    <n v="283302.11680000002"/>
    <n v="495778.70439999999"/>
    <n v="307402.03840000002"/>
    <n v="537953.56720000005"/>
  </r>
  <r>
    <s v="6"/>
    <s v="Region VI - Midsouth"/>
    <x v="37"/>
    <s v="NM"/>
    <x v="267"/>
    <s v="2"/>
    <x v="1"/>
    <n v="101871.74950000001"/>
    <n v="178275.56169999999"/>
    <n v="133958.98879999999"/>
    <n v="234428.23060000001"/>
    <n v="163399.23370000001"/>
    <n v="285948.65909999999"/>
    <n v="201338.18900000001"/>
    <n v="352341.83069999999"/>
    <n v="239541.60250000001"/>
    <n v="419197.80430000002"/>
    <n v="264216.8971"/>
    <n v="462379.5699"/>
    <n v="287651.53869999998"/>
    <n v="503390.19260000001"/>
  </r>
  <r>
    <s v="6"/>
    <s v="Region VI - Midsouth"/>
    <x v="37"/>
    <s v="NM"/>
    <x v="267"/>
    <s v="3"/>
    <x v="2"/>
    <n v="88937.615999999995"/>
    <n v="155640.82800000001"/>
    <n v="120817.03200000001"/>
    <n v="211429.80590000001"/>
    <n v="152607.58549999999"/>
    <n v="267063.27470000001"/>
    <n v="200739.62880000001"/>
    <n v="351294.3505"/>
    <n v="248358.45600000001"/>
    <n v="434627.29800000001"/>
    <n v="279534.10080000001"/>
    <n v="489184.6765"/>
    <n v="310253.55369999999"/>
    <n v="542943.71900000004"/>
  </r>
  <r>
    <s v="6"/>
    <s v="Region VI - Midsouth"/>
    <x v="37"/>
    <s v="NM"/>
    <x v="267"/>
    <s v="4"/>
    <x v="3"/>
    <n v="100880.758"/>
    <n v="161409.21530000001"/>
    <n v="141233.0612"/>
    <n v="225972.9013"/>
    <n v="181585.36439999999"/>
    <n v="290536.58740000002"/>
    <n v="242113.8193"/>
    <n v="387382.1165"/>
    <n v="302642.27409999998"/>
    <n v="484227.64569999999"/>
    <n v="342994.5772"/>
    <n v="548791.33180000004"/>
    <n v="383346.88040000002"/>
    <n v="613355.01789999998"/>
  </r>
  <r>
    <s v="6"/>
    <s v="Region VI - Midsouth"/>
    <x v="37"/>
    <s v="NM"/>
    <x v="268"/>
    <s v="1"/>
    <x v="0"/>
    <n v="117048.7988"/>
    <n v="204835.39790000001"/>
    <n v="152297.06640000001"/>
    <n v="266519.86619999999"/>
    <n v="183262.0661"/>
    <n v="320708.61560000002"/>
    <n v="220405.6777"/>
    <n v="385709.93599999999"/>
    <n v="259717.58730000001"/>
    <n v="454505.77769999998"/>
    <n v="284706.00099999999"/>
    <n v="498235.50170000002"/>
    <n v="308909.10269999999"/>
    <n v="540590.92980000004"/>
  </r>
  <r>
    <s v="6"/>
    <s v="Region VI - Midsouth"/>
    <x v="37"/>
    <s v="NM"/>
    <x v="268"/>
    <s v="2"/>
    <x v="1"/>
    <n v="102495.79889999999"/>
    <n v="179367.6482"/>
    <n v="134750.30660000001"/>
    <n v="235813.03659999999"/>
    <n v="164337.22640000001"/>
    <n v="287590.14610000001"/>
    <n v="202443.11790000001"/>
    <n v="354275.45630000002"/>
    <n v="240828.38750000001"/>
    <n v="421449.67810000002"/>
    <n v="265620.78120000003"/>
    <n v="464836.36719999998"/>
    <n v="289158.6029"/>
    <n v="506027.5552"/>
  </r>
  <r>
    <s v="6"/>
    <s v="Region VI - Midsouth"/>
    <x v="37"/>
    <s v="NM"/>
    <x v="268"/>
    <s v="3"/>
    <x v="2"/>
    <n v="89564.1872"/>
    <n v="156737.32759999999"/>
    <n v="121694.23179999999"/>
    <n v="212964.90549999999"/>
    <n v="153735.41390000001"/>
    <n v="269036.9742"/>
    <n v="202243.39980000001"/>
    <n v="353925.9498"/>
    <n v="250238.1698"/>
    <n v="437916.79710000003"/>
    <n v="281664.44319999998"/>
    <n v="492912.77559999999"/>
    <n v="312634.5245"/>
    <n v="547110.4179"/>
  </r>
  <r>
    <s v="6"/>
    <s v="Region VI - Midsouth"/>
    <x v="37"/>
    <s v="NM"/>
    <x v="268"/>
    <s v="4"/>
    <x v="3"/>
    <n v="101411.19319999999"/>
    <n v="162257.91159999999"/>
    <n v="141975.67060000001"/>
    <n v="227161.07629999999"/>
    <n v="182540.14790000001"/>
    <n v="292064.24099999998"/>
    <n v="243386.8639"/>
    <n v="389418.98800000001"/>
    <n v="304233.57980000001"/>
    <n v="486773.73489999998"/>
    <n v="344798.05719999998"/>
    <n v="551676.89969999995"/>
    <n v="385362.5344"/>
    <n v="616580.06429999997"/>
  </r>
  <r>
    <s v="6"/>
    <s v="Region VI - Midsouth"/>
    <x v="37"/>
    <s v="NM"/>
    <x v="269"/>
    <s v="1"/>
    <x v="0"/>
    <n v="111894.2623"/>
    <n v="195814.95910000001"/>
    <n v="145478.3817"/>
    <n v="254587.16800000001"/>
    <n v="174980.00659999999"/>
    <n v="306215.01169999997"/>
    <n v="210319.46960000001"/>
    <n v="368059.07179999998"/>
    <n v="247749.94080000001"/>
    <n v="433562.39620000002"/>
    <n v="271550.57040000003"/>
    <n v="475213.49819999997"/>
    <n v="294547.75589999999"/>
    <n v="515458.57270000002"/>
  </r>
  <r>
    <s v="6"/>
    <s v="Region VI - Midsouth"/>
    <x v="37"/>
    <s v="NM"/>
    <x v="269"/>
    <s v="2"/>
    <x v="1"/>
    <n v="98402.418600000005"/>
    <n v="172204.23259999999"/>
    <n v="129211.07309999999"/>
    <n v="226119.37789999999"/>
    <n v="157435.103"/>
    <n v="275511.43030000001"/>
    <n v="193666.67970000001"/>
    <n v="338916.68949999998"/>
    <n v="230238.07829999999"/>
    <n v="402916.63709999999"/>
    <n v="253856.98120000001"/>
    <n v="444249.717"/>
    <n v="276237.39659999998"/>
    <n v="483415.44400000002"/>
  </r>
  <r>
    <s v="6"/>
    <s v="Region VI - Midsouth"/>
    <x v="37"/>
    <s v="NM"/>
    <x v="269"/>
    <s v="3"/>
    <x v="2"/>
    <n v="86427.396900000007"/>
    <n v="151247.94459999999"/>
    <n v="117572.19839999999"/>
    <n v="205751.34710000001"/>
    <n v="148634.61689999999"/>
    <n v="260110.5796"/>
    <n v="195641.92129999999"/>
    <n v="342373.36229999998"/>
    <n v="242173.43160000001"/>
    <n v="423803.50530000002"/>
    <n v="272665.77850000001"/>
    <n v="477165.11239999998"/>
    <n v="302735.1974"/>
    <n v="529786.59550000005"/>
  </r>
  <r>
    <s v="6"/>
    <s v="Region VI - Midsouth"/>
    <x v="37"/>
    <s v="NM"/>
    <x v="269"/>
    <s v="4"/>
    <x v="3"/>
    <n v="96889.821599999996"/>
    <n v="155023.717"/>
    <n v="135645.75030000001"/>
    <n v="217033.20370000001"/>
    <n v="174401.679"/>
    <n v="279042.69040000002"/>
    <n v="232535.57190000001"/>
    <n v="372056.92060000001"/>
    <n v="290669.46490000002"/>
    <n v="465071.1507"/>
    <n v="329425.39350000001"/>
    <n v="527080.63749999995"/>
    <n v="368181.3222"/>
    <n v="589090.12430000002"/>
  </r>
  <r>
    <s v="6"/>
    <s v="Region VI - Midsouth"/>
    <x v="37"/>
    <s v="NM"/>
    <x v="270"/>
    <s v="1"/>
    <x v="0"/>
    <n v="113211.8524"/>
    <n v="198120.74170000001"/>
    <n v="147270.22409999999"/>
    <n v="257722.89230000001"/>
    <n v="177189.4748"/>
    <n v="310081.58100000001"/>
    <n v="213063.66459999999"/>
    <n v="372861.41310000001"/>
    <n v="251040.67300000001"/>
    <n v="439321.1777"/>
    <n v="275183.06900000002"/>
    <n v="481570.37079999998"/>
    <n v="298549.67609999998"/>
    <n v="522461.93310000002"/>
  </r>
  <r>
    <s v="6"/>
    <s v="Region VI - Midsouth"/>
    <x v="37"/>
    <s v="NM"/>
    <x v="270"/>
    <s v="2"/>
    <x v="1"/>
    <n v="99265.226999999999"/>
    <n v="173714.14730000001"/>
    <n v="130454.5787"/>
    <n v="228295.51269999999"/>
    <n v="159053.16940000001"/>
    <n v="278343.04639999999"/>
    <n v="195849.5442"/>
    <n v="342736.7023"/>
    <n v="232938.52249999999"/>
    <n v="407642.4143"/>
    <n v="256893.06599999999"/>
    <n v="449562.86550000001"/>
    <n v="279622.11300000001"/>
    <n v="489338.69780000002"/>
  </r>
  <r>
    <s v="6"/>
    <s v="Region VI - Midsouth"/>
    <x v="37"/>
    <s v="NM"/>
    <x v="270"/>
    <s v="3"/>
    <x v="2"/>
    <n v="86876.634999999995"/>
    <n v="152034.11129999999"/>
    <n v="118085.64320000001"/>
    <n v="206649.87539999999"/>
    <n v="149209.4914"/>
    <n v="261116.61"/>
    <n v="196322.88449999999"/>
    <n v="343565.04790000001"/>
    <n v="242944.44560000001"/>
    <n v="425152.77970000001"/>
    <n v="273479.0062"/>
    <n v="478588.261"/>
    <n v="303576.38290000003"/>
    <n v="531258.67020000005"/>
  </r>
  <r>
    <s v="6"/>
    <s v="Region VI - Midsouth"/>
    <x v="37"/>
    <s v="NM"/>
    <x v="270"/>
    <s v="4"/>
    <x v="3"/>
    <n v="98069.789699999994"/>
    <n v="156911.66570000001"/>
    <n v="137297.70550000001"/>
    <n v="219676.33199999999"/>
    <n v="176525.6214"/>
    <n v="282440.99839999998"/>
    <n v="235367.4951"/>
    <n v="376587.99770000001"/>
    <n v="294209.3689"/>
    <n v="470734.99719999998"/>
    <n v="333437.28470000002"/>
    <n v="533499.66350000002"/>
    <n v="372665.20059999998"/>
    <n v="596264.32979999995"/>
  </r>
  <r>
    <s v="6"/>
    <s v="Region VI - Midsouth"/>
    <x v="37"/>
    <s v="NM"/>
    <x v="271"/>
    <s v="1"/>
    <x v="0"/>
    <n v="116401.58689999999"/>
    <n v="203702.77710000001"/>
    <n v="151436.0147"/>
    <n v="265013.0257"/>
    <n v="182212.91459999999"/>
    <n v="318872.6005"/>
    <n v="219122.63889999999"/>
    <n v="383464.61810000002"/>
    <n v="258191.7512"/>
    <n v="451835.56459999998"/>
    <n v="283027.21000000002"/>
    <n v="495297.6176"/>
    <n v="307072.7782"/>
    <n v="537377.36179999996"/>
  </r>
  <r>
    <s v="6"/>
    <s v="Region VI - Midsouth"/>
    <x v="37"/>
    <s v="NM"/>
    <x v="271"/>
    <s v="2"/>
    <x v="1"/>
    <n v="102000.18060000001"/>
    <n v="178500.3162"/>
    <n v="134072.03349999999"/>
    <n v="234626.05859999999"/>
    <n v="163485.2084"/>
    <n v="286099.11469999998"/>
    <n v="201347.18900000001"/>
    <n v="352357.58069999999"/>
    <n v="239499.3138"/>
    <n v="419123.799"/>
    <n v="264140.79440000001"/>
    <n v="462246.39039999997"/>
    <n v="287528.01260000002"/>
    <n v="503174.0221"/>
  </r>
  <r>
    <s v="6"/>
    <s v="Region VI - Midsouth"/>
    <x v="37"/>
    <s v="NM"/>
    <x v="271"/>
    <s v="3"/>
    <x v="2"/>
    <n v="89205.584799999997"/>
    <n v="156109.77340000001"/>
    <n v="121230.6845"/>
    <n v="212153.69779999999"/>
    <n v="153167.8474"/>
    <n v="268043.7328"/>
    <n v="201515.15659999999"/>
    <n v="352651.52399999998"/>
    <n v="249354.59570000001"/>
    <n v="436370.54239999998"/>
    <n v="280683.25510000001"/>
    <n v="491195.69640000002"/>
    <n v="311560.47450000001"/>
    <n v="545230.83050000004"/>
  </r>
  <r>
    <s v="6"/>
    <s v="Region VI - Midsouth"/>
    <x v="37"/>
    <s v="NM"/>
    <x v="271"/>
    <s v="4"/>
    <x v="3"/>
    <n v="100841.06"/>
    <n v="161345.69839999999"/>
    <n v="141177.48389999999"/>
    <n v="225883.97769999999"/>
    <n v="181513.908"/>
    <n v="290422.25719999999"/>
    <n v="242018.54399999999"/>
    <n v="387229.67619999999"/>
    <n v="302523.18"/>
    <n v="484037.09509999998"/>
    <n v="342859.60399999999"/>
    <n v="548575.37450000003"/>
    <n v="383196.02799999999"/>
    <n v="613113.65390000003"/>
  </r>
  <r>
    <s v="6"/>
    <s v="Region VI - Midsouth"/>
    <x v="37"/>
    <s v="NM"/>
    <x v="272"/>
    <s v="1"/>
    <x v="0"/>
    <n v="115754.375"/>
    <n v="202570.1562"/>
    <n v="150574.96299999999"/>
    <n v="263506.18530000001"/>
    <n v="181163.76310000001"/>
    <n v="317036.58539999998"/>
    <n v="217839.60010000001"/>
    <n v="381219.3002"/>
    <n v="256665.91510000001"/>
    <n v="449165.35149999999"/>
    <n v="281348.4191"/>
    <n v="492359.73349999997"/>
    <n v="305236.45360000001"/>
    <n v="534163.79390000005"/>
  </r>
  <r>
    <s v="6"/>
    <s v="Region VI - Midsouth"/>
    <x v="37"/>
    <s v="NM"/>
    <x v="272"/>
    <s v="2"/>
    <x v="1"/>
    <n v="101504.5624"/>
    <n v="177632.98420000001"/>
    <n v="133393.7604"/>
    <n v="233439.08069999999"/>
    <n v="162633.19039999999"/>
    <n v="284608.0833"/>
    <n v="200251.26"/>
    <n v="350439.70500000002"/>
    <n v="238170.23999999999"/>
    <n v="416797.92"/>
    <n v="262660.8077"/>
    <n v="459656.41360000003"/>
    <n v="285897.42229999998"/>
    <n v="500320.489"/>
  </r>
  <r>
    <s v="6"/>
    <s v="Region VI - Midsouth"/>
    <x v="37"/>
    <s v="NM"/>
    <x v="272"/>
    <s v="3"/>
    <x v="2"/>
    <n v="88846.982399999994"/>
    <n v="155482.21919999999"/>
    <n v="120767.1372"/>
    <n v="211342.4901"/>
    <n v="152600.28090000001"/>
    <n v="267050.4915"/>
    <n v="200786.91329999999"/>
    <n v="351377.0981"/>
    <n v="248471.0215"/>
    <n v="434824.28759999998"/>
    <n v="279702.06709999999"/>
    <n v="489478.61729999998"/>
    <n v="310486.42450000002"/>
    <n v="543351.24289999995"/>
  </r>
  <r>
    <s v="6"/>
    <s v="Region VI - Midsouth"/>
    <x v="37"/>
    <s v="NM"/>
    <x v="272"/>
    <s v="4"/>
    <x v="3"/>
    <n v="100270.9267"/>
    <n v="160433.48509999999"/>
    <n v="140379.29740000001"/>
    <n v="224606.87909999999"/>
    <n v="180487.66810000001"/>
    <n v="288780.2733"/>
    <n v="240650.22409999999"/>
    <n v="385040.36430000002"/>
    <n v="300812.78019999998"/>
    <n v="481300.45529999997"/>
    <n v="340921.1508"/>
    <n v="545473.84939999995"/>
    <n v="381029.52149999997"/>
    <n v="609647.24340000004"/>
  </r>
  <r>
    <s v="6"/>
    <s v="Region VI - Midsouth"/>
    <x v="38"/>
    <s v="OK"/>
    <x v="273"/>
    <s v="1"/>
    <x v="0"/>
    <n v="110669.3222"/>
    <n v="193671.31400000001"/>
    <n v="143965.4754"/>
    <n v="251939.58199999999"/>
    <n v="173215.17480000001"/>
    <n v="303126.55589999998"/>
    <n v="208287.71489999999"/>
    <n v="364503.5012"/>
    <n v="245415.41399999999"/>
    <n v="429476.97460000002"/>
    <n v="269017.70049999998"/>
    <n v="470780.97580000001"/>
    <n v="291862.87849999999"/>
    <n v="510760.03730000003"/>
  </r>
  <r>
    <s v="6"/>
    <s v="Region VI - Midsouth"/>
    <x v="38"/>
    <s v="OK"/>
    <x v="273"/>
    <s v="2"/>
    <x v="1"/>
    <n v="97025.884999999995"/>
    <n v="169795.29870000001"/>
    <n v="127515.3882"/>
    <n v="223151.92929999999"/>
    <n v="155473.13759999999"/>
    <n v="272077.99070000002"/>
    <n v="191447.81529999999"/>
    <n v="335033.67660000001"/>
    <n v="227706.78940000001"/>
    <n v="398486.88130000001"/>
    <n v="251125.307"/>
    <n v="439469.28730000003"/>
    <n v="273346.78509999998"/>
    <n v="478356.8738"/>
  </r>
  <r>
    <s v="6"/>
    <s v="Region VI - Midsouth"/>
    <x v="38"/>
    <s v="OK"/>
    <x v="273"/>
    <s v="3"/>
    <x v="2"/>
    <n v="84906.281799999997"/>
    <n v="148585.99309999999"/>
    <n v="115404.14109999999"/>
    <n v="201957.24679999999"/>
    <n v="145818.69190000001"/>
    <n v="255182.7107"/>
    <n v="191858.8425"/>
    <n v="335752.97440000001"/>
    <n v="237417.85320000001"/>
    <n v="415481.24300000002"/>
    <n v="267255.92690000002"/>
    <n v="467697.87219999998"/>
    <n v="296666.32079999999"/>
    <n v="519166.0613"/>
  </r>
  <r>
    <s v="6"/>
    <s v="Region VI - Midsouth"/>
    <x v="38"/>
    <s v="OK"/>
    <x v="273"/>
    <s v="4"/>
    <x v="3"/>
    <n v="95868.645999999993"/>
    <n v="153389.83590000001"/>
    <n v="134216.10440000001"/>
    <n v="214745.77009999999"/>
    <n v="172563.56280000001"/>
    <n v="276101.7046"/>
    <n v="230084.75030000001"/>
    <n v="368135.60600000003"/>
    <n v="287605.93790000002"/>
    <n v="460169.5074"/>
    <n v="325953.39630000002"/>
    <n v="521525.44189999998"/>
    <n v="364300.85470000003"/>
    <n v="582881.37620000006"/>
  </r>
  <r>
    <s v="6"/>
    <s v="Region VI - Midsouth"/>
    <x v="38"/>
    <s v="OK"/>
    <x v="274"/>
    <s v="1"/>
    <x v="0"/>
    <n v="111270.2129"/>
    <n v="194722.8726"/>
    <n v="144687.06400000001"/>
    <n v="253202.36189999999"/>
    <n v="174042.014"/>
    <n v="304573.5246"/>
    <n v="209214.54060000001"/>
    <n v="366125.4461"/>
    <n v="246463.15580000001"/>
    <n v="431310.52240000002"/>
    <n v="270146.6863"/>
    <n v="472756.701"/>
    <n v="293040.69150000002"/>
    <n v="512821.21029999998"/>
  </r>
  <r>
    <s v="6"/>
    <s v="Region VI - Midsouth"/>
    <x v="38"/>
    <s v="OK"/>
    <x v="274"/>
    <s v="2"/>
    <x v="1"/>
    <n v="97778.369200000001"/>
    <n v="171112.14610000001"/>
    <n v="128419.7553"/>
    <n v="224734.57190000001"/>
    <n v="156497.11040000001"/>
    <n v="273869.94329999998"/>
    <n v="192561.7507"/>
    <n v="336983.0638"/>
    <n v="228951.29329999999"/>
    <n v="400664.76329999999"/>
    <n v="252453.09700000001"/>
    <n v="441792.91979999997"/>
    <n v="274730.33230000001"/>
    <n v="480778.08159999998"/>
  </r>
  <r>
    <s v="6"/>
    <s v="Region VI - Midsouth"/>
    <x v="38"/>
    <s v="OK"/>
    <x v="274"/>
    <s v="3"/>
    <x v="2"/>
    <n v="85800.825599999996"/>
    <n v="150151.4449"/>
    <n v="116694.99860000001"/>
    <n v="204216.2475"/>
    <n v="147506.7886"/>
    <n v="258136.88020000001"/>
    <n v="194138.15030000001"/>
    <n v="339741.76289999997"/>
    <n v="240293.71780000001"/>
    <n v="420514.0061"/>
    <n v="270535.4362"/>
    <n v="473437.0134"/>
    <n v="300354.22659999999"/>
    <n v="525619.89650000003"/>
  </r>
  <r>
    <s v="6"/>
    <s v="Region VI - Midsouth"/>
    <x v="38"/>
    <s v="OK"/>
    <x v="274"/>
    <s v="4"/>
    <x v="3"/>
    <n v="96359.386400000003"/>
    <n v="154175.02050000001"/>
    <n v="134903.141"/>
    <n v="215845.02859999999"/>
    <n v="173446.89550000001"/>
    <n v="277515.03690000001"/>
    <n v="231262.52729999999"/>
    <n v="370020.04920000001"/>
    <n v="289078.15909999999"/>
    <n v="462525.06140000001"/>
    <n v="327621.91369999998"/>
    <n v="524195.06969999999"/>
    <n v="366165.66820000001"/>
    <n v="585865.07790000003"/>
  </r>
  <r>
    <s v="6"/>
    <s v="Region VI - Midsouth"/>
    <x v="38"/>
    <s v="OK"/>
    <x v="275"/>
    <s v="1"/>
    <x v="0"/>
    <n v="107410.1002"/>
    <n v="187967.67540000001"/>
    <n v="139590.48259999999"/>
    <n v="244283.34469999999"/>
    <n v="167858.25769999999"/>
    <n v="293751.9509"/>
    <n v="201694.41010000001"/>
    <n v="352965.21769999998"/>
    <n v="237547.1813"/>
    <n v="415707.5673"/>
    <n v="260348.83749999999"/>
    <n v="455610.4656"/>
    <n v="282351.99369999999"/>
    <n v="494115.989"/>
  </r>
  <r>
    <s v="6"/>
    <s v="Region VI - Midsouth"/>
    <x v="38"/>
    <s v="OK"/>
    <x v="275"/>
    <s v="2"/>
    <x v="1"/>
    <n v="94676.225399999996"/>
    <n v="165683.3946"/>
    <n v="124237.06789999999"/>
    <n v="217414.86900000001"/>
    <n v="151299.02299999999"/>
    <n v="264773.29029999999"/>
    <n v="185977.1704"/>
    <n v="325460.04820000002"/>
    <n v="221019.13159999999"/>
    <n v="386783.4804"/>
    <n v="243649.27040000001"/>
    <n v="426386.2231"/>
    <n v="265070.30660000001"/>
    <n v="463873.03659999999"/>
  </r>
  <r>
    <s v="6"/>
    <s v="Region VI - Midsouth"/>
    <x v="38"/>
    <s v="OK"/>
    <x v="275"/>
    <s v="3"/>
    <x v="2"/>
    <n v="83381.2402"/>
    <n v="145917.1704"/>
    <n v="113500.0597"/>
    <n v="198625.10449999999"/>
    <n v="143541.12469999999"/>
    <n v="251196.9682"/>
    <n v="188993.15830000001"/>
    <n v="330738.027"/>
    <n v="233996.12789999999"/>
    <n v="409493.22389999998"/>
    <n v="263499.14760000003"/>
    <n v="461123.5085"/>
    <n v="292602.99949999998"/>
    <n v="512055.24900000001"/>
  </r>
  <r>
    <s v="6"/>
    <s v="Region VI - Midsouth"/>
    <x v="38"/>
    <s v="OK"/>
    <x v="275"/>
    <s v="4"/>
    <x v="3"/>
    <n v="92978.281300000002"/>
    <n v="148765.25229999999"/>
    <n v="130169.5938"/>
    <n v="208271.35320000001"/>
    <n v="167360.90640000001"/>
    <n v="267777.45409999997"/>
    <n v="223147.8751"/>
    <n v="357036.6054"/>
    <n v="278934.84389999998"/>
    <n v="446295.75679999997"/>
    <n v="316126.15639999998"/>
    <n v="505801.8578"/>
    <n v="353317.46889999998"/>
    <n v="565307.95869999996"/>
  </r>
  <r>
    <s v="6"/>
    <s v="Region VI - Midsouth"/>
    <x v="38"/>
    <s v="OK"/>
    <x v="276"/>
    <s v="1"/>
    <x v="0"/>
    <n v="115754.375"/>
    <n v="202570.1562"/>
    <n v="150574.96299999999"/>
    <n v="263506.18530000001"/>
    <n v="181163.76310000001"/>
    <n v="317036.58539999998"/>
    <n v="217839.60010000001"/>
    <n v="381219.3002"/>
    <n v="256665.91510000001"/>
    <n v="449165.35149999999"/>
    <n v="281348.4191"/>
    <n v="492359.73349999997"/>
    <n v="305236.45360000001"/>
    <n v="534163.79390000005"/>
  </r>
  <r>
    <s v="6"/>
    <s v="Region VI - Midsouth"/>
    <x v="38"/>
    <s v="OK"/>
    <x v="276"/>
    <s v="2"/>
    <x v="1"/>
    <n v="101504.5624"/>
    <n v="177632.98420000001"/>
    <n v="133393.7604"/>
    <n v="233439.08069999999"/>
    <n v="162633.19039999999"/>
    <n v="284608.0833"/>
    <n v="200251.26"/>
    <n v="350439.70500000002"/>
    <n v="238170.23999999999"/>
    <n v="416797.92"/>
    <n v="262660.8077"/>
    <n v="459656.41360000003"/>
    <n v="285897.42229999998"/>
    <n v="500320.489"/>
  </r>
  <r>
    <s v="6"/>
    <s v="Region VI - Midsouth"/>
    <x v="38"/>
    <s v="OK"/>
    <x v="276"/>
    <s v="3"/>
    <x v="2"/>
    <n v="88846.982399999994"/>
    <n v="155482.21919999999"/>
    <n v="120767.1372"/>
    <n v="211342.4901"/>
    <n v="152600.28090000001"/>
    <n v="267050.4915"/>
    <n v="200786.91329999999"/>
    <n v="351377.0981"/>
    <n v="248471.0215"/>
    <n v="434824.28759999998"/>
    <n v="279702.06709999999"/>
    <n v="489478.61729999998"/>
    <n v="310486.42450000002"/>
    <n v="543351.24289999995"/>
  </r>
  <r>
    <s v="6"/>
    <s v="Region VI - Midsouth"/>
    <x v="38"/>
    <s v="OK"/>
    <x v="276"/>
    <s v="4"/>
    <x v="3"/>
    <n v="100270.9267"/>
    <n v="160433.48509999999"/>
    <n v="140379.29740000001"/>
    <n v="224606.87909999999"/>
    <n v="180487.66810000001"/>
    <n v="288780.2733"/>
    <n v="240650.22409999999"/>
    <n v="385040.36430000002"/>
    <n v="300812.78019999998"/>
    <n v="481300.45529999997"/>
    <n v="340921.1508"/>
    <n v="545473.84939999995"/>
    <n v="381029.52149999997"/>
    <n v="609647.24340000004"/>
  </r>
  <r>
    <s v="6"/>
    <s v="Region VI - Midsouth"/>
    <x v="38"/>
    <s v="OK"/>
    <x v="277"/>
    <s v="1"/>
    <x v="0"/>
    <n v="114459.9512"/>
    <n v="200304.91459999999"/>
    <n v="148852.8596"/>
    <n v="260492.50440000001"/>
    <n v="179065.4601"/>
    <n v="313364.5551"/>
    <n v="215273.52249999999"/>
    <n v="376728.66440000001"/>
    <n v="253614.24299999999"/>
    <n v="443824.9252"/>
    <n v="277990.83730000001"/>
    <n v="486483.96529999998"/>
    <n v="301563.80469999998"/>
    <n v="527736.65819999995"/>
  </r>
  <r>
    <s v="6"/>
    <s v="Region VI - Midsouth"/>
    <x v="38"/>
    <s v="OK"/>
    <x v="277"/>
    <s v="2"/>
    <x v="1"/>
    <n v="100513.32580000001"/>
    <n v="175898.32019999999"/>
    <n v="132037.21419999999"/>
    <n v="231065.12479999999"/>
    <n v="160929.15460000001"/>
    <n v="281626.02049999998"/>
    <n v="198059.40210000001"/>
    <n v="346603.95360000001"/>
    <n v="235512.0925"/>
    <n v="412146.16190000001"/>
    <n v="259700.83429999999"/>
    <n v="454476.46"/>
    <n v="282636.24160000001"/>
    <n v="494613.4228"/>
  </r>
  <r>
    <s v="6"/>
    <s v="Region VI - Midsouth"/>
    <x v="38"/>
    <s v="OK"/>
    <x v="277"/>
    <s v="3"/>
    <x v="2"/>
    <n v="88129.777499999997"/>
    <n v="154227.11069999999"/>
    <n v="119840.04270000001"/>
    <n v="209720.07459999999"/>
    <n v="151465.14799999999"/>
    <n v="265064.00890000002"/>
    <n v="199330.42660000001"/>
    <n v="348828.24650000001"/>
    <n v="246703.8731"/>
    <n v="431731.77799999999"/>
    <n v="277739.69089999999"/>
    <n v="486044.45909999998"/>
    <n v="308338.32459999999"/>
    <n v="539592.06799999997"/>
  </r>
  <r>
    <s v="6"/>
    <s v="Region VI - Midsouth"/>
    <x v="38"/>
    <s v="OK"/>
    <x v="277"/>
    <s v="4"/>
    <x v="3"/>
    <n v="99130.660099999994"/>
    <n v="158609.05859999999"/>
    <n v="138782.92420000001"/>
    <n v="222052.682"/>
    <n v="178435.18830000001"/>
    <n v="285496.30550000002"/>
    <n v="237913.58429999999"/>
    <n v="380661.74060000002"/>
    <n v="297391.9804"/>
    <n v="475827.17570000002"/>
    <n v="337044.24449999997"/>
    <n v="539270.79920000001"/>
    <n v="376696.5086"/>
    <n v="602714.42260000005"/>
  </r>
  <r>
    <s v="6"/>
    <s v="Region VI - Midsouth"/>
    <x v="39"/>
    <s v="TX"/>
    <x v="278"/>
    <s v="1"/>
    <x v="0"/>
    <n v="111917.42479999999"/>
    <n v="195855.49340000001"/>
    <n v="145548.11559999999"/>
    <n v="254709.20240000001"/>
    <n v="175091.16560000001"/>
    <n v="306409.53970000002"/>
    <n v="210497.57939999999"/>
    <n v="368370.76400000002"/>
    <n v="247988.99179999999"/>
    <n v="433980.73550000001"/>
    <n v="271825.47710000002"/>
    <n v="475694.58500000002"/>
    <n v="294877.016"/>
    <n v="516034.7782"/>
  </r>
  <r>
    <s v="6"/>
    <s v="Region VI - Midsouth"/>
    <x v="39"/>
    <s v="TX"/>
    <x v="278"/>
    <s v="2"/>
    <x v="1"/>
    <n v="98273.987500000003"/>
    <n v="171979.47820000001"/>
    <n v="129098.0284"/>
    <n v="225921.54980000001"/>
    <n v="157349.12839999999"/>
    <n v="275360.97460000002"/>
    <n v="193657.67970000001"/>
    <n v="338900.93949999998"/>
    <n v="230280.3671"/>
    <n v="402990.64230000001"/>
    <n v="253933.08369999999"/>
    <n v="444382.89649999997"/>
    <n v="276360.9227"/>
    <n v="483631.61469999998"/>
  </r>
  <r>
    <s v="6"/>
    <s v="Region VI - Midsouth"/>
    <x v="39"/>
    <s v="TX"/>
    <x v="278"/>
    <s v="3"/>
    <x v="2"/>
    <n v="86159.428100000005"/>
    <n v="150778.99909999999"/>
    <n v="117158.54580000001"/>
    <n v="205027.4552"/>
    <n v="148074.35509999999"/>
    <n v="259130.12150000001"/>
    <n v="194866.39360000001"/>
    <n v="341016.1887"/>
    <n v="241177.29199999999"/>
    <n v="422060.261"/>
    <n v="271516.62420000002"/>
    <n v="475154.09250000003"/>
    <n v="301428.27659999998"/>
    <n v="527499.48400000005"/>
  </r>
  <r>
    <s v="6"/>
    <s v="Region VI - Midsouth"/>
    <x v="39"/>
    <s v="TX"/>
    <x v="278"/>
    <s v="4"/>
    <x v="3"/>
    <n v="96929.519700000004"/>
    <n v="155087.23379999999"/>
    <n v="135701.32750000001"/>
    <n v="217122.12719999999"/>
    <n v="174473.1354"/>
    <n v="279157.0208"/>
    <n v="232630.84719999999"/>
    <n v="372209.36099999998"/>
    <n v="290788.5589"/>
    <n v="465261.70120000001"/>
    <n v="329560.36680000002"/>
    <n v="527296.59479999996"/>
    <n v="368332.17469999997"/>
    <n v="589331.48829999997"/>
  </r>
  <r>
    <s v="6"/>
    <s v="Region VI - Midsouth"/>
    <x v="39"/>
    <s v="TX"/>
    <x v="279"/>
    <s v="1"/>
    <x v="0"/>
    <n v="112564.64049999999"/>
    <n v="196988.12100000001"/>
    <n v="146409.17249999999"/>
    <n v="256216.05179999999"/>
    <n v="176140.32329999999"/>
    <n v="308245.56589999999"/>
    <n v="211780.62590000001"/>
    <n v="370616.09529999999"/>
    <n v="249514.83689999999"/>
    <n v="436650.9645"/>
    <n v="273504.2781"/>
    <n v="478632.4866"/>
    <n v="296713.35159999999"/>
    <n v="519248.3652"/>
  </r>
  <r>
    <s v="6"/>
    <s v="Region VI - Midsouth"/>
    <x v="39"/>
    <s v="TX"/>
    <x v="279"/>
    <s v="2"/>
    <x v="1"/>
    <n v="98769.608699999997"/>
    <n v="172846.81529999999"/>
    <n v="129776.30560000001"/>
    <n v="227108.53479999999"/>
    <n v="158201.1514"/>
    <n v="276852.01490000001"/>
    <n v="194753.6152"/>
    <n v="340818.82659999997"/>
    <n v="231609.44880000001"/>
    <n v="405316.53529999999"/>
    <n v="255413.07930000001"/>
    <n v="446972.88870000001"/>
    <n v="277991.52269999997"/>
    <n v="486485.16470000002"/>
  </r>
  <r>
    <s v="6"/>
    <s v="Region VI - Midsouth"/>
    <x v="39"/>
    <s v="TX"/>
    <x v="279"/>
    <s v="3"/>
    <x v="2"/>
    <n v="86518.032600000006"/>
    <n v="151406.55710000001"/>
    <n v="117622.0958"/>
    <n v="205838.66769999999"/>
    <n v="148641.92490000001"/>
    <n v="260123.36869999999"/>
    <n v="195594.64120000001"/>
    <n v="342290.62209999998"/>
    <n v="242060.8714"/>
    <n v="423606.52490000002"/>
    <n v="272497.81819999998"/>
    <n v="476871.18180000002"/>
    <n v="302502.33299999998"/>
    <n v="529379.08270000003"/>
  </r>
  <r>
    <s v="6"/>
    <s v="Region VI - Midsouth"/>
    <x v="39"/>
    <s v="TX"/>
    <x v="279"/>
    <s v="4"/>
    <x v="3"/>
    <n v="97499.656400000007"/>
    <n v="155999.45250000001"/>
    <n v="136499.5189"/>
    <n v="218399.2334"/>
    <n v="175499.38140000001"/>
    <n v="280799.01449999999"/>
    <n v="233999.1752"/>
    <n v="374398.68589999998"/>
    <n v="292498.96899999998"/>
    <n v="467998.35739999998"/>
    <n v="331498.83159999998"/>
    <n v="530398.13840000005"/>
    <n v="370498.69400000002"/>
    <n v="592797.91940000001"/>
  </r>
  <r>
    <s v="6"/>
    <s v="Region VI - Midsouth"/>
    <x v="39"/>
    <s v="TX"/>
    <x v="280"/>
    <s v="1"/>
    <x v="0"/>
    <n v="108080.47470000001"/>
    <n v="189140.83069999999"/>
    <n v="140521.26869999999"/>
    <n v="245912.22020000001"/>
    <n v="169018.5687"/>
    <n v="295782.49530000001"/>
    <n v="203155.55979999999"/>
    <n v="355522.22960000002"/>
    <n v="239312.0698"/>
    <n v="418796.12219999998"/>
    <n v="262302.5368"/>
    <n v="459029.43949999998"/>
    <n v="284517.58039999998"/>
    <n v="497905.76579999999"/>
  </r>
  <r>
    <s v="6"/>
    <s v="Region VI - Midsouth"/>
    <x v="39"/>
    <s v="TX"/>
    <x v="280"/>
    <s v="2"/>
    <x v="1"/>
    <n v="95043.411900000006"/>
    <n v="166325.97080000001"/>
    <n v="124802.29580000001"/>
    <n v="218404.01759999999"/>
    <n v="152065.06580000001"/>
    <n v="266113.8652"/>
    <n v="187064.09940000001"/>
    <n v="327362.17389999999"/>
    <n v="222390.49429999999"/>
    <n v="389183.3652"/>
    <n v="245205.36009999999"/>
    <n v="429109.38020000001"/>
    <n v="266824.42369999998"/>
    <n v="466942.7415"/>
  </r>
  <r>
    <s v="6"/>
    <s v="Region VI - Midsouth"/>
    <x v="39"/>
    <s v="TX"/>
    <x v="280"/>
    <s v="3"/>
    <x v="2"/>
    <n v="83471.872099999993"/>
    <n v="146075.7763"/>
    <n v="113549.952"/>
    <n v="198712.416"/>
    <n v="143548.42600000001"/>
    <n v="251209.74540000001"/>
    <n v="188945.86919999999"/>
    <n v="330655.27120000002"/>
    <n v="233883.55650000001"/>
    <n v="409296.22389999998"/>
    <n v="263331.17469999997"/>
    <n v="460829.55570000003"/>
    <n v="292370.12089999998"/>
    <n v="511647.71149999998"/>
  </r>
  <r>
    <s v="6"/>
    <s v="Region VI - Midsouth"/>
    <x v="39"/>
    <s v="TX"/>
    <x v="280"/>
    <s v="4"/>
    <x v="3"/>
    <n v="93588.112899999993"/>
    <n v="149740.9828"/>
    <n v="131023.35799999999"/>
    <n v="209637.37580000001"/>
    <n v="168458.60320000001"/>
    <n v="269533.76899999997"/>
    <n v="224611.47080000001"/>
    <n v="359378.35869999998"/>
    <n v="280764.33850000001"/>
    <n v="449222.94829999999"/>
    <n v="318199.58370000002"/>
    <n v="509119.34149999998"/>
    <n v="355634.82880000002"/>
    <n v="569015.73450000002"/>
  </r>
  <r>
    <s v="6"/>
    <s v="Region VI - Midsouth"/>
    <x v="39"/>
    <s v="TX"/>
    <x v="281"/>
    <s v="1"/>
    <x v="0"/>
    <n v="111316.538"/>
    <n v="194803.94149999999"/>
    <n v="144826.53219999999"/>
    <n v="253446.43150000001"/>
    <n v="174264.33249999999"/>
    <n v="304962.58199999999"/>
    <n v="209570.76139999999"/>
    <n v="366748.83240000001"/>
    <n v="246941.2592"/>
    <n v="432147.20360000001"/>
    <n v="270696.5013"/>
    <n v="473718.8775"/>
    <n v="293699.21399999998"/>
    <n v="513973.62439999997"/>
  </r>
  <r>
    <s v="6"/>
    <s v="Region VI - Midsouth"/>
    <x v="39"/>
    <s v="TX"/>
    <x v="281"/>
    <s v="2"/>
    <x v="1"/>
    <n v="97521.506299999994"/>
    <n v="170662.63589999999"/>
    <n v="128193.66529999999"/>
    <n v="224338.91440000001"/>
    <n v="156325.1606"/>
    <n v="273569.03100000002"/>
    <n v="192543.75080000001"/>
    <n v="336951.5637"/>
    <n v="229035.87100000001"/>
    <n v="400812.77429999999"/>
    <n v="252605.30249999999"/>
    <n v="442059.2795"/>
    <n v="274977.38510000001"/>
    <n v="481210.424"/>
  </r>
  <r>
    <s v="6"/>
    <s v="Region VI - Midsouth"/>
    <x v="39"/>
    <s v="TX"/>
    <x v="281"/>
    <s v="3"/>
    <x v="2"/>
    <n v="85264.886400000003"/>
    <n v="149213.55119999999"/>
    <n v="115867.69100000001"/>
    <n v="202768.45939999999"/>
    <n v="146386.2617"/>
    <n v="256175.95800000001"/>
    <n v="192587.09020000001"/>
    <n v="337027.40779999999"/>
    <n v="238301.4326"/>
    <n v="417027.50709999999"/>
    <n v="268237.12089999998"/>
    <n v="469414.96159999998"/>
    <n v="297740.37719999999"/>
    <n v="521045.66009999998"/>
  </r>
  <r>
    <s v="6"/>
    <s v="Region VI - Midsouth"/>
    <x v="39"/>
    <s v="TX"/>
    <x v="281"/>
    <s v="4"/>
    <x v="3"/>
    <n v="96438.782699999996"/>
    <n v="154302.0546"/>
    <n v="135014.29569999999"/>
    <n v="216022.8763"/>
    <n v="173589.8088"/>
    <n v="277743.69819999998"/>
    <n v="231453.07829999999"/>
    <n v="370324.93089999998"/>
    <n v="289316.348"/>
    <n v="462906.16360000003"/>
    <n v="327891.86109999998"/>
    <n v="524626.98549999995"/>
    <n v="366467.37410000002"/>
    <n v="586347.80729999999"/>
  </r>
  <r>
    <s v="6"/>
    <s v="Region VI - Midsouth"/>
    <x v="39"/>
    <s v="TX"/>
    <x v="282"/>
    <s v="1"/>
    <x v="0"/>
    <n v="111963.7499"/>
    <n v="195936.56229999999"/>
    <n v="145687.584"/>
    <n v="254953.27189999999"/>
    <n v="175313.484"/>
    <n v="306798.59710000001"/>
    <n v="210853.8002"/>
    <n v="368994.15029999998"/>
    <n v="248467.09529999999"/>
    <n v="434817.4167"/>
    <n v="272375.29229999997"/>
    <n v="476656.76150000002"/>
    <n v="295535.53840000002"/>
    <n v="517187.1923"/>
  </r>
  <r>
    <s v="6"/>
    <s v="Region VI - Midsouth"/>
    <x v="39"/>
    <s v="TX"/>
    <x v="282"/>
    <s v="2"/>
    <x v="1"/>
    <n v="98017.124500000005"/>
    <n v="171529.96789999999"/>
    <n v="128871.9385"/>
    <n v="225525.89240000001"/>
    <n v="157177.17860000001"/>
    <n v="275060.0625"/>
    <n v="193639.67970000001"/>
    <n v="338869.43949999998"/>
    <n v="230364.94469999999"/>
    <n v="403138.65330000001"/>
    <n v="254085.2893"/>
    <n v="444649.25630000001"/>
    <n v="276607.9754"/>
    <n v="484063.95699999999"/>
  </r>
  <r>
    <s v="6"/>
    <s v="Region VI - Midsouth"/>
    <x v="39"/>
    <s v="TX"/>
    <x v="282"/>
    <s v="3"/>
    <x v="2"/>
    <n v="85623.488800000006"/>
    <n v="149841.1053"/>
    <n v="116331.2383"/>
    <n v="203579.66709999999"/>
    <n v="146953.82810000001"/>
    <n v="257169.19930000001"/>
    <n v="193315.33350000001"/>
    <n v="338301.83360000001"/>
    <n v="239185.0068"/>
    <n v="418573.76189999998"/>
    <n v="269218.3089"/>
    <n v="471132.04070000001"/>
    <n v="298814.42719999998"/>
    <n v="522925.2475"/>
  </r>
  <r>
    <s v="6"/>
    <s v="Region VI - Midsouth"/>
    <x v="39"/>
    <s v="TX"/>
    <x v="282"/>
    <s v="4"/>
    <x v="3"/>
    <n v="97008.915999999997"/>
    <n v="155214.26790000001"/>
    <n v="135812.48240000001"/>
    <n v="217299.9749"/>
    <n v="174616.04870000001"/>
    <n v="279385.68209999998"/>
    <n v="232821.3982"/>
    <n v="372514.2427"/>
    <n v="291026.74780000001"/>
    <n v="465642.80339999998"/>
    <n v="329830.31420000002"/>
    <n v="527728.51060000004"/>
    <n v="368633.88059999997"/>
    <n v="589814.21770000004"/>
  </r>
  <r>
    <s v="6"/>
    <s v="Region VI - Midsouth"/>
    <x v="39"/>
    <s v="TX"/>
    <x v="283"/>
    <s v="1"/>
    <x v="0"/>
    <n v="113859.0643"/>
    <n v="199253.36249999999"/>
    <n v="148131.27590000001"/>
    <n v="259229.73269999999"/>
    <n v="178238.62640000001"/>
    <n v="311917.59610000002"/>
    <n v="214346.7034"/>
    <n v="375106.73100000003"/>
    <n v="252566.50899999999"/>
    <n v="441991.39079999999"/>
    <n v="276861.85989999998"/>
    <n v="484508.2549"/>
    <n v="300386.00050000002"/>
    <n v="525675.50100000005"/>
  </r>
  <r>
    <s v="6"/>
    <s v="Region VI - Midsouth"/>
    <x v="39"/>
    <s v="TX"/>
    <x v="283"/>
    <s v="2"/>
    <x v="1"/>
    <n v="99760.845300000001"/>
    <n v="174581.47930000001"/>
    <n v="131132.8518"/>
    <n v="229482.49059999999"/>
    <n v="159905.18719999999"/>
    <n v="279834.07770000002"/>
    <n v="196945.4731"/>
    <n v="344654.57799999998"/>
    <n v="234267.5963"/>
    <n v="409968.29330000002"/>
    <n v="258373.0527"/>
    <n v="452152.84220000001"/>
    <n v="281252.7034"/>
    <n v="492192.23090000002"/>
  </r>
  <r>
    <s v="6"/>
    <s v="Region VI - Midsouth"/>
    <x v="39"/>
    <s v="TX"/>
    <x v="283"/>
    <s v="3"/>
    <x v="2"/>
    <n v="87235.237500000003"/>
    <n v="152661.6655"/>
    <n v="118549.19040000001"/>
    <n v="207461.08319999999"/>
    <n v="149777.05790000001"/>
    <n v="262109.85130000001"/>
    <n v="197051.12779999999"/>
    <n v="344839.47369999997"/>
    <n v="243828.0197"/>
    <n v="426699.03450000001"/>
    <n v="274460.19439999998"/>
    <n v="480305.34009999997"/>
    <n v="304650.43290000001"/>
    <n v="533138.25769999996"/>
  </r>
  <r>
    <s v="6"/>
    <s v="Region VI - Midsouth"/>
    <x v="39"/>
    <s v="TX"/>
    <x v="283"/>
    <s v="4"/>
    <x v="3"/>
    <n v="98639.922900000005"/>
    <n v="157823.87899999999"/>
    <n v="138095.8921"/>
    <n v="220953.43049999999"/>
    <n v="177551.86120000001"/>
    <n v="284082.98220000003"/>
    <n v="236735.815"/>
    <n v="378777.30959999998"/>
    <n v="295919.76870000002"/>
    <n v="473471.63699999999"/>
    <n v="335375.73790000001"/>
    <n v="536601.18859999999"/>
    <n v="374831.70699999999"/>
    <n v="599730.7402"/>
  </r>
  <r>
    <s v="6"/>
    <s v="Region VI - Midsouth"/>
    <x v="39"/>
    <s v="TX"/>
    <x v="284"/>
    <s v="1"/>
    <x v="0"/>
    <n v="110623.001"/>
    <n v="193590.25169999999"/>
    <n v="143826.0122"/>
    <n v="251695.5215"/>
    <n v="172992.86249999999"/>
    <n v="302737.50949999999"/>
    <n v="207931.5019"/>
    <n v="363880.12829999998"/>
    <n v="244937.31959999999"/>
    <n v="428640.30930000002"/>
    <n v="268467.89529999997"/>
    <n v="469818.81689999998"/>
    <n v="291204.36709999997"/>
    <n v="509607.64230000001"/>
  </r>
  <r>
    <s v="6"/>
    <s v="Region VI - Midsouth"/>
    <x v="39"/>
    <s v="TX"/>
    <x v="284"/>
    <s v="2"/>
    <x v="1"/>
    <n v="97282.751000000004"/>
    <n v="170244.81409999999"/>
    <n v="127741.4822"/>
    <n v="223547.59390000001"/>
    <n v="155645.09239999999"/>
    <n v="272378.9118"/>
    <n v="191465.82180000001"/>
    <n v="335065.18810000003"/>
    <n v="227622.21960000001"/>
    <n v="398338.88419999997"/>
    <n v="250973.1102"/>
    <n v="439202.94290000002"/>
    <n v="273099.74190000002"/>
    <n v="477924.54849999998"/>
  </r>
  <r>
    <s v="6"/>
    <s v="Region VI - Midsouth"/>
    <x v="39"/>
    <s v="TX"/>
    <x v="284"/>
    <s v="3"/>
    <x v="2"/>
    <n v="85442.223199999993"/>
    <n v="149523.89069999999"/>
    <n v="116231.4513"/>
    <n v="203405.0398"/>
    <n v="146939.22210000001"/>
    <n v="257143.63879999999"/>
    <n v="193409.9069"/>
    <n v="338467.3371"/>
    <n v="239410.14369999999"/>
    <n v="418967.7513"/>
    <n v="269554.24810000003"/>
    <n v="471719.93420000002"/>
    <n v="299280.17660000001"/>
    <n v="523740.30900000001"/>
  </r>
  <r>
    <s v="6"/>
    <s v="Region VI - Midsouth"/>
    <x v="39"/>
    <s v="TX"/>
    <x v="284"/>
    <s v="4"/>
    <x v="3"/>
    <n v="95789.253100000002"/>
    <n v="153262.80720000001"/>
    <n v="134104.95439999999"/>
    <n v="214567.93"/>
    <n v="172420.65549999999"/>
    <n v="275873.05300000001"/>
    <n v="229894.20740000001"/>
    <n v="367830.73739999998"/>
    <n v="287367.75919999997"/>
    <n v="459788.4216"/>
    <n v="325683.46049999999"/>
    <n v="521093.54450000002"/>
    <n v="363999.1617"/>
    <n v="582398.66740000003"/>
  </r>
  <r>
    <s v="6"/>
    <s v="Region VI - Midsouth"/>
    <x v="39"/>
    <s v="TX"/>
    <x v="285"/>
    <s v="1"/>
    <x v="0"/>
    <n v="111963.7499"/>
    <n v="195936.56229999999"/>
    <n v="145687.584"/>
    <n v="254953.27189999999"/>
    <n v="175313.484"/>
    <n v="306798.59710000001"/>
    <n v="210853.8002"/>
    <n v="368994.15029999998"/>
    <n v="248467.09529999999"/>
    <n v="434817.4167"/>
    <n v="272375.29229999997"/>
    <n v="476656.76150000002"/>
    <n v="295535.53840000002"/>
    <n v="517187.1923"/>
  </r>
  <r>
    <s v="6"/>
    <s v="Region VI - Midsouth"/>
    <x v="39"/>
    <s v="TX"/>
    <x v="285"/>
    <s v="2"/>
    <x v="1"/>
    <n v="98017.124500000005"/>
    <n v="171529.96789999999"/>
    <n v="128871.9385"/>
    <n v="225525.89240000001"/>
    <n v="157177.17860000001"/>
    <n v="275060.0625"/>
    <n v="193639.67970000001"/>
    <n v="338869.43949999998"/>
    <n v="230364.94469999999"/>
    <n v="403138.65330000001"/>
    <n v="254085.2893"/>
    <n v="444649.25630000001"/>
    <n v="276607.9754"/>
    <n v="484063.95699999999"/>
  </r>
  <r>
    <s v="6"/>
    <s v="Region VI - Midsouth"/>
    <x v="39"/>
    <s v="TX"/>
    <x v="285"/>
    <s v="3"/>
    <x v="2"/>
    <n v="85623.488800000006"/>
    <n v="149841.1053"/>
    <n v="116331.2383"/>
    <n v="203579.66709999999"/>
    <n v="146953.82810000001"/>
    <n v="257169.19930000001"/>
    <n v="193315.33350000001"/>
    <n v="338301.83360000001"/>
    <n v="239185.0068"/>
    <n v="418573.76189999998"/>
    <n v="269218.3089"/>
    <n v="471132.04070000001"/>
    <n v="298814.42719999998"/>
    <n v="522925.2475"/>
  </r>
  <r>
    <s v="6"/>
    <s v="Region VI - Midsouth"/>
    <x v="39"/>
    <s v="TX"/>
    <x v="285"/>
    <s v="4"/>
    <x v="3"/>
    <n v="97008.915999999997"/>
    <n v="155214.26790000001"/>
    <n v="135812.48240000001"/>
    <n v="217299.9749"/>
    <n v="174616.04870000001"/>
    <n v="279385.68209999998"/>
    <n v="232821.3982"/>
    <n v="372514.2427"/>
    <n v="291026.74780000001"/>
    <n v="465642.80339999998"/>
    <n v="329830.31420000002"/>
    <n v="527728.51060000004"/>
    <n v="368633.88059999997"/>
    <n v="589814.21770000004"/>
  </r>
  <r>
    <s v="6"/>
    <s v="Region VI - Midsouth"/>
    <x v="39"/>
    <s v="TX"/>
    <x v="286"/>
    <s v="1"/>
    <x v="0"/>
    <n v="108797.1741"/>
    <n v="190395.0546"/>
    <n v="141591.52230000001"/>
    <n v="247785.16390000001"/>
    <n v="170401.19699999999"/>
    <n v="298202.09470000002"/>
    <n v="204972.92809999999"/>
    <n v="358702.62420000002"/>
    <n v="241555.05900000001"/>
    <n v="422721.35320000001"/>
    <n v="264806.04800000001"/>
    <n v="463410.58399999997"/>
    <n v="287341.68550000002"/>
    <n v="502847.9497"/>
  </r>
  <r>
    <s v="6"/>
    <s v="Region VI - Midsouth"/>
    <x v="39"/>
    <s v="TX"/>
    <x v="286"/>
    <s v="2"/>
    <x v="1"/>
    <n v="95153.736799999999"/>
    <n v="166519.03940000001"/>
    <n v="125141.435"/>
    <n v="218997.51120000001"/>
    <n v="152659.15969999999"/>
    <n v="267153.52960000001"/>
    <n v="188133.02840000001"/>
    <n v="329232.79969999997"/>
    <n v="223846.43429999999"/>
    <n v="391731.26"/>
    <n v="246913.65460000001"/>
    <n v="432098.89549999998"/>
    <n v="268825.59210000001"/>
    <n v="470444.78619999997"/>
  </r>
  <r>
    <s v="6"/>
    <s v="Region VI - Midsouth"/>
    <x v="39"/>
    <s v="TX"/>
    <x v="286"/>
    <s v="3"/>
    <x v="2"/>
    <n v="83026.567999999999"/>
    <n v="145296.49400000001"/>
    <n v="112772.54180000001"/>
    <n v="197351.94810000001"/>
    <n v="142435.20699999999"/>
    <n v="249261.61230000001"/>
    <n v="187347.5294"/>
    <n v="327858.1765"/>
    <n v="231778.71170000001"/>
    <n v="405612.74560000002"/>
    <n v="260864.9"/>
    <n v="456513.57510000002"/>
    <n v="289523.40830000001"/>
    <n v="506665.96460000001"/>
  </r>
  <r>
    <s v="6"/>
    <s v="Region VI - Midsouth"/>
    <x v="39"/>
    <s v="TX"/>
    <x v="286"/>
    <s v="4"/>
    <x v="3"/>
    <n v="94277.340200000006"/>
    <n v="150843.74660000001"/>
    <n v="131988.27619999999"/>
    <n v="211181.2451"/>
    <n v="169699.21239999999"/>
    <n v="271518.7439"/>
    <n v="226265.6165"/>
    <n v="362024.99170000001"/>
    <n v="282832.02059999999"/>
    <n v="452531.23969999998"/>
    <n v="320542.95669999998"/>
    <n v="512868.73830000003"/>
    <n v="358253.89270000003"/>
    <n v="573206.23699999996"/>
  </r>
  <r>
    <s v="6"/>
    <s v="Region VI - Midsouth"/>
    <x v="39"/>
    <s v="TX"/>
    <x v="287"/>
    <s v="1"/>
    <x v="0"/>
    <n v="110669.3222"/>
    <n v="193671.31400000001"/>
    <n v="143965.4754"/>
    <n v="251939.58199999999"/>
    <n v="173215.17480000001"/>
    <n v="303126.55589999998"/>
    <n v="208287.71489999999"/>
    <n v="364503.5012"/>
    <n v="245415.41399999999"/>
    <n v="429476.97460000002"/>
    <n v="269017.70049999998"/>
    <n v="470780.97580000001"/>
    <n v="291862.87849999999"/>
    <n v="510760.03730000003"/>
  </r>
  <r>
    <s v="6"/>
    <s v="Region VI - Midsouth"/>
    <x v="39"/>
    <s v="TX"/>
    <x v="287"/>
    <s v="2"/>
    <x v="1"/>
    <n v="97025.884999999995"/>
    <n v="169795.29870000001"/>
    <n v="127515.3882"/>
    <n v="223151.92929999999"/>
    <n v="155473.13759999999"/>
    <n v="272077.99070000002"/>
    <n v="191447.81529999999"/>
    <n v="335033.67660000001"/>
    <n v="227706.78940000001"/>
    <n v="398486.88130000001"/>
    <n v="251125.307"/>
    <n v="439469.28730000003"/>
    <n v="273346.78509999998"/>
    <n v="478356.8738"/>
  </r>
  <r>
    <s v="6"/>
    <s v="Region VI - Midsouth"/>
    <x v="39"/>
    <s v="TX"/>
    <x v="287"/>
    <s v="3"/>
    <x v="2"/>
    <n v="84906.281799999997"/>
    <n v="148585.99309999999"/>
    <n v="115404.14109999999"/>
    <n v="201957.24679999999"/>
    <n v="145818.69190000001"/>
    <n v="255182.7107"/>
    <n v="191858.8425"/>
    <n v="335752.97440000001"/>
    <n v="237417.85320000001"/>
    <n v="415481.24300000002"/>
    <n v="267255.92690000002"/>
    <n v="467697.87219999998"/>
    <n v="296666.32079999999"/>
    <n v="519166.0613"/>
  </r>
  <r>
    <s v="6"/>
    <s v="Region VI - Midsouth"/>
    <x v="39"/>
    <s v="TX"/>
    <x v="287"/>
    <s v="4"/>
    <x v="3"/>
    <n v="95868.645999999993"/>
    <n v="153389.83590000001"/>
    <n v="134216.10440000001"/>
    <n v="214745.77009999999"/>
    <n v="172563.56280000001"/>
    <n v="276101.7046"/>
    <n v="230084.75030000001"/>
    <n v="368135.60600000003"/>
    <n v="287605.93790000002"/>
    <n v="460169.5074"/>
    <n v="325953.39630000002"/>
    <n v="521525.44189999998"/>
    <n v="364300.85470000003"/>
    <n v="582881.37620000006"/>
  </r>
  <r>
    <s v="6"/>
    <s v="Region VI - Midsouth"/>
    <x v="39"/>
    <s v="TX"/>
    <x v="288"/>
    <s v="1"/>
    <x v="0"/>
    <n v="104197.1995"/>
    <n v="182345.09909999999"/>
    <n v="135354.9535"/>
    <n v="236871.1685"/>
    <n v="162723.65340000001"/>
    <n v="284766.39350000001"/>
    <n v="195457.31940000001"/>
    <n v="342050.3089"/>
    <n v="230157.04440000001"/>
    <n v="402774.82760000002"/>
    <n v="252229.7813"/>
    <n v="441402.11729999998"/>
    <n v="273499.62239999999"/>
    <n v="478624.33919999999"/>
  </r>
  <r>
    <s v="6"/>
    <s v="Region VI - Midsouth"/>
    <x v="39"/>
    <s v="TX"/>
    <x v="288"/>
    <s v="2"/>
    <x v="1"/>
    <n v="92069.699200000003"/>
    <n v="161121.9736"/>
    <n v="120732.6531"/>
    <n v="211282.14290000001"/>
    <n v="146952.95300000001"/>
    <n v="257167.6678"/>
    <n v="180488.5191"/>
    <n v="315854.90830000001"/>
    <n v="214416.04389999999"/>
    <n v="375228.07699999999"/>
    <n v="236325.43090000001"/>
    <n v="413569.50410000002"/>
    <n v="257040.872"/>
    <n v="449821.52590000001"/>
  </r>
  <r>
    <s v="6"/>
    <s v="Region VI - Midsouth"/>
    <x v="39"/>
    <s v="TX"/>
    <x v="288"/>
    <s v="3"/>
    <x v="2"/>
    <n v="81320.255600000004"/>
    <n v="142310.4472"/>
    <n v="110768.66559999999"/>
    <n v="193845.16500000001"/>
    <n v="140143.0238"/>
    <n v="245250.2916"/>
    <n v="184576.4051"/>
    <n v="323008.70880000002"/>
    <n v="228582.10630000001"/>
    <n v="400018.68599999999"/>
    <n v="257444.0404"/>
    <n v="450527.07069999998"/>
    <n v="285925.81449999998"/>
    <n v="500370.17540000001"/>
  </r>
  <r>
    <s v="6"/>
    <s v="Region VI - Midsouth"/>
    <x v="39"/>
    <s v="TX"/>
    <x v="288"/>
    <s v="4"/>
    <x v="3"/>
    <n v="90167.309800000003"/>
    <n v="144267.69769999999"/>
    <n v="126234.23360000001"/>
    <n v="201974.77669999999"/>
    <n v="162301.15760000001"/>
    <n v="259681.8559"/>
    <n v="216401.54329999999"/>
    <n v="346242.47450000001"/>
    <n v="270501.92920000001"/>
    <n v="432803.0931"/>
    <n v="306568.85310000001"/>
    <n v="490510.17229999998"/>
    <n v="342635.777"/>
    <n v="548217.25139999995"/>
  </r>
  <r>
    <s v="6"/>
    <s v="Region VI - Midsouth"/>
    <x v="39"/>
    <s v="TX"/>
    <x v="289"/>
    <s v="1"/>
    <x v="0"/>
    <n v="111386.0255"/>
    <n v="194925.54449999999"/>
    <n v="145035.7341"/>
    <n v="253812.53460000001"/>
    <n v="174597.80919999999"/>
    <n v="305546.16619999998"/>
    <n v="210105.09090000001"/>
    <n v="367683.90909999999"/>
    <n v="247658.4123"/>
    <n v="433402.22159999999"/>
    <n v="271521.22169999999"/>
    <n v="475162.13789999997"/>
    <n v="294686.99459999998"/>
    <n v="515702.24040000001"/>
  </r>
  <r>
    <s v="6"/>
    <s v="Region VI - Midsouth"/>
    <x v="39"/>
    <s v="TX"/>
    <x v="289"/>
    <s v="2"/>
    <x v="1"/>
    <n v="97136.212899999999"/>
    <n v="169988.3725"/>
    <n v="127854.5315"/>
    <n v="223745.43"/>
    <n v="156067.2366"/>
    <n v="273117.66409999999"/>
    <n v="192516.75080000001"/>
    <n v="336904.31390000001"/>
    <n v="229162.7372"/>
    <n v="401034.79009999998"/>
    <n v="252833.6103"/>
    <n v="442458.81800000003"/>
    <n v="275347.9632"/>
    <n v="481858.93550000002"/>
  </r>
  <r>
    <s v="6"/>
    <s v="Region VI - Midsouth"/>
    <x v="39"/>
    <s v="TX"/>
    <x v="289"/>
    <s v="3"/>
    <x v="2"/>
    <n v="84460.979800000001"/>
    <n v="147806.71470000001"/>
    <n v="114626.73360000001"/>
    <n v="200596.7838"/>
    <n v="144705.47630000001"/>
    <n v="253234.5834"/>
    <n v="190260.50700000001"/>
    <n v="332955.8873"/>
    <n v="235313.01370000001"/>
    <n v="411797.77399999998"/>
    <n v="264789.65820000001"/>
    <n v="463381.9019"/>
    <n v="293819.61469999998"/>
    <n v="514184.32569999999"/>
  </r>
  <r>
    <s v="6"/>
    <s v="Region VI - Midsouth"/>
    <x v="39"/>
    <s v="TX"/>
    <x v="289"/>
    <s v="4"/>
    <x v="3"/>
    <n v="96557.876699999993"/>
    <n v="154492.60509999999"/>
    <n v="135181.02739999999"/>
    <n v="216289.647"/>
    <n v="173804.17809999999"/>
    <n v="278086.68910000002"/>
    <n v="231738.90410000001"/>
    <n v="370782.25219999999"/>
    <n v="289673.63020000001"/>
    <n v="463477.81520000001"/>
    <n v="328296.78090000001"/>
    <n v="525274.85730000003"/>
    <n v="366919.93160000001"/>
    <n v="587071.89930000005"/>
  </r>
  <r>
    <s v="6"/>
    <s v="Region VI - Midsouth"/>
    <x v="39"/>
    <s v="TX"/>
    <x v="290"/>
    <s v="1"/>
    <x v="0"/>
    <n v="111293.3754"/>
    <n v="194763.40700000001"/>
    <n v="144756.79790000001"/>
    <n v="253324.39629999999"/>
    <n v="174153.17300000001"/>
    <n v="304768.0527"/>
    <n v="209392.65040000001"/>
    <n v="366437.1384"/>
    <n v="246702.20680000001"/>
    <n v="431728.86180000001"/>
    <n v="270421.59299999999"/>
    <n v="473237.78779999999"/>
    <n v="293369.95179999998"/>
    <n v="513397.41560000001"/>
  </r>
  <r>
    <s v="6"/>
    <s v="Region VI - Midsouth"/>
    <x v="39"/>
    <s v="TX"/>
    <x v="290"/>
    <s v="2"/>
    <x v="1"/>
    <n v="97649.938099999999"/>
    <n v="170887.39170000001"/>
    <n v="128306.71060000001"/>
    <n v="224536.74369999999"/>
    <n v="156411.13570000001"/>
    <n v="273719.48759999999"/>
    <n v="192552.75080000001"/>
    <n v="336967.3138"/>
    <n v="228993.58199999999"/>
    <n v="400738.76850000001"/>
    <n v="252529.19949999999"/>
    <n v="441926.0992"/>
    <n v="274853.85830000002"/>
    <n v="480994.25209999998"/>
  </r>
  <r>
    <s v="6"/>
    <s v="Region VI - Midsouth"/>
    <x v="39"/>
    <s v="TX"/>
    <x v="290"/>
    <s v="3"/>
    <x v="2"/>
    <n v="85532.856799999994"/>
    <n v="149682.4994"/>
    <n v="116281.34600000001"/>
    <n v="203492.35560000001"/>
    <n v="146946.52679999999"/>
    <n v="257156.42189999999"/>
    <n v="193362.6225"/>
    <n v="338384.5894"/>
    <n v="239297.57810000001"/>
    <n v="418770.76179999998"/>
    <n v="269386.2819"/>
    <n v="471425.99349999998"/>
    <n v="299047.30570000003"/>
    <n v="523332.78509999998"/>
  </r>
  <r>
    <s v="6"/>
    <s v="Region VI - Midsouth"/>
    <x v="39"/>
    <s v="TX"/>
    <x v="290"/>
    <s v="4"/>
    <x v="3"/>
    <n v="96399.084400000007"/>
    <n v="154238.5373"/>
    <n v="134958.7181"/>
    <n v="215933.9522"/>
    <n v="173518.35200000001"/>
    <n v="277629.36719999998"/>
    <n v="231357.80249999999"/>
    <n v="370172.48950000003"/>
    <n v="289197.25319999998"/>
    <n v="462715.61190000002"/>
    <n v="327756.88699999999"/>
    <n v="524411.02690000006"/>
    <n v="366316.52069999999"/>
    <n v="586106.44180000003"/>
  </r>
  <r>
    <s v="6"/>
    <s v="Region VI - Midsouth"/>
    <x v="39"/>
    <s v="TX"/>
    <x v="291"/>
    <s v="1"/>
    <x v="0"/>
    <n v="111223.8879"/>
    <n v="194641.80379999999"/>
    <n v="144547.5961"/>
    <n v="252958.29319999999"/>
    <n v="173819.69630000001"/>
    <n v="304184.46840000001"/>
    <n v="208858.32089999999"/>
    <n v="365502.06160000002"/>
    <n v="245985.05360000001"/>
    <n v="430473.84389999998"/>
    <n v="269596.87270000001"/>
    <n v="471794.52730000002"/>
    <n v="292382.17109999998"/>
    <n v="511668.79950000002"/>
  </r>
  <r>
    <s v="6"/>
    <s v="Region VI - Midsouth"/>
    <x v="39"/>
    <s v="TX"/>
    <x v="291"/>
    <s v="2"/>
    <x v="1"/>
    <n v="98035.231499999994"/>
    <n v="171561.6551"/>
    <n v="128645.8446"/>
    <n v="225130.22810000001"/>
    <n v="156669.05970000001"/>
    <n v="274170.85450000002"/>
    <n v="192579.7507"/>
    <n v="337014.5637"/>
    <n v="228866.71590000001"/>
    <n v="400516.75270000001"/>
    <n v="252300.89180000001"/>
    <n v="441526.56079999998"/>
    <n v="274483.28019999998"/>
    <n v="480345.74040000001"/>
  </r>
  <r>
    <s v="6"/>
    <s v="Region VI - Midsouth"/>
    <x v="39"/>
    <s v="TX"/>
    <x v="291"/>
    <s v="3"/>
    <x v="2"/>
    <n v="86336.763300000006"/>
    <n v="151089.33590000001"/>
    <n v="117522.3036"/>
    <n v="205664.0313"/>
    <n v="148627.31229999999"/>
    <n v="260097.79639999999"/>
    <n v="195689.20569999999"/>
    <n v="342456.11"/>
    <n v="242285.99710000001"/>
    <n v="424000.49489999999"/>
    <n v="272833.74469999998"/>
    <n v="477459.05310000002"/>
    <n v="302968.06819999998"/>
    <n v="530194.11939999997"/>
  </r>
  <r>
    <s v="6"/>
    <s v="Region VI - Midsouth"/>
    <x v="39"/>
    <s v="TX"/>
    <x v="291"/>
    <s v="4"/>
    <x v="3"/>
    <n v="96279.990300000005"/>
    <n v="154047.98680000001"/>
    <n v="134791.98639999999"/>
    <n v="215667.18150000001"/>
    <n v="173303.98259999999"/>
    <n v="277286.3763"/>
    <n v="231071.9768"/>
    <n v="369715.16830000002"/>
    <n v="288839.97090000001"/>
    <n v="462143.96039999998"/>
    <n v="327351.96710000001"/>
    <n v="523763.15519999998"/>
    <n v="365863.9632"/>
    <n v="585382.34979999997"/>
  </r>
  <r>
    <s v="6"/>
    <s v="Region VI - Midsouth"/>
    <x v="39"/>
    <s v="TX"/>
    <x v="292"/>
    <s v="1"/>
    <x v="0"/>
    <n v="107433.2628"/>
    <n v="188008.20989999999"/>
    <n v="139660.217"/>
    <n v="244405.37969999999"/>
    <n v="167969.4172"/>
    <n v="293946.48019999999"/>
    <n v="201872.52100000001"/>
    <n v="353276.9118"/>
    <n v="237786.23379999999"/>
    <n v="416125.90909999999"/>
    <n v="260623.74590000001"/>
    <n v="456091.55530000001"/>
    <n v="282681.25589999999"/>
    <n v="494692.19780000002"/>
  </r>
  <r>
    <s v="6"/>
    <s v="Region VI - Midsouth"/>
    <x v="39"/>
    <s v="TX"/>
    <x v="292"/>
    <s v="2"/>
    <x v="1"/>
    <n v="94547.793600000005"/>
    <n v="165458.63879999999"/>
    <n v="124124.0226"/>
    <n v="217217.03959999999"/>
    <n v="151213.04790000001"/>
    <n v="264622.83370000002"/>
    <n v="185968.1704"/>
    <n v="325444.29820000002"/>
    <n v="221061.42060000001"/>
    <n v="386857.48609999998"/>
    <n v="243725.37340000001"/>
    <n v="426519.40340000001"/>
    <n v="265193.8333"/>
    <n v="464089.2084"/>
  </r>
  <r>
    <s v="6"/>
    <s v="Region VI - Midsouth"/>
    <x v="39"/>
    <s v="TX"/>
    <x v="292"/>
    <s v="3"/>
    <x v="2"/>
    <n v="83113.269799999995"/>
    <n v="145448.22210000001"/>
    <n v="113086.4048"/>
    <n v="197901.2083"/>
    <n v="142980.85949999999"/>
    <n v="250216.50409999999"/>
    <n v="188217.62590000001"/>
    <n v="329380.8455"/>
    <n v="232999.98240000001"/>
    <n v="407749.96909999999"/>
    <n v="262349.9866"/>
    <n v="459112.47659999999"/>
    <n v="291296.07089999999"/>
    <n v="509768.12390000001"/>
  </r>
  <r>
    <s v="6"/>
    <s v="Region VI - Midsouth"/>
    <x v="39"/>
    <s v="TX"/>
    <x v="292"/>
    <s v="4"/>
    <x v="3"/>
    <n v="93017.979600000006"/>
    <n v="148828.76949999999"/>
    <n v="130225.17140000001"/>
    <n v="208360.27729999999"/>
    <n v="167432.36319999999"/>
    <n v="267891.78509999998"/>
    <n v="223243.15090000001"/>
    <n v="357189.04680000001"/>
    <n v="279053.9387"/>
    <n v="446486.30849999998"/>
    <n v="316261.13050000003"/>
    <n v="506017.81630000001"/>
    <n v="353468.3223"/>
    <n v="565549.32409999997"/>
  </r>
  <r>
    <s v="6"/>
    <s v="Region VI - Midsouth"/>
    <x v="39"/>
    <s v="TX"/>
    <x v="293"/>
    <s v="1"/>
    <x v="0"/>
    <n v="106762.88830000001"/>
    <n v="186835.0546"/>
    <n v="138729.43100000001"/>
    <n v="242776.5042"/>
    <n v="166809.10620000001"/>
    <n v="291915.93579999998"/>
    <n v="200411.3713"/>
    <n v="350719.89980000001"/>
    <n v="236021.34520000001"/>
    <n v="413037.3542"/>
    <n v="258670.0466"/>
    <n v="452672.58149999997"/>
    <n v="280515.6692"/>
    <n v="490902.42109999998"/>
  </r>
  <r>
    <s v="6"/>
    <s v="Region VI - Midsouth"/>
    <x v="39"/>
    <s v="TX"/>
    <x v="293"/>
    <s v="2"/>
    <x v="1"/>
    <n v="94180.607099999994"/>
    <n v="164816.0626"/>
    <n v="123558.79489999999"/>
    <n v="216227.89110000001"/>
    <n v="150447.00510000001"/>
    <n v="263282.25890000002"/>
    <n v="184881.2415"/>
    <n v="323542.17259999999"/>
    <n v="219690.05790000001"/>
    <n v="384457.60139999999"/>
    <n v="242169.2836"/>
    <n v="423796.2463"/>
    <n v="263439.71620000002"/>
    <n v="461019.50349999999"/>
  </r>
  <r>
    <s v="6"/>
    <s v="Region VI - Midsouth"/>
    <x v="39"/>
    <s v="TX"/>
    <x v="293"/>
    <s v="3"/>
    <x v="2"/>
    <n v="83022.637799999997"/>
    <n v="145289.61610000001"/>
    <n v="113036.51240000001"/>
    <n v="197813.89679999999"/>
    <n v="142973.5582"/>
    <n v="250203.72690000001"/>
    <n v="188264.91500000001"/>
    <n v="329463.60129999998"/>
    <n v="233112.55369999999"/>
    <n v="407946.96909999999"/>
    <n v="262517.9596"/>
    <n v="459406.42930000002"/>
    <n v="291528.94949999999"/>
    <n v="510175.66159999999"/>
  </r>
  <r>
    <s v="6"/>
    <s v="Region VI - Midsouth"/>
    <x v="39"/>
    <s v="TX"/>
    <x v="293"/>
    <s v="4"/>
    <x v="3"/>
    <n v="92408.148000000001"/>
    <n v="147853.03899999999"/>
    <n v="129371.4072"/>
    <n v="206994.25459999999"/>
    <n v="166334.66639999999"/>
    <n v="266135.47019999998"/>
    <n v="221779.5552"/>
    <n v="354847.29359999998"/>
    <n v="277224.44400000002"/>
    <n v="443559.11690000002"/>
    <n v="314187.70319999999"/>
    <n v="502700.33260000002"/>
    <n v="351150.96240000002"/>
    <n v="561841.54819999996"/>
  </r>
  <r>
    <s v="6"/>
    <s v="Region VI - Midsouth"/>
    <x v="39"/>
    <s v="TX"/>
    <x v="294"/>
    <s v="1"/>
    <x v="0"/>
    <n v="108126.7997"/>
    <n v="189221.89939999999"/>
    <n v="140660.7366"/>
    <n v="246156.28899999999"/>
    <n v="169240.88649999999"/>
    <n v="296171.5515"/>
    <n v="203511.7795"/>
    <n v="356145.61410000001"/>
    <n v="239790.17189999999"/>
    <n v="419632.80080000003"/>
    <n v="262852.35029999999"/>
    <n v="459991.61310000002"/>
    <n v="285176.10080000001"/>
    <n v="499058.1765"/>
  </r>
  <r>
    <s v="6"/>
    <s v="Region VI - Midsouth"/>
    <x v="39"/>
    <s v="TX"/>
    <x v="294"/>
    <s v="2"/>
    <x v="1"/>
    <n v="94786.549700000003"/>
    <n v="165876.46179999999"/>
    <n v="124576.2065"/>
    <n v="218008.36139999999"/>
    <n v="151893.1165"/>
    <n v="265812.95380000002"/>
    <n v="187046.09940000001"/>
    <n v="327330.674"/>
    <n v="222475.07190000001"/>
    <n v="389331.37569999998"/>
    <n v="245357.56529999999"/>
    <n v="429375.73920000001"/>
    <n v="267071.47570000001"/>
    <n v="467375.08250000002"/>
  </r>
  <r>
    <s v="6"/>
    <s v="Region VI - Midsouth"/>
    <x v="39"/>
    <s v="TX"/>
    <x v="294"/>
    <s v="3"/>
    <x v="2"/>
    <n v="82935.934500000003"/>
    <n v="145137.88529999999"/>
    <n v="112722.647"/>
    <n v="197264.63219999999"/>
    <n v="142427.90229999999"/>
    <n v="249248.8291"/>
    <n v="187394.8138"/>
    <n v="327940.92420000001"/>
    <n v="231891.27729999999"/>
    <n v="405809.7352"/>
    <n v="261032.86619999999"/>
    <n v="456807.5159"/>
    <n v="289756.27919999999"/>
    <n v="507073.48859999998"/>
  </r>
  <r>
    <s v="6"/>
    <s v="Region VI - Midsouth"/>
    <x v="39"/>
    <s v="TX"/>
    <x v="294"/>
    <s v="4"/>
    <x v="3"/>
    <n v="93667.508900000001"/>
    <n v="149868.01639999999"/>
    <n v="131134.51250000001"/>
    <n v="209815.22289999999"/>
    <n v="168601.516"/>
    <n v="269762.42959999997"/>
    <n v="224802.02129999999"/>
    <n v="359683.23950000003"/>
    <n v="281002.52669999999"/>
    <n v="449604.04930000001"/>
    <n v="318469.53029999998"/>
    <n v="509551.25599999999"/>
    <n v="355936.53379999998"/>
    <n v="569498.46250000002"/>
  </r>
  <r>
    <s v="6"/>
    <s v="Region VI - Midsouth"/>
    <x v="39"/>
    <s v="TX"/>
    <x v="295"/>
    <s v="1"/>
    <x v="0"/>
    <n v="104266.68700000001"/>
    <n v="182466.7022"/>
    <n v="135564.15530000001"/>
    <n v="237237.27170000001"/>
    <n v="163057.13020000001"/>
    <n v="285349.97779999999"/>
    <n v="195991.649"/>
    <n v="342985.38569999998"/>
    <n v="230874.19750000001"/>
    <n v="404029.8456"/>
    <n v="253054.50159999999"/>
    <n v="442845.37770000001"/>
    <n v="274487.40299999999"/>
    <n v="480352.95520000003"/>
  </r>
  <r>
    <s v="6"/>
    <s v="Region VI - Midsouth"/>
    <x v="39"/>
    <s v="TX"/>
    <x v="295"/>
    <s v="2"/>
    <x v="1"/>
    <n v="91684.405799999993"/>
    <n v="160447.71030000001"/>
    <n v="120393.5192"/>
    <n v="210688.65849999999"/>
    <n v="146695.02910000001"/>
    <n v="256716.3009"/>
    <n v="180461.5191"/>
    <n v="315807.65840000001"/>
    <n v="214542.91020000001"/>
    <n v="375450.09279999998"/>
    <n v="236553.73869999999"/>
    <n v="413969.04259999999"/>
    <n v="257411.45009999999"/>
    <n v="450470.03759999998"/>
  </r>
  <r>
    <s v="6"/>
    <s v="Region VI - Midsouth"/>
    <x v="39"/>
    <s v="TX"/>
    <x v="295"/>
    <s v="3"/>
    <x v="2"/>
    <n v="80516.349000000002"/>
    <n v="140903.61069999999"/>
    <n v="109527.70819999999"/>
    <n v="191673.48929999999"/>
    <n v="138462.2383"/>
    <n v="242308.91709999999"/>
    <n v="182249.82190000001"/>
    <n v="318937.18829999998"/>
    <n v="225593.68729999999"/>
    <n v="394788.95289999997"/>
    <n v="253996.57769999999"/>
    <n v="444494.011"/>
    <n v="282005.05200000003"/>
    <n v="493508.84100000001"/>
  </r>
  <r>
    <s v="6"/>
    <s v="Region VI - Midsouth"/>
    <x v="39"/>
    <s v="TX"/>
    <x v="295"/>
    <s v="4"/>
    <x v="3"/>
    <n v="90286.4038"/>
    <n v="144458.24830000001"/>
    <n v="126400.9653"/>
    <n v="202241.54749999999"/>
    <n v="162515.5269"/>
    <n v="260024.8469"/>
    <n v="216687.36919999999"/>
    <n v="346699.79580000002"/>
    <n v="270859.21139999997"/>
    <n v="433374.74469999998"/>
    <n v="306973.77299999999"/>
    <n v="491158.0441"/>
    <n v="343088.3345"/>
    <n v="548941.34329999995"/>
  </r>
  <r>
    <s v="6"/>
    <s v="Region VI - Midsouth"/>
    <x v="39"/>
    <s v="TX"/>
    <x v="296"/>
    <s v="1"/>
    <x v="0"/>
    <n v="109975.78909999999"/>
    <n v="192457.63089999999"/>
    <n v="142964.96059999999"/>
    <n v="250188.68109999999"/>
    <n v="171943.71109999999"/>
    <n v="300901.49430000002"/>
    <n v="206648.46299999999"/>
    <n v="361634.81030000001"/>
    <n v="243411.48360000001"/>
    <n v="425970.09629999998"/>
    <n v="266789.10440000001"/>
    <n v="466880.9327"/>
    <n v="289368.04249999998"/>
    <n v="506394.07449999999"/>
  </r>
  <r>
    <s v="6"/>
    <s v="Region VI - Midsouth"/>
    <x v="39"/>
    <s v="TX"/>
    <x v="296"/>
    <s v="2"/>
    <x v="1"/>
    <n v="96787.132599999997"/>
    <n v="169377.4822"/>
    <n v="127063.20909999999"/>
    <n v="222360.61600000001"/>
    <n v="154793.07449999999"/>
    <n v="270887.88040000002"/>
    <n v="190369.8928"/>
    <n v="333147.3124"/>
    <n v="226293.1459"/>
    <n v="396013.00510000001"/>
    <n v="249493.12349999999"/>
    <n v="436612.96620000002"/>
    <n v="271469.15159999998"/>
    <n v="475071.01539999997"/>
  </r>
  <r>
    <s v="6"/>
    <s v="Region VI - Midsouth"/>
    <x v="39"/>
    <s v="TX"/>
    <x v="296"/>
    <s v="3"/>
    <x v="2"/>
    <n v="85083.620800000004"/>
    <n v="148896.3365"/>
    <n v="115767.90399999999"/>
    <n v="202593.8321"/>
    <n v="146371.6557"/>
    <n v="256150.39749999999"/>
    <n v="192681.6636"/>
    <n v="337192.91139999998"/>
    <n v="238526.56950000001"/>
    <n v="417421.49660000001"/>
    <n v="268573.06"/>
    <n v="470002.85509999999"/>
    <n v="298206.12660000002"/>
    <n v="521860.72159999999"/>
  </r>
  <r>
    <s v="6"/>
    <s v="Region VI - Midsouth"/>
    <x v="39"/>
    <s v="TX"/>
    <x v="296"/>
    <s v="4"/>
    <x v="3"/>
    <n v="95219.1198"/>
    <n v="152350.59400000001"/>
    <n v="133306.7677"/>
    <n v="213290.8315"/>
    <n v="171394.41570000001"/>
    <n v="274231.06910000002"/>
    <n v="228525.88759999999"/>
    <n v="365641.42550000001"/>
    <n v="285657.35930000001"/>
    <n v="457051.7818"/>
    <n v="323745.0074"/>
    <n v="517992.01949999999"/>
    <n v="361832.65519999998"/>
    <n v="578932.25710000005"/>
  </r>
  <r>
    <s v="6"/>
    <s v="Region VI - Midsouth"/>
    <x v="39"/>
    <s v="TX"/>
    <x v="297"/>
    <s v="1"/>
    <x v="0"/>
    <n v="109374.8985"/>
    <n v="191406.0724"/>
    <n v="142243.37210000001"/>
    <n v="248925.90109999999"/>
    <n v="171116.87169999999"/>
    <n v="299454.52559999999"/>
    <n v="205721.63740000001"/>
    <n v="360012.86540000001"/>
    <n v="242363.74189999999"/>
    <n v="424136.54840000003"/>
    <n v="265660.11859999999"/>
    <n v="464905.20760000002"/>
    <n v="288190.22940000001"/>
    <n v="504332.90159999998"/>
  </r>
  <r>
    <s v="6"/>
    <s v="Region VI - Midsouth"/>
    <x v="39"/>
    <s v="TX"/>
    <x v="297"/>
    <s v="2"/>
    <x v="1"/>
    <n v="96034.648400000005"/>
    <n v="168060.6347"/>
    <n v="126158.842"/>
    <n v="220777.97349999999"/>
    <n v="153769.10159999999"/>
    <n v="269095.92790000001"/>
    <n v="189255.95730000001"/>
    <n v="331197.9252"/>
    <n v="225048.64189999999"/>
    <n v="393835.12329999998"/>
    <n v="248165.33360000001"/>
    <n v="434289.33370000002"/>
    <n v="270085.60430000001"/>
    <n v="472649.8076"/>
  </r>
  <r>
    <s v="6"/>
    <s v="Region VI - Midsouth"/>
    <x v="39"/>
    <s v="TX"/>
    <x v="297"/>
    <s v="3"/>
    <x v="2"/>
    <n v="84189.077000000005"/>
    <n v="147330.8847"/>
    <n v="114477.0465"/>
    <n v="200334.8314"/>
    <n v="144683.5589"/>
    <n v="253196.22810000001"/>
    <n v="190402.35579999999"/>
    <n v="333204.12280000001"/>
    <n v="235650.70490000001"/>
    <n v="412388.73340000003"/>
    <n v="265293.55080000003"/>
    <n v="464263.71399999998"/>
    <n v="294518.22080000001"/>
    <n v="515406.88640000002"/>
  </r>
  <r>
    <s v="6"/>
    <s v="Region VI - Midsouth"/>
    <x v="39"/>
    <s v="TX"/>
    <x v="297"/>
    <s v="4"/>
    <x v="3"/>
    <n v="94728.379400000005"/>
    <n v="151565.4093"/>
    <n v="132619.73120000001"/>
    <n v="212191.573"/>
    <n v="170511.08300000001"/>
    <n v="272817.73670000001"/>
    <n v="227348.11060000001"/>
    <n v="363756.98239999998"/>
    <n v="284185.13819999999"/>
    <n v="454696.2279"/>
    <n v="322076.49"/>
    <n v="515322.39169999998"/>
    <n v="359967.84179999999"/>
    <n v="575948.55539999995"/>
  </r>
  <r>
    <s v="7"/>
    <s v="Region VII - Midwest"/>
    <x v="40"/>
    <s v="IA"/>
    <x v="29"/>
    <s v="1"/>
    <x v="0"/>
    <n v="118296.8976"/>
    <n v="207019.57079999999"/>
    <n v="153879.70189999999"/>
    <n v="269289.47830000002"/>
    <n v="185138.05129999999"/>
    <n v="323991.58970000001"/>
    <n v="222615.5356"/>
    <n v="389577.18729999999"/>
    <n v="262291.15730000002"/>
    <n v="459009.52529999998"/>
    <n v="287513.76929999999"/>
    <n v="503149.09629999998"/>
    <n v="311923.23139999999"/>
    <n v="545865.65489999996"/>
  </r>
  <r>
    <s v="7"/>
    <s v="Region VII - Midwest"/>
    <x v="40"/>
    <s v="IA"/>
    <x v="29"/>
    <s v="2"/>
    <x v="1"/>
    <n v="103743.89780000001"/>
    <n v="181551.8211"/>
    <n v="136332.94209999999"/>
    <n v="238582.64869999999"/>
    <n v="166213.21160000001"/>
    <n v="290873.1202"/>
    <n v="204652.97579999999"/>
    <n v="358142.70760000002"/>
    <n v="243401.95749999999"/>
    <n v="425953.42560000002"/>
    <n v="268428.54950000002"/>
    <n v="469749.96169999999"/>
    <n v="292172.7316"/>
    <n v="511302.28029999998"/>
  </r>
  <r>
    <s v="7"/>
    <s v="Region VII - Midwest"/>
    <x v="40"/>
    <s v="IA"/>
    <x v="29"/>
    <s v="3"/>
    <x v="2"/>
    <n v="90817.329800000007"/>
    <n v="158930.32709999999"/>
    <n v="123448.63129999999"/>
    <n v="216035.1047"/>
    <n v="155991.0704"/>
    <n v="272984.37310000003"/>
    <n v="205250.94190000001"/>
    <n v="359189.14840000001"/>
    <n v="253997.5974"/>
    <n v="444495.7954"/>
    <n v="285925.12780000002"/>
    <n v="500368.97360000003"/>
    <n v="317396.46610000002"/>
    <n v="555443.81570000004"/>
  </r>
  <r>
    <s v="7"/>
    <s v="Region VII - Midwest"/>
    <x v="40"/>
    <s v="IA"/>
    <x v="29"/>
    <s v="4"/>
    <x v="3"/>
    <n v="102472.0638"/>
    <n v="163955.3045"/>
    <n v="143460.88930000001"/>
    <n v="229537.42619999999"/>
    <n v="184449.71479999999"/>
    <n v="295119.54810000001"/>
    <n v="245932.95310000001"/>
    <n v="393492.73080000002"/>
    <n v="307416.19140000001"/>
    <n v="491865.91340000002"/>
    <n v="348405.01689999999"/>
    <n v="557448.03540000005"/>
    <n v="389393.84240000002"/>
    <n v="623030.15709999995"/>
  </r>
  <r>
    <s v="7"/>
    <s v="Region VII - Midwest"/>
    <x v="40"/>
    <s v="IA"/>
    <x v="298"/>
    <s v="1"/>
    <x v="0"/>
    <n v="119568.16650000001"/>
    <n v="209244.29130000001"/>
    <n v="155532.08119999999"/>
    <n v="272181.1421"/>
    <n v="187125.20730000001"/>
    <n v="327469.1127"/>
    <n v="225003.51749999999"/>
    <n v="393756.1556"/>
    <n v="265103.79519999999"/>
    <n v="463931.64140000002"/>
    <n v="290596.46269999997"/>
    <n v="508543.80979999999"/>
    <n v="315266.64010000002"/>
    <n v="551716.6202"/>
  </r>
  <r>
    <s v="7"/>
    <s v="Region VII - Midwest"/>
    <x v="40"/>
    <s v="IA"/>
    <x v="298"/>
    <s v="2"/>
    <x v="1"/>
    <n v="104863.5722"/>
    <n v="183511.2513"/>
    <n v="137802.5417"/>
    <n v="241154.448"/>
    <n v="168003.2328"/>
    <n v="294005.65730000002"/>
    <n v="206853.8468"/>
    <n v="361994.23190000001"/>
    <n v="246017.83189999999"/>
    <n v="430531.2058"/>
    <n v="271312.4376"/>
    <n v="474796.76579999999"/>
    <n v="295310.40490000002"/>
    <n v="516793.20860000001"/>
  </r>
  <r>
    <s v="7"/>
    <s v="Region VII - Midwest"/>
    <x v="40"/>
    <s v="IA"/>
    <x v="298"/>
    <s v="3"/>
    <x v="2"/>
    <n v="91802.509300000005"/>
    <n v="160654.39129999999"/>
    <n v="124789.3863"/>
    <n v="218381.42600000001"/>
    <n v="157686.47519999999"/>
    <n v="275951.33159999998"/>
    <n v="207482.96960000001"/>
    <n v="363095.19679999998"/>
    <n v="256760.90179999999"/>
    <n v="449331.57819999999"/>
    <n v="289036.67670000001"/>
    <n v="505814.18420000002"/>
    <n v="320851.50750000001"/>
    <n v="561490.13820000004"/>
  </r>
  <r>
    <s v="7"/>
    <s v="Region VII - Midwest"/>
    <x v="40"/>
    <s v="IA"/>
    <x v="298"/>
    <s v="4"/>
    <x v="3"/>
    <n v="103572.63890000001"/>
    <n v="165716.22469999999"/>
    <n v="145001.69440000001"/>
    <n v="232002.7145"/>
    <n v="186430.75"/>
    <n v="298289.20449999999"/>
    <n v="248574.3334"/>
    <n v="397718.93930000003"/>
    <n v="310717.9167"/>
    <n v="497148.674"/>
    <n v="352146.97220000002"/>
    <n v="563435.16399999999"/>
    <n v="393576.02779999998"/>
    <n v="629721.65390000003"/>
  </r>
  <r>
    <s v="7"/>
    <s v="Region VII - Midwest"/>
    <x v="40"/>
    <s v="IA"/>
    <x v="299"/>
    <s v="1"/>
    <x v="0"/>
    <n v="115731.21249999999"/>
    <n v="202529.6219"/>
    <n v="150505.2291"/>
    <n v="263384.15090000001"/>
    <n v="181052.6042"/>
    <n v="316842.05729999999"/>
    <n v="217661.4903"/>
    <n v="380907.6079"/>
    <n v="256426.86410000001"/>
    <n v="448747.0122"/>
    <n v="281073.51240000001"/>
    <n v="491878.64669999998"/>
    <n v="304907.19349999999"/>
    <n v="533587.58860000002"/>
  </r>
  <r>
    <s v="7"/>
    <s v="Region VII - Midwest"/>
    <x v="40"/>
    <s v="IA"/>
    <x v="299"/>
    <s v="2"/>
    <x v="1"/>
    <n v="101632.9935"/>
    <n v="177857.73869999999"/>
    <n v="133506.80499999999"/>
    <n v="233636.9088"/>
    <n v="162719.16510000001"/>
    <n v="284758.53889999999"/>
    <n v="200260.26"/>
    <n v="350455.45490000001"/>
    <n v="238127.95129999999"/>
    <n v="416723.91470000002"/>
    <n v="262584.70520000003"/>
    <n v="459523.2341"/>
    <n v="285773.89630000002"/>
    <n v="500104.31849999999"/>
  </r>
  <r>
    <s v="7"/>
    <s v="Region VII - Midwest"/>
    <x v="40"/>
    <s v="IA"/>
    <x v="299"/>
    <s v="3"/>
    <x v="2"/>
    <n v="89114.951199999996"/>
    <n v="155951.16459999999"/>
    <n v="121180.78969999999"/>
    <n v="212066.38200000001"/>
    <n v="153160.54269999999"/>
    <n v="268030.9498"/>
    <n v="201562.44089999999"/>
    <n v="352734.27169999998"/>
    <n v="249467.1611"/>
    <n v="436567.5319"/>
    <n v="280851.22129999998"/>
    <n v="491489.6372"/>
    <n v="311793.34539999999"/>
    <n v="545638.35439999995"/>
  </r>
  <r>
    <s v="7"/>
    <s v="Region VII - Midwest"/>
    <x v="40"/>
    <s v="IA"/>
    <x v="299"/>
    <s v="4"/>
    <x v="3"/>
    <n v="100231.22870000001"/>
    <n v="160369.96830000001"/>
    <n v="140323.72020000001"/>
    <n v="224517.95559999999"/>
    <n v="180416.21170000001"/>
    <n v="288665.94290000002"/>
    <n v="240554.94880000001"/>
    <n v="384887.92389999999"/>
    <n v="300693.68609999999"/>
    <n v="481109.90480000002"/>
    <n v="340786.1776"/>
    <n v="545257.89210000006"/>
    <n v="380878.66899999999"/>
    <n v="609405.87950000004"/>
  </r>
  <r>
    <s v="7"/>
    <s v="Region VII - Midwest"/>
    <x v="40"/>
    <s v="IA"/>
    <x v="300"/>
    <s v="1"/>
    <x v="0"/>
    <n v="127265.22169999999"/>
    <n v="222714.13800000001"/>
    <n v="165655.49960000001"/>
    <n v="289897.12420000002"/>
    <n v="199381.54870000001"/>
    <n v="348917.71010000003"/>
    <n v="239865.65349999999"/>
    <n v="419764.89350000001"/>
    <n v="282696.67479999998"/>
    <n v="494719.18070000003"/>
    <n v="309917.23340000003"/>
    <n v="542355.15859999997"/>
    <n v="336314.7537"/>
    <n v="588550.81889999995"/>
  </r>
  <r>
    <s v="7"/>
    <s v="Region VII - Midwest"/>
    <x v="40"/>
    <s v="IA"/>
    <x v="300"/>
    <s v="2"/>
    <x v="1"/>
    <n v="111196.28479999999"/>
    <n v="194593.49849999999"/>
    <n v="146280.9529"/>
    <n v="255991.66759999999"/>
    <n v="178485.37210000001"/>
    <n v="312349.40110000002"/>
    <n v="220031.99429999999"/>
    <n v="385055.9901"/>
    <n v="261839.85070000001"/>
    <n v="458219.73859999998"/>
    <n v="288843.9706"/>
    <n v="505476.9486"/>
    <n v="314506.91090000002"/>
    <n v="550387.09409999999"/>
  </r>
  <r>
    <s v="7"/>
    <s v="Region VII - Midwest"/>
    <x v="40"/>
    <s v="IA"/>
    <x v="300"/>
    <s v="3"/>
    <x v="2"/>
    <n v="96909.644799999995"/>
    <n v="169591.87839999999"/>
    <n v="131592.91089999999"/>
    <n v="230287.59419999999"/>
    <n v="166178.0583"/>
    <n v="290811.60190000001"/>
    <n v="218548.4725"/>
    <n v="382459.82689999999"/>
    <n v="270352.2107"/>
    <n v="473116.3688"/>
    <n v="304258.39630000002"/>
    <n v="532452.19350000005"/>
    <n v="337660.86979999999"/>
    <n v="590906.52220000001"/>
  </r>
  <r>
    <s v="7"/>
    <s v="Region VII - Midwest"/>
    <x v="40"/>
    <s v="IA"/>
    <x v="300"/>
    <s v="4"/>
    <x v="3"/>
    <n v="110295.1442"/>
    <n v="176472.2334"/>
    <n v="154413.20189999999"/>
    <n v="247061.12669999999"/>
    <n v="198531.25959999999"/>
    <n v="317650.02010000002"/>
    <n v="264708.34610000002"/>
    <n v="423533.3602"/>
    <n v="330885.4326"/>
    <n v="529416.70019999996"/>
    <n v="375003.49040000001"/>
    <n v="600005.59349999996"/>
    <n v="419121.54800000001"/>
    <n v="670594.48690000002"/>
  </r>
  <r>
    <s v="7"/>
    <s v="Region VII - Midwest"/>
    <x v="40"/>
    <s v="IA"/>
    <x v="301"/>
    <s v="1"/>
    <x v="0"/>
    <n v="119521.8376"/>
    <n v="209163.21590000001"/>
    <n v="155392.60810000001"/>
    <n v="271937.06420000002"/>
    <n v="186902.88320000001"/>
    <n v="327080.04550000001"/>
    <n v="224647.29019999999"/>
    <n v="393132.75780000002"/>
    <n v="264625.68400000001"/>
    <n v="463094.94699999999"/>
    <n v="290046.63929999998"/>
    <n v="507581.61859999999"/>
    <n v="314608.10879999999"/>
    <n v="550564.19030000002"/>
  </r>
  <r>
    <s v="7"/>
    <s v="Region VII - Midwest"/>
    <x v="40"/>
    <s v="IA"/>
    <x v="301"/>
    <s v="2"/>
    <x v="1"/>
    <n v="105120.4314"/>
    <n v="183960.755"/>
    <n v="138028.62700000001"/>
    <n v="241550.09710000001"/>
    <n v="168175.177"/>
    <n v="294306.55969999998"/>
    <n v="206871.84030000001"/>
    <n v="362025.72039999999"/>
    <n v="245933.24660000001"/>
    <n v="430383.1814"/>
    <n v="271160.22360000003"/>
    <n v="474530.39130000002"/>
    <n v="295063.3431"/>
    <n v="516360.85060000001"/>
  </r>
  <r>
    <s v="7"/>
    <s v="Region VII - Midwest"/>
    <x v="40"/>
    <s v="IA"/>
    <x v="301"/>
    <s v="3"/>
    <x v="2"/>
    <n v="92338.444799999997"/>
    <n v="161592.27849999999"/>
    <n v="125616.6885"/>
    <n v="219829.20499999999"/>
    <n v="158806.99549999999"/>
    <n v="277912.24209999997"/>
    <n v="209034.02069999999"/>
    <n v="365809.53619999997"/>
    <n v="258753.1758"/>
    <n v="452818.0577"/>
    <n v="291334.97930000001"/>
    <n v="509836.21380000003"/>
    <n v="323465.34279999998"/>
    <n v="566064.34979999997"/>
  </r>
  <r>
    <s v="7"/>
    <s v="Region VII - Midwest"/>
    <x v="40"/>
    <s v="IA"/>
    <x v="301"/>
    <s v="4"/>
    <x v="3"/>
    <n v="103493.2395"/>
    <n v="165589.1856"/>
    <n v="144890.53520000001"/>
    <n v="231824.85980000001"/>
    <n v="186287.83100000001"/>
    <n v="298060.53409999999"/>
    <n v="248383.77470000001"/>
    <n v="397414.0454"/>
    <n v="310479.71830000001"/>
    <n v="496767.55670000002"/>
    <n v="351877.01419999998"/>
    <n v="563003.23100000003"/>
    <n v="393274.30989999999"/>
    <n v="629238.90520000004"/>
  </r>
  <r>
    <s v="7"/>
    <s v="Region VII - Midwest"/>
    <x v="40"/>
    <s v="IA"/>
    <x v="302"/>
    <s v="1"/>
    <x v="0"/>
    <n v="121579.2859"/>
    <n v="212763.75030000001"/>
    <n v="158324.43340000001"/>
    <n v="277067.75839999999"/>
    <n v="190606.1329"/>
    <n v="333560.73259999999"/>
    <n v="229386.95680000001"/>
    <n v="401427.17450000002"/>
    <n v="270398.44870000001"/>
    <n v="473197.28539999999"/>
    <n v="296457.54739999998"/>
    <n v="518800.70799999998"/>
    <n v="321763.38520000002"/>
    <n v="563085.92429999996"/>
  </r>
  <r>
    <s v="7"/>
    <s v="Region VII - Midwest"/>
    <x v="40"/>
    <s v="IA"/>
    <x v="302"/>
    <s v="2"/>
    <x v="1"/>
    <n v="105965.1298"/>
    <n v="185438.9773"/>
    <n v="139498.2225"/>
    <n v="244121.88930000001"/>
    <n v="170301.35699999999"/>
    <n v="298027.37479999999"/>
    <n v="210114.62719999999"/>
    <n v="367700.59759999998"/>
    <n v="250131.91159999999"/>
    <n v="437730.84539999999"/>
    <n v="275980.69709999999"/>
    <n v="482966.22"/>
    <n v="300572.7451"/>
    <n v="526002.30390000006"/>
  </r>
  <r>
    <s v="7"/>
    <s v="Region VII - Midwest"/>
    <x v="40"/>
    <s v="IA"/>
    <x v="302"/>
    <s v="3"/>
    <x v="2"/>
    <n v="92074.406199999998"/>
    <n v="161130.21090000001"/>
    <n v="124939.06540000001"/>
    <n v="218643.36429999999"/>
    <n v="157708.38250000001"/>
    <n v="275989.66930000001"/>
    <n v="207341.10740000001"/>
    <n v="362846.93790000002"/>
    <n v="256423.1943"/>
    <n v="448740.58990000002"/>
    <n v="288532.76559999998"/>
    <n v="504932.33970000001"/>
    <n v="320152.88079999998"/>
    <n v="560267.54150000005"/>
  </r>
  <r>
    <s v="7"/>
    <s v="Region VII - Midwest"/>
    <x v="40"/>
    <s v="IA"/>
    <x v="302"/>
    <s v="4"/>
    <x v="3"/>
    <n v="105402.1297"/>
    <n v="168643.41"/>
    <n v="147562.98149999999"/>
    <n v="236100.774"/>
    <n v="189723.8334"/>
    <n v="303558.13799999998"/>
    <n v="252965.11120000001"/>
    <n v="404744.1839"/>
    <n v="316206.38900000002"/>
    <n v="505930.22989999998"/>
    <n v="358367.24089999998"/>
    <n v="573387.59389999998"/>
    <n v="400528.09279999998"/>
    <n v="640844.95790000004"/>
  </r>
  <r>
    <s v="7"/>
    <s v="Region VII - Midwest"/>
    <x v="40"/>
    <s v="IA"/>
    <x v="303"/>
    <s v="1"/>
    <x v="0"/>
    <n v="116447.9157"/>
    <n v="203783.85250000001"/>
    <n v="151575.4877"/>
    <n v="265257.10350000003"/>
    <n v="182435.23869999999"/>
    <n v="319261.66769999999"/>
    <n v="219478.86619999999"/>
    <n v="384088.0159"/>
    <n v="258669.86240000001"/>
    <n v="452672.25910000002"/>
    <n v="283577.03350000002"/>
    <n v="496259.8088"/>
    <n v="307731.30959999998"/>
    <n v="538529.79180000001"/>
  </r>
  <r>
    <s v="7"/>
    <s v="Region VII - Midwest"/>
    <x v="40"/>
    <s v="IA"/>
    <x v="303"/>
    <s v="2"/>
    <x v="1"/>
    <n v="101743.3214"/>
    <n v="178050.8124"/>
    <n v="133845.94820000001"/>
    <n v="234230.40950000001"/>
    <n v="163313.26420000001"/>
    <n v="285798.21220000001"/>
    <n v="201329.1955"/>
    <n v="352326.09220000001"/>
    <n v="239583.89920000001"/>
    <n v="419271.8235"/>
    <n v="264293.0085"/>
    <n v="462512.7648"/>
    <n v="287775.07439999998"/>
    <n v="503606.38020000001"/>
  </r>
  <r>
    <s v="7"/>
    <s v="Region VII - Midwest"/>
    <x v="40"/>
    <s v="IA"/>
    <x v="303"/>
    <s v="3"/>
    <x v="2"/>
    <n v="88669.6492"/>
    <n v="155171.88620000001"/>
    <n v="120403.38219999999"/>
    <n v="210705.91880000001"/>
    <n v="152047.32709999999"/>
    <n v="266082.8224"/>
    <n v="199964.1054"/>
    <n v="349937.18449999997"/>
    <n v="247362.3216"/>
    <n v="432884.06290000002"/>
    <n v="278384.95240000001"/>
    <n v="487173.66680000001"/>
    <n v="308946.63929999998"/>
    <n v="540656.61880000005"/>
  </r>
  <r>
    <s v="7"/>
    <s v="Region VII - Midwest"/>
    <x v="40"/>
    <s v="IA"/>
    <x v="303"/>
    <s v="4"/>
    <x v="3"/>
    <n v="100920.45940000001"/>
    <n v="161472.73749999999"/>
    <n v="141288.64319999999"/>
    <n v="226061.83240000001"/>
    <n v="181656.82699999999"/>
    <n v="290650.9276"/>
    <n v="242209.10260000001"/>
    <n v="387534.57"/>
    <n v="302761.37829999998"/>
    <n v="484418.21250000002"/>
    <n v="343129.56209999998"/>
    <n v="549007.30759999994"/>
    <n v="383497.74589999998"/>
    <n v="613596.40249999997"/>
  </r>
  <r>
    <s v="7"/>
    <s v="Region VII - Midwest"/>
    <x v="40"/>
    <s v="IA"/>
    <x v="304"/>
    <s v="1"/>
    <x v="0"/>
    <n v="121648.7733"/>
    <n v="212885.35329999999"/>
    <n v="158533.63510000001"/>
    <n v="277433.8615"/>
    <n v="190939.6096"/>
    <n v="334144.31689999998"/>
    <n v="229921.28640000001"/>
    <n v="402362.2512"/>
    <n v="271115.60190000001"/>
    <n v="474452.30330000003"/>
    <n v="297282.26760000002"/>
    <n v="520243.96840000001"/>
    <n v="322751.16590000002"/>
    <n v="564814.54040000006"/>
  </r>
  <r>
    <s v="7"/>
    <s v="Region VII - Midwest"/>
    <x v="40"/>
    <s v="IA"/>
    <x v="304"/>
    <s v="2"/>
    <x v="1"/>
    <n v="105579.8365"/>
    <n v="184764.71400000001"/>
    <n v="139159.08850000001"/>
    <n v="243528.40489999999"/>
    <n v="170043.43299999999"/>
    <n v="297576.00780000002"/>
    <n v="210087.62719999999"/>
    <n v="367653.34779999999"/>
    <n v="250258.77780000001"/>
    <n v="437952.86119999998"/>
    <n v="276209.0049"/>
    <n v="483365.7585"/>
    <n v="300943.32319999998"/>
    <n v="526650.81550000003"/>
  </r>
  <r>
    <s v="7"/>
    <s v="Region VII - Midwest"/>
    <x v="40"/>
    <s v="IA"/>
    <x v="304"/>
    <s v="3"/>
    <x v="2"/>
    <n v="91270.499599999996"/>
    <n v="159723.3744"/>
    <n v="123698.10769999999"/>
    <n v="216471.68859999999"/>
    <n v="156027.59710000001"/>
    <n v="273048.29479999997"/>
    <n v="205014.52420000001"/>
    <n v="358775.41739999998"/>
    <n v="253434.77540000001"/>
    <n v="443510.85690000001"/>
    <n v="285085.3028"/>
    <n v="498899.28"/>
    <n v="316232.11839999998"/>
    <n v="553406.2071"/>
  </r>
  <r>
    <s v="7"/>
    <s v="Region VII - Midwest"/>
    <x v="40"/>
    <s v="IA"/>
    <x v="304"/>
    <s v="4"/>
    <x v="3"/>
    <n v="105521.22380000001"/>
    <n v="168833.96049999999"/>
    <n v="147729.7132"/>
    <n v="236367.54459999999"/>
    <n v="189938.20269999999"/>
    <n v="303901.12890000001"/>
    <n v="253250.93700000001"/>
    <n v="405201.50520000001"/>
    <n v="316563.67119999998"/>
    <n v="506501.88140000001"/>
    <n v="358772.16070000001"/>
    <n v="574035.46569999994"/>
    <n v="400980.65019999997"/>
    <n v="641569.04989999998"/>
  </r>
  <r>
    <s v="7"/>
    <s v="Region VII - Midwest"/>
    <x v="40"/>
    <s v="IA"/>
    <x v="305"/>
    <s v="1"/>
    <x v="0"/>
    <n v="113835.90180000001"/>
    <n v="199212.82819999999"/>
    <n v="148061.54190000001"/>
    <n v="259107.69829999999"/>
    <n v="178127.46739999999"/>
    <n v="311723.06809999997"/>
    <n v="214168.59359999999"/>
    <n v="374795.03879999998"/>
    <n v="252327.45800000001"/>
    <n v="441573.0515"/>
    <n v="276586.95319999999"/>
    <n v="484027.16800000001"/>
    <n v="300056.7403"/>
    <n v="525099.29559999995"/>
  </r>
  <r>
    <s v="7"/>
    <s v="Region VII - Midwest"/>
    <x v="40"/>
    <s v="IA"/>
    <x v="305"/>
    <s v="2"/>
    <x v="1"/>
    <n v="99889.276400000002"/>
    <n v="174806.23379999999"/>
    <n v="131245.8965"/>
    <n v="229680.31880000001"/>
    <n v="159991.16200000001"/>
    <n v="279984.53340000001"/>
    <n v="196954.4731"/>
    <n v="344670.32799999998"/>
    <n v="234225.3075"/>
    <n v="409894.28810000001"/>
    <n v="258296.95009999999"/>
    <n v="452019.66279999999"/>
    <n v="281129.17729999998"/>
    <n v="491976.06030000001"/>
  </r>
  <r>
    <s v="7"/>
    <s v="Region VII - Midwest"/>
    <x v="40"/>
    <s v="IA"/>
    <x v="305"/>
    <s v="3"/>
    <x v="2"/>
    <n v="87503.206300000005"/>
    <n v="153130.61110000001"/>
    <n v="118962.8429"/>
    <n v="208184.97510000001"/>
    <n v="150337.31969999999"/>
    <n v="263090.30949999997"/>
    <n v="197826.65549999999"/>
    <n v="346196.64720000001"/>
    <n v="244824.1594"/>
    <n v="428442.27889999998"/>
    <n v="275609.34850000002"/>
    <n v="482316.36009999999"/>
    <n v="305957.35379999998"/>
    <n v="535425.36910000001"/>
  </r>
  <r>
    <s v="7"/>
    <s v="Region VII - Midwest"/>
    <x v="40"/>
    <s v="IA"/>
    <x v="305"/>
    <s v="4"/>
    <x v="3"/>
    <n v="98600.224900000001"/>
    <n v="157760.3622"/>
    <n v="138040.31479999999"/>
    <n v="220864.50700000001"/>
    <n v="177480.40479999999"/>
    <n v="283968.6519"/>
    <n v="236640.53969999999"/>
    <n v="378624.86910000001"/>
    <n v="295800.67469999997"/>
    <n v="473281.08649999998"/>
    <n v="335240.76459999999"/>
    <n v="536385.23140000005"/>
    <n v="374680.85450000002"/>
    <n v="599489.37620000006"/>
  </r>
  <r>
    <s v="7"/>
    <s v="Region VII - Midwest"/>
    <x v="40"/>
    <s v="IA"/>
    <x v="306"/>
    <s v="1"/>
    <x v="0"/>
    <n v="119013.6007"/>
    <n v="208273.8014"/>
    <n v="154949.96049999999"/>
    <n v="271162.43099999998"/>
    <n v="186520.68580000001"/>
    <n v="326411.20010000002"/>
    <n v="224432.91149999999"/>
    <n v="392757.59519999998"/>
    <n v="264534.1556"/>
    <n v="462934.77220000001"/>
    <n v="290017.2904"/>
    <n v="507530.25839999999"/>
    <n v="314747.34740000003"/>
    <n v="550807.85800000001"/>
  </r>
  <r>
    <s v="7"/>
    <s v="Region VII - Midwest"/>
    <x v="40"/>
    <s v="IA"/>
    <x v="306"/>
    <s v="2"/>
    <x v="1"/>
    <n v="103854.22560000001"/>
    <n v="181744.89490000001"/>
    <n v="136672.08540000001"/>
    <n v="239176.14939999999"/>
    <n v="166807.31049999999"/>
    <n v="291912.79359999998"/>
    <n v="205721.91140000001"/>
    <n v="360013.34490000003"/>
    <n v="244857.90539999999"/>
    <n v="428501.33439999999"/>
    <n v="270136.85279999999"/>
    <n v="472739.49239999999"/>
    <n v="294173.90970000002"/>
    <n v="514804.342"/>
  </r>
  <r>
    <s v="7"/>
    <s v="Region VII - Midwest"/>
    <x v="40"/>
    <s v="IA"/>
    <x v="306"/>
    <s v="3"/>
    <x v="2"/>
    <n v="90372.027700000006"/>
    <n v="158151.04860000001"/>
    <n v="122671.22380000001"/>
    <n v="214674.6416"/>
    <n v="154877.8548"/>
    <n v="271036.24589999998"/>
    <n v="203652.60639999999"/>
    <n v="356392.0613"/>
    <n v="251892.7579"/>
    <n v="440812.32640000002"/>
    <n v="283458.859"/>
    <n v="496053.00329999998"/>
    <n v="314549.76000000001"/>
    <n v="550462.08010000002"/>
  </r>
  <r>
    <s v="7"/>
    <s v="Region VII - Midwest"/>
    <x v="40"/>
    <s v="IA"/>
    <x v="306"/>
    <s v="4"/>
    <x v="3"/>
    <n v="103161.29459999999"/>
    <n v="165058.07380000001"/>
    <n v="144425.81229999999"/>
    <n v="231081.30319999999"/>
    <n v="185690.3302"/>
    <n v="297104.53279999999"/>
    <n v="247587.10690000001"/>
    <n v="396139.37699999998"/>
    <n v="309483.8836"/>
    <n v="495174.22120000003"/>
    <n v="350748.40149999998"/>
    <n v="561197.45070000004"/>
    <n v="392012.91930000001"/>
    <n v="627220.68019999994"/>
  </r>
  <r>
    <s v="7"/>
    <s v="Region VII - Midwest"/>
    <x v="41"/>
    <s v="KS"/>
    <x v="307"/>
    <s v="1"/>
    <x v="0"/>
    <n v="113281.33620000001"/>
    <n v="198242.3383"/>
    <n v="147479.42129999999"/>
    <n v="258088.9872"/>
    <n v="177522.94589999999"/>
    <n v="310665.15549999999"/>
    <n v="213597.98759999999"/>
    <n v="373796.47830000002"/>
    <n v="251757.81839999999"/>
    <n v="440576.18229999999"/>
    <n v="276007.78090000001"/>
    <n v="483013.61660000001"/>
    <n v="299537.44770000002"/>
    <n v="524190.53340000001"/>
  </r>
  <r>
    <s v="7"/>
    <s v="Region VII - Midwest"/>
    <x v="41"/>
    <s v="KS"/>
    <x v="307"/>
    <s v="2"/>
    <x v="1"/>
    <n v="98879.93"/>
    <n v="173039.8774"/>
    <n v="130115.44010000001"/>
    <n v="227702.02009999999"/>
    <n v="158795.23980000001"/>
    <n v="277891.66960000002"/>
    <n v="195822.53769999999"/>
    <n v="342689.44089999999"/>
    <n v="233065.38099999999"/>
    <n v="407864.4167"/>
    <n v="257121.3653"/>
    <n v="449962.38939999999"/>
    <n v="279992.68209999998"/>
    <n v="489987.1937"/>
  </r>
  <r>
    <s v="7"/>
    <s v="Region VII - Midwest"/>
    <x v="41"/>
    <s v="KS"/>
    <x v="307"/>
    <s v="3"/>
    <x v="2"/>
    <n v="86072.724700000006"/>
    <n v="150627.2683"/>
    <n v="116844.68030000001"/>
    <n v="204478.19070000001"/>
    <n v="147528.69930000001"/>
    <n v="258175.2236"/>
    <n v="193996.29240000001"/>
    <n v="339493.51169999997"/>
    <n v="239956.01550000001"/>
    <n v="419923.027"/>
    <n v="270031.53090000001"/>
    <n v="472555.179"/>
    <n v="299655.60629999998"/>
    <n v="524397.31110000005"/>
  </r>
  <r>
    <s v="7"/>
    <s v="Region VII - Midwest"/>
    <x v="41"/>
    <s v="KS"/>
    <x v="307"/>
    <s v="4"/>
    <x v="3"/>
    <n v="98188.880600000004"/>
    <n v="157102.21119999999"/>
    <n v="137464.4327"/>
    <n v="219943.0956"/>
    <n v="176739.98499999999"/>
    <n v="282783.98019999999"/>
    <n v="235653.31330000001"/>
    <n v="377045.30690000003"/>
    <n v="294566.64159999997"/>
    <n v="471306.6336"/>
    <n v="333842.19380000001"/>
    <n v="534147.51809999999"/>
    <n v="373117.74599999998"/>
    <n v="596988.40249999997"/>
  </r>
  <r>
    <s v="7"/>
    <s v="Region VII - Midwest"/>
    <x v="41"/>
    <s v="KS"/>
    <x v="308"/>
    <s v="1"/>
    <x v="0"/>
    <n v="115130.3256"/>
    <n v="201478.0698"/>
    <n v="149783.6453"/>
    <n v="262121.3792"/>
    <n v="180225.77050000001"/>
    <n v="315395.09830000001"/>
    <n v="216734.67120000001"/>
    <n v="379285.67450000002"/>
    <n v="255379.13010000001"/>
    <n v="446913.47769999999"/>
    <n v="279944.53499999997"/>
    <n v="489902.9362"/>
    <n v="303729.38939999999"/>
    <n v="531526.4314"/>
  </r>
  <r>
    <s v="7"/>
    <s v="Region VII - Midwest"/>
    <x v="41"/>
    <s v="KS"/>
    <x v="308"/>
    <s v="2"/>
    <x v="1"/>
    <n v="100880.51300000001"/>
    <n v="176540.89780000001"/>
    <n v="132602.44270000001"/>
    <n v="232054.27470000001"/>
    <n v="161695.19779999999"/>
    <n v="282966.59620000003"/>
    <n v="199146.33110000001"/>
    <n v="348506.07939999999"/>
    <n v="236883.45499999999"/>
    <n v="414546.04619999998"/>
    <n v="261256.92360000001"/>
    <n v="457199.61629999999"/>
    <n v="284390.35800000001"/>
    <n v="497683.12650000001"/>
  </r>
  <r>
    <s v="7"/>
    <s v="Region VII - Midwest"/>
    <x v="41"/>
    <s v="KS"/>
    <x v="308"/>
    <s v="3"/>
    <x v="2"/>
    <n v="88220.411099999998"/>
    <n v="154385.71950000001"/>
    <n v="119889.9374"/>
    <n v="209807.39050000001"/>
    <n v="151472.45259999999"/>
    <n v="265076.79200000002"/>
    <n v="199283.1422"/>
    <n v="348745.4988"/>
    <n v="246591.3077"/>
    <n v="431534.78850000002"/>
    <n v="277571.72470000002"/>
    <n v="485750.5183"/>
    <n v="308105.45370000001"/>
    <n v="539184.54410000006"/>
  </r>
  <r>
    <s v="7"/>
    <s v="Region VII - Midwest"/>
    <x v="41"/>
    <s v="KS"/>
    <x v="308"/>
    <s v="4"/>
    <x v="3"/>
    <n v="99740.491500000004"/>
    <n v="159584.7887"/>
    <n v="139636.68799999999"/>
    <n v="223418.70420000001"/>
    <n v="179532.88459999999"/>
    <n v="287252.61969999998"/>
    <n v="239377.17939999999"/>
    <n v="383003.49280000001"/>
    <n v="299221.4743"/>
    <n v="478754.36609999998"/>
    <n v="339117.67090000003"/>
    <n v="542588.28150000004"/>
    <n v="379013.86749999999"/>
    <n v="606422.19700000004"/>
  </r>
  <r>
    <s v="7"/>
    <s v="Region VII - Midwest"/>
    <x v="41"/>
    <s v="KS"/>
    <x v="309"/>
    <s v="1"/>
    <x v="0"/>
    <n v="106185.164"/>
    <n v="185824.03700000001"/>
    <n v="138077.5815"/>
    <n v="241635.76759999999"/>
    <n v="166093.432"/>
    <n v="290663.5061"/>
    <n v="199662.66310000001"/>
    <n v="349409.6605"/>
    <n v="235212.66380000001"/>
    <n v="411622.16149999999"/>
    <n v="257815.97760000001"/>
    <n v="451177.9608"/>
    <n v="279667.12729999999"/>
    <n v="489417.47279999999"/>
  </r>
  <r>
    <s v="7"/>
    <s v="Region VII - Midwest"/>
    <x v="41"/>
    <s v="KS"/>
    <x v="309"/>
    <s v="2"/>
    <x v="1"/>
    <n v="93299.694799999997"/>
    <n v="163274.46590000001"/>
    <n v="122541.38710000001"/>
    <n v="214447.42749999999"/>
    <n v="149337.06270000001"/>
    <n v="261339.8596"/>
    <n v="183758.3125"/>
    <n v="321577.04690000002"/>
    <n v="218487.85060000001"/>
    <n v="382353.73849999998"/>
    <n v="240917.60509999999"/>
    <n v="421605.8089"/>
    <n v="262179.7047"/>
    <n v="458814.48330000002"/>
  </r>
  <r>
    <s v="7"/>
    <s v="Region VII - Midwest"/>
    <x v="41"/>
    <s v="KS"/>
    <x v="309"/>
    <s v="3"/>
    <x v="2"/>
    <n v="81860.127200000003"/>
    <n v="143255.22270000001"/>
    <n v="111332.0053"/>
    <n v="194831.0091"/>
    <n v="140725.20300000001"/>
    <n v="246269.10509999999"/>
    <n v="185210.0839"/>
    <n v="324117.64689999999"/>
    <n v="229240.55480000001"/>
    <n v="401170.97080000001"/>
    <n v="258089.302"/>
    <n v="451656.27850000001"/>
    <n v="286534.12920000002"/>
    <n v="501434.72619999998"/>
  </r>
  <r>
    <s v="7"/>
    <s v="Region VII - Midwest"/>
    <x v="41"/>
    <s v="KS"/>
    <x v="309"/>
    <s v="4"/>
    <x v="3"/>
    <n v="91957.108999999997"/>
    <n v="147131.37659999999"/>
    <n v="128739.95269999999"/>
    <n v="205983.92730000001"/>
    <n v="165522.79629999999"/>
    <n v="264836.4779"/>
    <n v="220697.06159999999"/>
    <n v="353115.3039"/>
    <n v="275871.32709999999"/>
    <n v="441394.1299"/>
    <n v="312654.17070000002"/>
    <n v="500246.68060000002"/>
    <n v="349437.01439999999"/>
    <n v="559099.23120000004"/>
  </r>
  <r>
    <s v="7"/>
    <s v="Region VII - Midwest"/>
    <x v="41"/>
    <s v="KS"/>
    <x v="310"/>
    <s v="1"/>
    <x v="0"/>
    <n v="128536.49069999999"/>
    <n v="224938.85870000001"/>
    <n v="167307.8792"/>
    <n v="292788.78879999998"/>
    <n v="201368.7053"/>
    <n v="352395.23420000001"/>
    <n v="242253.63649999999"/>
    <n v="423943.8639"/>
    <n v="285509.31400000001"/>
    <n v="499641.29950000002"/>
    <n v="312999.92859999998"/>
    <n v="547749.87490000005"/>
    <n v="339658.1643"/>
    <n v="594401.78769999999"/>
  </r>
  <r>
    <s v="7"/>
    <s v="Region VII - Midwest"/>
    <x v="41"/>
    <s v="KS"/>
    <x v="310"/>
    <s v="2"/>
    <x v="1"/>
    <n v="112315.95849999999"/>
    <n v="196552.92739999999"/>
    <n v="147750.55179999999"/>
    <n v="258563.46580000001"/>
    <n v="180275.3928"/>
    <n v="315481.9374"/>
    <n v="222232.86540000001"/>
    <n v="388907.51429999998"/>
    <n v="264455.72529999999"/>
    <n v="462797.51919999998"/>
    <n v="291727.8591"/>
    <n v="510523.7536"/>
    <n v="317644.58490000002"/>
    <n v="555878.02370000002"/>
  </r>
  <r>
    <s v="7"/>
    <s v="Region VII - Midwest"/>
    <x v="41"/>
    <s v="KS"/>
    <x v="310"/>
    <s v="3"/>
    <x v="2"/>
    <n v="97894.822799999994"/>
    <n v="171315.93979999999"/>
    <n v="132933.6635"/>
    <n v="232633.9111"/>
    <n v="167873.45980000001"/>
    <n v="293778.55459999997"/>
    <n v="220780.49549999999"/>
    <n v="386365.86719999998"/>
    <n v="273115.50919999997"/>
    <n v="477952.14110000001"/>
    <n v="307369.93839999998"/>
    <n v="537897.39210000006"/>
    <n v="341115.90340000001"/>
    <n v="596952.83100000001"/>
  </r>
  <r>
    <s v="7"/>
    <s v="Region VII - Midwest"/>
    <x v="41"/>
    <s v="KS"/>
    <x v="310"/>
    <s v="4"/>
    <x v="3"/>
    <n v="111395.7196"/>
    <n v="178233.15400000001"/>
    <n v="155954.0073"/>
    <n v="249526.4155"/>
    <n v="200512.29519999999"/>
    <n v="320819.67719999998"/>
    <n v="267349.72690000001"/>
    <n v="427759.56949999998"/>
    <n v="334187.15870000003"/>
    <n v="534699.46180000005"/>
    <n v="378745.44650000002"/>
    <n v="605992.72349999996"/>
    <n v="423303.73430000001"/>
    <n v="677285.98510000005"/>
  </r>
  <r>
    <s v="7"/>
    <s v="Region VII - Midwest"/>
    <x v="41"/>
    <s v="KS"/>
    <x v="311"/>
    <s v="1"/>
    <x v="0"/>
    <n v="106208.3265"/>
    <n v="185864.57139999999"/>
    <n v="138147.3155"/>
    <n v="241757.802"/>
    <n v="166204.59090000001"/>
    <n v="290858.03419999999"/>
    <n v="199840.77299999999"/>
    <n v="349721.35269999999"/>
    <n v="235451.71479999999"/>
    <n v="412040.50089999998"/>
    <n v="258090.88440000001"/>
    <n v="451659.04759999999"/>
    <n v="279996.38750000001"/>
    <n v="489993.67810000002"/>
  </r>
  <r>
    <s v="7"/>
    <s v="Region VII - Midwest"/>
    <x v="41"/>
    <s v="KS"/>
    <x v="311"/>
    <s v="2"/>
    <x v="1"/>
    <n v="93171.263600000006"/>
    <n v="163049.7114"/>
    <n v="122428.3426"/>
    <n v="214249.59950000001"/>
    <n v="149251.08790000001"/>
    <n v="261189.40400000001"/>
    <n v="183749.3126"/>
    <n v="321561.29690000002"/>
    <n v="218530.13930000001"/>
    <n v="382427.7438"/>
    <n v="240993.70759999999"/>
    <n v="421738.98830000003"/>
    <n v="262303.23080000002"/>
    <n v="459030.65389999998"/>
  </r>
  <r>
    <s v="7"/>
    <s v="Region VII - Midwest"/>
    <x v="41"/>
    <s v="KS"/>
    <x v="311"/>
    <s v="3"/>
    <x v="2"/>
    <n v="81592.158299999996"/>
    <n v="142786.27720000001"/>
    <n v="110918.3527"/>
    <n v="194107.11730000001"/>
    <n v="140164.9411"/>
    <n v="245288.647"/>
    <n v="184434.55609999999"/>
    <n v="322760.47330000001"/>
    <n v="228244.41510000001"/>
    <n v="399427.72649999999"/>
    <n v="256940.14780000001"/>
    <n v="449645.2586"/>
    <n v="285227.2084"/>
    <n v="499147.61469999998"/>
  </r>
  <r>
    <s v="7"/>
    <s v="Region VII - Midwest"/>
    <x v="41"/>
    <s v="KS"/>
    <x v="311"/>
    <s v="4"/>
    <x v="3"/>
    <n v="91996.807100000005"/>
    <n v="147194.89350000001"/>
    <n v="128795.52989999999"/>
    <n v="206072.85079999999"/>
    <n v="165594.25279999999"/>
    <n v="264950.80829999998"/>
    <n v="220792.33689999999"/>
    <n v="353267.74440000003"/>
    <n v="275990.42119999998"/>
    <n v="441584.68040000001"/>
    <n v="312789.14409999998"/>
    <n v="500462.63789999997"/>
    <n v="349587.86680000002"/>
    <n v="559340.59530000004"/>
  </r>
  <r>
    <s v="7"/>
    <s v="Region VII - Midwest"/>
    <x v="41"/>
    <s v="KS"/>
    <x v="312"/>
    <s v="1"/>
    <x v="0"/>
    <n v="111362.863"/>
    <n v="194885.01019999999"/>
    <n v="144966.00020000001"/>
    <n v="253690.50030000001"/>
    <n v="174486.65040000001"/>
    <n v="305351.63819999999"/>
    <n v="209926.9811"/>
    <n v="367372.2169"/>
    <n v="247419.36129999999"/>
    <n v="432983.8823"/>
    <n v="271246.3149"/>
    <n v="474681.05109999998"/>
    <n v="294357.73430000001"/>
    <n v="515126.03509999998"/>
  </r>
  <r>
    <s v="7"/>
    <s v="Region VII - Midwest"/>
    <x v="41"/>
    <s v="KS"/>
    <x v="312"/>
    <s v="2"/>
    <x v="1"/>
    <n v="97264.644"/>
    <n v="170213.12700000001"/>
    <n v="127967.57610000001"/>
    <n v="223943.25820000001"/>
    <n v="156153.21119999999"/>
    <n v="273268.11979999999"/>
    <n v="192525.75080000001"/>
    <n v="336920.0638"/>
    <n v="229120.4485"/>
    <n v="400960.78480000002"/>
    <n v="252757.50769999999"/>
    <n v="442325.6385"/>
    <n v="275224.43719999999"/>
    <n v="481642.76500000001"/>
  </r>
  <r>
    <s v="7"/>
    <s v="Region VII - Midwest"/>
    <x v="41"/>
    <s v="KS"/>
    <x v="312"/>
    <s v="3"/>
    <x v="2"/>
    <n v="84728.948699999994"/>
    <n v="148275.66020000001"/>
    <n v="115040.3861"/>
    <n v="201320.67559999999"/>
    <n v="145265.73809999999"/>
    <n v="254215.04149999999"/>
    <n v="191036.03469999999"/>
    <n v="334313.06079999998"/>
    <n v="236309.15330000001"/>
    <n v="413541.0184"/>
    <n v="265938.8125"/>
    <n v="465392.92170000001"/>
    <n v="295126.5355"/>
    <n v="516471.43719999999"/>
  </r>
  <r>
    <s v="7"/>
    <s v="Region VII - Midwest"/>
    <x v="41"/>
    <s v="KS"/>
    <x v="312"/>
    <s v="4"/>
    <x v="3"/>
    <n v="96518.178700000004"/>
    <n v="154429.0883"/>
    <n v="135125.45019999999"/>
    <n v="216200.72339999999"/>
    <n v="173732.72169999999"/>
    <n v="277972.35879999999"/>
    <n v="231643.62890000001"/>
    <n v="370629.81170000002"/>
    <n v="289554.53610000003"/>
    <n v="463287.2647"/>
    <n v="328161.8076"/>
    <n v="525058.9"/>
    <n v="366769.07909999997"/>
    <n v="586830.53520000004"/>
  </r>
  <r>
    <s v="7"/>
    <s v="Region VII - Midwest"/>
    <x v="41"/>
    <s v="KS"/>
    <x v="313"/>
    <s v="1"/>
    <x v="0"/>
    <n v="117719.177"/>
    <n v="206008.55979999999"/>
    <n v="153227.85709999999"/>
    <n v="268148.75"/>
    <n v="184422.38269999999"/>
    <n v="322739.16989999998"/>
    <n v="221866.834"/>
    <n v="388266.9595"/>
    <n v="261482.4834"/>
    <n v="457594.34600000002"/>
    <n v="286659.70860000001"/>
    <n v="501654.4902"/>
    <n v="311074.69839999999"/>
    <n v="544380.72219999996"/>
  </r>
  <r>
    <s v="7"/>
    <s v="Region VII - Midwest"/>
    <x v="41"/>
    <s v="KS"/>
    <x v="313"/>
    <s v="2"/>
    <x v="1"/>
    <n v="102862.98910000001"/>
    <n v="180010.2309"/>
    <n v="135315.53909999999"/>
    <n v="236802.19349999999"/>
    <n v="165103.27470000001"/>
    <n v="288930.73070000001"/>
    <n v="203530.0534"/>
    <n v="356177.59350000002"/>
    <n v="242199.7579"/>
    <n v="423849.57630000002"/>
    <n v="267176.87929999997"/>
    <n v="467559.53879999998"/>
    <n v="290912.7291"/>
    <n v="509097.2758"/>
  </r>
  <r>
    <s v="7"/>
    <s v="Region VII - Midwest"/>
    <x v="41"/>
    <s v="KS"/>
    <x v="313"/>
    <s v="3"/>
    <x v="2"/>
    <n v="89654.822899999999"/>
    <n v="156895.94010000001"/>
    <n v="121744.1292"/>
    <n v="213052.2262"/>
    <n v="153742.7219"/>
    <n v="269049.76329999999"/>
    <n v="202196.11979999999"/>
    <n v="353843.2096"/>
    <n v="250125.6096"/>
    <n v="437719.81689999998"/>
    <n v="281496.4828"/>
    <n v="492618.84509999998"/>
    <n v="312401.66009999998"/>
    <n v="546702.90520000004"/>
  </r>
  <r>
    <s v="7"/>
    <s v="Region VII - Midwest"/>
    <x v="41"/>
    <s v="KS"/>
    <x v="313"/>
    <s v="4"/>
    <x v="3"/>
    <n v="102021.02800000001"/>
    <n v="163233.64730000001"/>
    <n v="142829.43909999999"/>
    <n v="228527.1061"/>
    <n v="183637.85029999999"/>
    <n v="293820.565"/>
    <n v="244850.46720000001"/>
    <n v="391760.75329999998"/>
    <n v="306063.08399999997"/>
    <n v="489700.94160000002"/>
    <n v="346871.4951"/>
    <n v="554994.40049999999"/>
    <n v="387679.90639999998"/>
    <n v="620287.85939999996"/>
  </r>
  <r>
    <s v="7"/>
    <s v="Region VII - Midwest"/>
    <x v="41"/>
    <s v="KS"/>
    <x v="314"/>
    <s v="1"/>
    <x v="0"/>
    <n v="111986.9124"/>
    <n v="195977.09659999999"/>
    <n v="145757.31789999999"/>
    <n v="255075.3063"/>
    <n v="175424.64300000001"/>
    <n v="306993.12520000001"/>
    <n v="211031.91"/>
    <n v="369305.84250000003"/>
    <n v="248706.14629999999"/>
    <n v="435235.7561"/>
    <n v="272650.19900000002"/>
    <n v="477137.84840000002"/>
    <n v="295864.79869999998"/>
    <n v="517763.39760000003"/>
  </r>
  <r>
    <s v="7"/>
    <s v="Region VII - Midwest"/>
    <x v="41"/>
    <s v="KS"/>
    <x v="314"/>
    <s v="2"/>
    <x v="1"/>
    <n v="97888.693400000004"/>
    <n v="171305.21340000001"/>
    <n v="128758.89380000001"/>
    <n v="225328.06419999999"/>
    <n v="157091.20379999999"/>
    <n v="274909.60680000001"/>
    <n v="193630.67970000001"/>
    <n v="338853.68949999998"/>
    <n v="230407.2335"/>
    <n v="403212.65860000002"/>
    <n v="254161.39189999999"/>
    <n v="444782.43579999998"/>
    <n v="276731.50140000001"/>
    <n v="484280.1275"/>
  </r>
  <r>
    <s v="7"/>
    <s v="Region VII - Midwest"/>
    <x v="41"/>
    <s v="KS"/>
    <x v="314"/>
    <s v="3"/>
    <x v="2"/>
    <n v="85355.520000000004"/>
    <n v="149372.15979999999"/>
    <n v="115917.58590000001"/>
    <n v="202855.77530000001"/>
    <n v="146393.56630000001"/>
    <n v="256188.74110000001"/>
    <n v="192539.8057"/>
    <n v="336944.66009999998"/>
    <n v="238188.8671"/>
    <n v="416830.51750000002"/>
    <n v="268069.15470000001"/>
    <n v="469121.0208"/>
    <n v="297507.50630000001"/>
    <n v="520638.1361"/>
  </r>
  <r>
    <s v="7"/>
    <s v="Region VII - Midwest"/>
    <x v="41"/>
    <s v="KS"/>
    <x v="314"/>
    <s v="4"/>
    <x v="3"/>
    <n v="97048.613899999997"/>
    <n v="155277.78460000001"/>
    <n v="135868.05960000001"/>
    <n v="217388.89850000001"/>
    <n v="174687.50520000001"/>
    <n v="279500.01240000001"/>
    <n v="232916.67360000001"/>
    <n v="372666.68320000003"/>
    <n v="291145.8419"/>
    <n v="465833.35399999999"/>
    <n v="329965.28749999998"/>
    <n v="527944.46790000005"/>
    <n v="368784.73300000001"/>
    <n v="590055.58169999998"/>
  </r>
  <r>
    <s v="7"/>
    <s v="Region VII - Midwest"/>
    <x v="42"/>
    <s v="MO"/>
    <x v="315"/>
    <s v="1"/>
    <x v="0"/>
    <n v="114436.7887"/>
    <n v="200264.38029999999"/>
    <n v="148783.1257"/>
    <n v="260370.47"/>
    <n v="178954.30119999999"/>
    <n v="313170.027"/>
    <n v="215095.41269999999"/>
    <n v="376416.97220000002"/>
    <n v="253375.19200000001"/>
    <n v="443406.58590000001"/>
    <n v="277715.93050000002"/>
    <n v="486002.87849999999"/>
    <n v="301234.54450000002"/>
    <n v="527160.45279999997"/>
  </r>
  <r>
    <s v="7"/>
    <s v="Region VII - Midwest"/>
    <x v="42"/>
    <s v="MO"/>
    <x v="315"/>
    <s v="2"/>
    <x v="1"/>
    <n v="100641.75689999999"/>
    <n v="176123.07459999999"/>
    <n v="132150.25880000001"/>
    <n v="231262.95300000001"/>
    <n v="161015.1292"/>
    <n v="281776.47610000003"/>
    <n v="198068.40210000001"/>
    <n v="346619.7035"/>
    <n v="235469.80379999999"/>
    <n v="412072.15669999999"/>
    <n v="259624.73180000001"/>
    <n v="454343.2806"/>
    <n v="282512.7157"/>
    <n v="494397.2524"/>
  </r>
  <r>
    <s v="7"/>
    <s v="Region VII - Midwest"/>
    <x v="42"/>
    <s v="MO"/>
    <x v="315"/>
    <s v="3"/>
    <x v="2"/>
    <n v="88397.746400000004"/>
    <n v="154696.05619999999"/>
    <n v="120253.6951"/>
    <n v="210443.96660000001"/>
    <n v="152025.40979999999"/>
    <n v="266044.46710000001"/>
    <n v="200105.95430000001"/>
    <n v="350185.42009999999"/>
    <n v="247700.0128"/>
    <n v="433475.02230000001"/>
    <n v="278888.84519999998"/>
    <n v="488055.47899999999"/>
    <n v="309645.24530000001"/>
    <n v="541879.17949999997"/>
  </r>
  <r>
    <s v="7"/>
    <s v="Region VII - Midwest"/>
    <x v="42"/>
    <s v="MO"/>
    <x v="315"/>
    <s v="4"/>
    <x v="3"/>
    <n v="99090.962199999994"/>
    <n v="158545.54180000001"/>
    <n v="138727.34700000001"/>
    <n v="221963.75839999999"/>
    <n v="178363.73180000001"/>
    <n v="285381.97519999999"/>
    <n v="237818.30910000001"/>
    <n v="380509.3002"/>
    <n v="297272.88630000001"/>
    <n v="475636.62520000001"/>
    <n v="336909.27120000002"/>
    <n v="539054.84199999995"/>
    <n v="376545.65600000002"/>
    <n v="602473.05870000005"/>
  </r>
  <r>
    <s v="7"/>
    <s v="Region VII - Midwest"/>
    <x v="42"/>
    <s v="MO"/>
    <x v="182"/>
    <s v="1"/>
    <x v="0"/>
    <n v="121556.12330000001"/>
    <n v="212723.21590000001"/>
    <n v="158254.69940000001"/>
    <n v="276945.72399999999"/>
    <n v="190494.97399999999"/>
    <n v="333366.20449999999"/>
    <n v="229208.84700000001"/>
    <n v="401115.48229999997"/>
    <n v="270159.39779999998"/>
    <n v="472778.9461"/>
    <n v="296182.64069999999"/>
    <n v="518319.62119999999"/>
    <n v="321434.1251"/>
    <n v="562509.71889999998"/>
  </r>
  <r>
    <s v="7"/>
    <s v="Region VII - Midwest"/>
    <x v="42"/>
    <s v="MO"/>
    <x v="182"/>
    <s v="2"/>
    <x v="1"/>
    <n v="106093.561"/>
    <n v="185663.73180000001"/>
    <n v="139611.26699999999"/>
    <n v="244319.71739999999"/>
    <n v="170387.33170000001"/>
    <n v="298177.83049999998"/>
    <n v="210123.62719999999"/>
    <n v="367716.34759999998"/>
    <n v="250089.62289999999"/>
    <n v="437656.84009999997"/>
    <n v="275904.59460000001"/>
    <n v="482833.0405"/>
    <n v="300449.21909999999"/>
    <n v="525786.13329999999"/>
  </r>
  <r>
    <s v="7"/>
    <s v="Region VII - Midwest"/>
    <x v="42"/>
    <s v="MO"/>
    <x v="182"/>
    <s v="3"/>
    <x v="2"/>
    <n v="92342.375100000005"/>
    <n v="161599.15640000001"/>
    <n v="125352.7178"/>
    <n v="219367.2562"/>
    <n v="158268.64430000001"/>
    <n v="276970.1275"/>
    <n v="208116.63510000001"/>
    <n v="364204.11139999999"/>
    <n v="257419.3339"/>
    <n v="450483.83429999999"/>
    <n v="289681.91979999997"/>
    <n v="506943.35960000003"/>
    <n v="321459.80160000001"/>
    <n v="562554.65280000004"/>
  </r>
  <r>
    <s v="7"/>
    <s v="Region VII - Midwest"/>
    <x v="42"/>
    <s v="MO"/>
    <x v="182"/>
    <s v="4"/>
    <x v="3"/>
    <n v="105362.4316"/>
    <n v="168579.89309999999"/>
    <n v="147507.40419999999"/>
    <n v="236011.85029999999"/>
    <n v="189652.37700000001"/>
    <n v="303443.8076"/>
    <n v="252869.83600000001"/>
    <n v="404591.74349999998"/>
    <n v="316087.29489999998"/>
    <n v="505739.67930000002"/>
    <n v="358232.26760000002"/>
    <n v="573171.63670000003"/>
    <n v="400377.2402"/>
    <n v="640603.59389999998"/>
  </r>
  <r>
    <s v="7"/>
    <s v="Region VII - Midwest"/>
    <x v="42"/>
    <s v="MO"/>
    <x v="316"/>
    <s v="1"/>
    <x v="0"/>
    <n v="119591.32520000001"/>
    <n v="209284.81909999999"/>
    <n v="155601.81039999999"/>
    <n v="272303.16820000001"/>
    <n v="187236.36060000001"/>
    <n v="327663.63099999999"/>
    <n v="225181.6208"/>
    <n v="394067.83639999997"/>
    <n v="265342.83850000001"/>
    <n v="464349.96730000002"/>
    <n v="290871.36119999998"/>
    <n v="509024.88199999998"/>
    <n v="315595.89130000002"/>
    <n v="552292.80980000005"/>
  </r>
  <r>
    <s v="7"/>
    <s v="Region VII - Midwest"/>
    <x v="42"/>
    <s v="MO"/>
    <x v="316"/>
    <s v="2"/>
    <x v="1"/>
    <n v="104735.1373"/>
    <n v="183286.4903"/>
    <n v="137689.49239999999"/>
    <n v="240956.61170000001"/>
    <n v="167917.25260000001"/>
    <n v="293855.19189999998"/>
    <n v="206844.84030000001"/>
    <n v="361978.4705"/>
    <n v="246060.11300000001"/>
    <n v="430605.19760000001"/>
    <n v="271388.5318"/>
    <n v="474929.93060000002"/>
    <n v="295433.92200000002"/>
    <n v="517009.36349999998"/>
  </r>
  <r>
    <s v="7"/>
    <s v="Region VII - Midwest"/>
    <x v="42"/>
    <s v="MO"/>
    <x v="316"/>
    <s v="3"/>
    <x v="2"/>
    <n v="91534.536699999997"/>
    <n v="160185.43919999999"/>
    <n v="124375.7285"/>
    <n v="217657.52489999999"/>
    <n v="157126.20670000001"/>
    <n v="274970.86170000001"/>
    <n v="206707.43290000001"/>
    <n v="361738.00760000001"/>
    <n v="255764.75099999999"/>
    <n v="447588.31420000002"/>
    <n v="287887.5098"/>
    <n v="503803.1421"/>
    <n v="319544.57250000001"/>
    <n v="559203.00190000003"/>
  </r>
  <r>
    <s v="7"/>
    <s v="Region VII - Midwest"/>
    <x v="42"/>
    <s v="MO"/>
    <x v="316"/>
    <s v="4"/>
    <x v="3"/>
    <n v="103612.33379999999"/>
    <n v="165779.7365"/>
    <n v="145057.26730000001"/>
    <n v="232091.63099999999"/>
    <n v="186502.20069999999"/>
    <n v="298403.5257"/>
    <n v="248669.601"/>
    <n v="397871.3676"/>
    <n v="310837.0013"/>
    <n v="497339.20939999999"/>
    <n v="352281.93479999999"/>
    <n v="563651.10400000005"/>
    <n v="393726.86829999997"/>
    <n v="629962.99860000005"/>
  </r>
  <r>
    <s v="7"/>
    <s v="Region VII - Midwest"/>
    <x v="42"/>
    <s v="MO"/>
    <x v="317"/>
    <s v="1"/>
    <x v="0"/>
    <n v="115037.6755"/>
    <n v="201315.93220000001"/>
    <n v="149504.70910000001"/>
    <n v="261633.2409"/>
    <n v="179781.1342"/>
    <n v="314616.98479999998"/>
    <n v="216022.23069999999"/>
    <n v="378038.90370000002"/>
    <n v="254422.92449999999"/>
    <n v="445240.11790000001"/>
    <n v="278844.90629999997"/>
    <n v="487978.58600000001"/>
    <n v="302412.34659999999"/>
    <n v="529221.60660000006"/>
  </r>
  <r>
    <s v="7"/>
    <s v="Region VII - Midwest"/>
    <x v="42"/>
    <s v="MO"/>
    <x v="317"/>
    <s v="2"/>
    <x v="1"/>
    <n v="101394.23820000001"/>
    <n v="177439.91699999999"/>
    <n v="133054.62179999999"/>
    <n v="232845.5883"/>
    <n v="162039.09700000001"/>
    <n v="283568.41970000003"/>
    <n v="199182.33100000001"/>
    <n v="348569.07929999998"/>
    <n v="236714.29990000001"/>
    <n v="414250.0246"/>
    <n v="260952.5128"/>
    <n v="456666.89750000002"/>
    <n v="283896.25319999998"/>
    <n v="496818.44309999997"/>
  </r>
  <r>
    <s v="7"/>
    <s v="Region VII - Midwest"/>
    <x v="42"/>
    <s v="MO"/>
    <x v="317"/>
    <s v="3"/>
    <x v="2"/>
    <n v="89292.288100000005"/>
    <n v="156261.5042"/>
    <n v="121544.55"/>
    <n v="212702.96230000001"/>
    <n v="153713.50330000001"/>
    <n v="268998.63059999997"/>
    <n v="202385.25769999999"/>
    <n v="354174.201"/>
    <n v="250575.87220000001"/>
    <n v="438507.77620000002"/>
    <n v="282168.34850000002"/>
    <n v="493794.60989999998"/>
    <n v="313333.14480000001"/>
    <n v="548333.00340000005"/>
  </r>
  <r>
    <s v="7"/>
    <s v="Region VII - Midwest"/>
    <x v="42"/>
    <s v="MO"/>
    <x v="317"/>
    <s v="4"/>
    <x v="3"/>
    <n v="99581.699099999998"/>
    <n v="159330.72089999999"/>
    <n v="139414.3787"/>
    <n v="223063.00930000001"/>
    <n v="179247.05840000001"/>
    <n v="286795.2978"/>
    <n v="238996.0779"/>
    <n v="382393.7303"/>
    <n v="298745.09730000002"/>
    <n v="477992.16279999999"/>
    <n v="338577.777"/>
    <n v="541724.45129999996"/>
    <n v="378410.45659999998"/>
    <n v="605456.73959999997"/>
  </r>
  <r>
    <s v="7"/>
    <s v="Region VII - Midwest"/>
    <x v="42"/>
    <s v="MO"/>
    <x v="310"/>
    <s v="1"/>
    <x v="0"/>
    <n v="129738.2605"/>
    <n v="227041.9559"/>
    <n v="168751.04130000001"/>
    <n v="295314.3223"/>
    <n v="203022.36569999999"/>
    <n v="355289.14010000002"/>
    <n v="244107.266"/>
    <n v="427187.71549999999"/>
    <n v="287604.77149999997"/>
    <n v="503308.35"/>
    <n v="315257.87170000002"/>
    <n v="551701.27540000004"/>
    <n v="342013.7597"/>
    <n v="598524.07940000005"/>
  </r>
  <r>
    <s v="7"/>
    <s v="Region VII - Midwest"/>
    <x v="42"/>
    <s v="MO"/>
    <x v="310"/>
    <s v="2"/>
    <x v="1"/>
    <n v="113820.91740000001"/>
    <n v="199186.6053"/>
    <n v="149559.2732"/>
    <n v="261728.72820000001"/>
    <n v="182323.32269999999"/>
    <n v="319065.81479999999"/>
    <n v="224460.71669999999"/>
    <n v="392806.25420000002"/>
    <n v="266944.70970000001"/>
    <n v="467153.24190000002"/>
    <n v="294383.413"/>
    <n v="515170.97289999999"/>
    <n v="320411.65110000002"/>
    <n v="560720.38939999999"/>
  </r>
  <r>
    <s v="7"/>
    <s v="Region VII - Midwest"/>
    <x v="42"/>
    <s v="MO"/>
    <x v="310"/>
    <s v="3"/>
    <x v="2"/>
    <n v="99683.902400000006"/>
    <n v="174446.82930000001"/>
    <n v="135515.36780000001"/>
    <n v="237151.89369999999"/>
    <n v="171249.63990000001"/>
    <n v="299686.86979999999"/>
    <n v="225339.09330000001"/>
    <n v="394343.41330000001"/>
    <n v="278867.21679999999"/>
    <n v="488017.62929999997"/>
    <n v="313928.93239999999"/>
    <n v="549375.63170000003"/>
    <n v="348491.68800000002"/>
    <n v="609860.45420000004"/>
  </r>
  <r>
    <s v="7"/>
    <s v="Region VII - Midwest"/>
    <x v="42"/>
    <s v="MO"/>
    <x v="310"/>
    <s v="4"/>
    <x v="3"/>
    <n v="112377.19040000001"/>
    <n v="179803.5073"/>
    <n v="157328.06649999999"/>
    <n v="251724.91020000001"/>
    <n v="202278.94270000001"/>
    <n v="323646.31319999998"/>
    <n v="269705.25699999998"/>
    <n v="431528.41759999999"/>
    <n v="337131.5711"/>
    <n v="539410.52190000005"/>
    <n v="382082.4473"/>
    <n v="611331.92489999998"/>
    <n v="427033.3235"/>
    <n v="683253.32779999997"/>
  </r>
  <r>
    <s v="7"/>
    <s v="Region VII - Midwest"/>
    <x v="42"/>
    <s v="MO"/>
    <x v="318"/>
    <s v="1"/>
    <x v="0"/>
    <n v="113720.08930000001"/>
    <n v="199010.1562"/>
    <n v="147712.87179999999"/>
    <n v="258497.52559999999"/>
    <n v="177571.67230000001"/>
    <n v="310750.4265"/>
    <n v="213278.04329999999"/>
    <n v="373236.57579999999"/>
    <n v="251132.20129999999"/>
    <n v="439481.35239999997"/>
    <n v="275212.41769999999"/>
    <n v="481621.73109999998"/>
    <n v="298410.4374"/>
    <n v="522218.26539999997"/>
  </r>
  <r>
    <s v="7"/>
    <s v="Region VII - Midwest"/>
    <x v="42"/>
    <s v="MO"/>
    <x v="318"/>
    <s v="2"/>
    <x v="1"/>
    <n v="100531.4328"/>
    <n v="175930.00750000001"/>
    <n v="131811.12030000001"/>
    <n v="230669.46049999999"/>
    <n v="160421.03580000001"/>
    <n v="280736.8125"/>
    <n v="196999.4731"/>
    <n v="344749.07780000003"/>
    <n v="234013.86360000001"/>
    <n v="409524.26130000001"/>
    <n v="257916.4368"/>
    <n v="451353.76449999999"/>
    <n v="280511.5465"/>
    <n v="490895.20630000002"/>
  </r>
  <r>
    <s v="7"/>
    <s v="Region VII - Midwest"/>
    <x v="42"/>
    <s v="MO"/>
    <x v="318"/>
    <s v="3"/>
    <x v="2"/>
    <n v="88843.052200000006"/>
    <n v="155475.3413"/>
    <n v="121031.1079"/>
    <n v="211804.43890000001"/>
    <n v="153138.63209999999"/>
    <n v="267992.60619999998"/>
    <n v="201704.29879999999"/>
    <n v="352982.52299999999"/>
    <n v="249804.86350000001"/>
    <n v="437158.511"/>
    <n v="281355.12660000002"/>
    <n v="492371.47149999999"/>
    <n v="312491.9657"/>
    <n v="546860.9399"/>
  </r>
  <r>
    <s v="7"/>
    <s v="Region VII - Midwest"/>
    <x v="42"/>
    <s v="MO"/>
    <x v="318"/>
    <s v="4"/>
    <x v="3"/>
    <n v="98401.734500000006"/>
    <n v="157442.7776"/>
    <n v="137762.4284"/>
    <n v="220419.88860000001"/>
    <n v="177123.12220000001"/>
    <n v="283396.99969999999"/>
    <n v="236164.16279999999"/>
    <n v="377862.66619999998"/>
    <n v="295205.2035"/>
    <n v="472328.33260000002"/>
    <n v="334565.89730000001"/>
    <n v="535305.44369999995"/>
    <n v="373926.59110000002"/>
    <n v="598282.55480000004"/>
  </r>
  <r>
    <s v="7"/>
    <s v="Region VII - Midwest"/>
    <x v="42"/>
    <s v="MO"/>
    <x v="18"/>
    <s v="1"/>
    <x v="0"/>
    <n v="122757.90089999999"/>
    <n v="214826.32670000001"/>
    <n v="159697.87169999999"/>
    <n v="279471.27549999999"/>
    <n v="192148.647"/>
    <n v="336260.13219999999"/>
    <n v="231062.49179999999"/>
    <n v="404359.36060000001"/>
    <n v="272254.87339999998"/>
    <n v="476446.02830000001"/>
    <n v="298440.60379999998"/>
    <n v="522271.05660000001"/>
    <n v="323789.74229999998"/>
    <n v="566632.049"/>
  </r>
  <r>
    <s v="7"/>
    <s v="Region VII - Midwest"/>
    <x v="42"/>
    <s v="MO"/>
    <x v="18"/>
    <s v="2"/>
    <x v="1"/>
    <n v="107598.5258"/>
    <n v="188297.42009999999"/>
    <n v="141419.99660000001"/>
    <n v="247484.99400000001"/>
    <n v="172435.27179999999"/>
    <n v="301761.72560000001"/>
    <n v="212351.49160000001"/>
    <n v="371615.1103"/>
    <n v="252578.6232"/>
    <n v="442012.5906"/>
    <n v="278560.16619999998"/>
    <n v="487480.29060000001"/>
    <n v="303216.30459999997"/>
    <n v="530628.53300000005"/>
  </r>
  <r>
    <s v="7"/>
    <s v="Region VII - Midwest"/>
    <x v="42"/>
    <s v="MO"/>
    <x v="18"/>
    <s v="3"/>
    <x v="2"/>
    <n v="94131.459099999993"/>
    <n v="164730.0534"/>
    <n v="127934.4276"/>
    <n v="223885.24840000001"/>
    <n v="161644.83119999999"/>
    <n v="282878.4546"/>
    <n v="212675.24160000001"/>
    <n v="372181.6728"/>
    <n v="263171.05190000002"/>
    <n v="460549.34090000001"/>
    <n v="296240.92550000001"/>
    <n v="518421.61969999998"/>
    <n v="328835.59909999999"/>
    <n v="575462.29839999997"/>
  </r>
  <r>
    <s v="7"/>
    <s v="Region VII - Midwest"/>
    <x v="42"/>
    <s v="MO"/>
    <x v="18"/>
    <s v="4"/>
    <x v="3"/>
    <n v="106343.9093"/>
    <n v="170150.2573"/>
    <n v="148881.47289999999"/>
    <n v="238210.3602"/>
    <n v="191419.0367"/>
    <n v="306270.4632"/>
    <n v="255225.38219999999"/>
    <n v="408360.6176"/>
    <n v="319031.72779999999"/>
    <n v="510450.7721"/>
    <n v="361569.29149999999"/>
    <n v="578510.87509999995"/>
    <n v="404106.85519999999"/>
    <n v="646570.97790000006"/>
  </r>
  <r>
    <s v="7"/>
    <s v="Region VII - Midwest"/>
    <x v="42"/>
    <s v="MO"/>
    <x v="319"/>
    <s v="1"/>
    <x v="0"/>
    <n v="125947.6354"/>
    <n v="220408.36189999999"/>
    <n v="163863.66219999999"/>
    <n v="286761.40899999999"/>
    <n v="197172.08670000001"/>
    <n v="345051.15179999999"/>
    <n v="237121.46599999999"/>
    <n v="414962.56550000003"/>
    <n v="279405.95159999997"/>
    <n v="488960.41529999999"/>
    <n v="306284.74489999999"/>
    <n v="535998.30350000004"/>
    <n v="332312.8444"/>
    <n v="581547.47770000005"/>
  </r>
  <r>
    <s v="7"/>
    <s v="Region VII - Midwest"/>
    <x v="42"/>
    <s v="MO"/>
    <x v="319"/>
    <s v="2"/>
    <x v="1"/>
    <n v="110333.4794"/>
    <n v="193083.58900000001"/>
    <n v="145037.45129999999"/>
    <n v="253815.5399"/>
    <n v="176867.31090000001"/>
    <n v="309517.79399999999"/>
    <n v="217849.13639999999"/>
    <n v="381235.98869999999"/>
    <n v="259139.41450000001"/>
    <n v="453493.97529999999"/>
    <n v="285807.8946"/>
    <n v="500163.81559999997"/>
    <n v="311122.20419999998"/>
    <n v="544463.85730000003"/>
  </r>
  <r>
    <s v="7"/>
    <s v="Region VII - Midwest"/>
    <x v="42"/>
    <s v="MO"/>
    <x v="319"/>
    <s v="3"/>
    <x v="2"/>
    <n v="96460.408899999995"/>
    <n v="168805.71539999999"/>
    <n v="131079.46900000001"/>
    <n v="229389.07070000001"/>
    <n v="165603.18719999999"/>
    <n v="289805.57740000001"/>
    <n v="217867.51360000001"/>
    <n v="381268.14880000002"/>
    <n v="269581.20199999999"/>
    <n v="471767.10350000003"/>
    <n v="303445.17430000001"/>
    <n v="531029.05519999994"/>
    <n v="336819.69069999998"/>
    <n v="589434.45869999996"/>
  </r>
  <r>
    <s v="7"/>
    <s v="Region VII - Midwest"/>
    <x v="42"/>
    <s v="MO"/>
    <x v="319"/>
    <s v="4"/>
    <x v="3"/>
    <n v="109115.17969999999"/>
    <n v="174584.29"/>
    <n v="152761.25150000001"/>
    <n v="244418.00599999999"/>
    <n v="196407.32329999999"/>
    <n v="314251.72200000001"/>
    <n v="261876.43109999999"/>
    <n v="419002.29609999998"/>
    <n v="327345.53889999999"/>
    <n v="523752.87"/>
    <n v="370991.61070000002"/>
    <n v="593586.58609999996"/>
    <n v="414637.6826"/>
    <n v="663420.30209999997"/>
  </r>
  <r>
    <s v="7"/>
    <s v="Region VII - Midwest"/>
    <x v="42"/>
    <s v="MO"/>
    <x v="320"/>
    <s v="1"/>
    <x v="0"/>
    <n v="129761.423"/>
    <n v="227082.4903"/>
    <n v="168820.77530000001"/>
    <n v="295436.3567"/>
    <n v="203133.52470000001"/>
    <n v="355483.66810000001"/>
    <n v="244285.37580000001"/>
    <n v="427499.40769999998"/>
    <n v="287843.82250000001"/>
    <n v="503726.68939999997"/>
    <n v="315532.77840000001"/>
    <n v="552182.36230000004"/>
    <n v="342343.01990000001"/>
    <n v="599100.28480000002"/>
  </r>
  <r>
    <s v="7"/>
    <s v="Region VII - Midwest"/>
    <x v="42"/>
    <s v="MO"/>
    <x v="320"/>
    <s v="2"/>
    <x v="1"/>
    <n v="113692.4862"/>
    <n v="198961.85089999999"/>
    <n v="149446.2286"/>
    <n v="261530.9001"/>
    <n v="182237.3481"/>
    <n v="318915.3591"/>
    <n v="224451.71669999999"/>
    <n v="392790.50420000002"/>
    <n v="266986.99839999998"/>
    <n v="467227.24719999998"/>
    <n v="294459.51569999999"/>
    <n v="515304.15230000002"/>
    <n v="320535.17719999998"/>
    <n v="560936.56000000006"/>
  </r>
  <r>
    <s v="7"/>
    <s v="Region VII - Midwest"/>
    <x v="42"/>
    <s v="MO"/>
    <x v="320"/>
    <s v="3"/>
    <x v="2"/>
    <n v="99415.933600000004"/>
    <n v="173977.88380000001"/>
    <n v="135101.71530000001"/>
    <n v="236428.00169999999"/>
    <n v="170689.3781"/>
    <n v="298706.4117"/>
    <n v="224563.56570000001"/>
    <n v="392986.23979999998"/>
    <n v="277871.07709999999"/>
    <n v="486274.3849"/>
    <n v="312779.7782"/>
    <n v="547364.61179999996"/>
    <n v="347184.7672"/>
    <n v="607573.34270000004"/>
  </r>
  <r>
    <s v="7"/>
    <s v="Region VII - Midwest"/>
    <x v="42"/>
    <s v="MO"/>
    <x v="320"/>
    <s v="4"/>
    <x v="3"/>
    <n v="112416.8884"/>
    <n v="179867.02420000001"/>
    <n v="157383.64379999999"/>
    <n v="251813.83369999999"/>
    <n v="202350.39920000001"/>
    <n v="323760.64350000001"/>
    <n v="269800.53220000002"/>
    <n v="431680.85800000001"/>
    <n v="337250.66529999999"/>
    <n v="539601.07239999995"/>
    <n v="382217.42060000001"/>
    <n v="611547.88210000005"/>
    <n v="427184.17599999998"/>
    <n v="683494.69180000003"/>
  </r>
  <r>
    <s v="7"/>
    <s v="Region VII - Midwest"/>
    <x v="43"/>
    <s v="NE"/>
    <x v="321"/>
    <s v="1"/>
    <x v="0"/>
    <n v="117002.47380000001"/>
    <n v="204754.32920000001"/>
    <n v="152157.59849999999"/>
    <n v="266275.79739999998"/>
    <n v="183039.74830000001"/>
    <n v="320319.55949999997"/>
    <n v="220049.45800000001"/>
    <n v="385086.5515"/>
    <n v="259239.48509999999"/>
    <n v="453669.09909999999"/>
    <n v="284156.1875"/>
    <n v="497273.32809999998"/>
    <n v="308250.58230000001"/>
    <n v="539438.51910000003"/>
  </r>
  <r>
    <s v="7"/>
    <s v="Region VII - Midwest"/>
    <x v="43"/>
    <s v="NE"/>
    <x v="321"/>
    <s v="2"/>
    <x v="1"/>
    <n v="102752.66130000001"/>
    <n v="179817.15710000001"/>
    <n v="134976.3959"/>
    <n v="236208.69279999999"/>
    <n v="164509.17559999999"/>
    <n v="287891.05739999999"/>
    <n v="202461.11790000001"/>
    <n v="354306.95630000002"/>
    <n v="240743.8101"/>
    <n v="421301.66759999999"/>
    <n v="265468.57610000001"/>
    <n v="464570.00819999998"/>
    <n v="288911.55099999998"/>
    <n v="505595.21419999999"/>
  </r>
  <r>
    <s v="7"/>
    <s v="Region VII - Midwest"/>
    <x v="43"/>
    <s v="NE"/>
    <x v="321"/>
    <s v="3"/>
    <x v="2"/>
    <n v="90100.124899999995"/>
    <n v="157675.21859999999"/>
    <n v="122521.5367"/>
    <n v="214412.6893"/>
    <n v="154855.9375"/>
    <n v="270997.89049999998"/>
    <n v="203794.4553"/>
    <n v="356640.29680000001"/>
    <n v="252230.4491"/>
    <n v="441403.28590000002"/>
    <n v="283962.75160000002"/>
    <n v="496934.81530000002"/>
    <n v="315248.36619999999"/>
    <n v="551684.64080000005"/>
  </r>
  <r>
    <s v="7"/>
    <s v="Region VII - Midwest"/>
    <x v="43"/>
    <s v="NE"/>
    <x v="321"/>
    <s v="4"/>
    <x v="3"/>
    <n v="101331.79730000001"/>
    <n v="162130.87789999999"/>
    <n v="141864.51610000001"/>
    <n v="226983.2291"/>
    <n v="182397.23499999999"/>
    <n v="291835.58039999998"/>
    <n v="243196.31330000001"/>
    <n v="389114.10710000002"/>
    <n v="303995.39169999998"/>
    <n v="486392.63380000001"/>
    <n v="344528.11050000001"/>
    <n v="551244.98510000005"/>
    <n v="385060.82949999999"/>
    <n v="616097.33629999997"/>
  </r>
  <r>
    <s v="7"/>
    <s v="Region VII - Midwest"/>
    <x v="43"/>
    <s v="NE"/>
    <x v="322"/>
    <s v="1"/>
    <x v="0"/>
    <n v="115060.83809999999"/>
    <n v="201356.46669999999"/>
    <n v="149574.44339999999"/>
    <n v="261755.27600000001"/>
    <n v="179892.29380000001"/>
    <n v="314811.51400000002"/>
    <n v="216200.34160000001"/>
    <n v="378350.59789999999"/>
    <n v="254661.97700000001"/>
    <n v="445658.45970000001"/>
    <n v="279119.81469999999"/>
    <n v="488459.67570000002"/>
    <n v="302741.60879999999"/>
    <n v="529797.81539999996"/>
  </r>
  <r>
    <s v="7"/>
    <s v="Region VII - Midwest"/>
    <x v="43"/>
    <s v="NE"/>
    <x v="322"/>
    <s v="2"/>
    <x v="1"/>
    <n v="101265.8064"/>
    <n v="177215.1611"/>
    <n v="132941.5765"/>
    <n v="232647.75899999999"/>
    <n v="161953.12179999999"/>
    <n v="283417.9632"/>
    <n v="199173.33100000001"/>
    <n v="348553.32919999998"/>
    <n v="236756.5888"/>
    <n v="414324.03039999999"/>
    <n v="261028.6159"/>
    <n v="456800.07780000003"/>
    <n v="284019.77990000002"/>
    <n v="497034.61489999999"/>
  </r>
  <r>
    <s v="7"/>
    <s v="Region VII - Midwest"/>
    <x v="43"/>
    <s v="NE"/>
    <x v="322"/>
    <s v="3"/>
    <x v="2"/>
    <n v="89024.3177"/>
    <n v="155792.55600000001"/>
    <n v="121130.895"/>
    <n v="211979.0661"/>
    <n v="153153.23809999999"/>
    <n v="268018.1666"/>
    <n v="201609.72529999999"/>
    <n v="352817.01939999999"/>
    <n v="249579.72659999999"/>
    <n v="436764.52149999997"/>
    <n v="281019.1875"/>
    <n v="491783.57799999998"/>
    <n v="312026.21620000002"/>
    <n v="546045.87840000005"/>
  </r>
  <r>
    <s v="7"/>
    <s v="Region VII - Midwest"/>
    <x v="43"/>
    <s v="NE"/>
    <x v="322"/>
    <s v="4"/>
    <x v="3"/>
    <n v="99621.397400000002"/>
    <n v="159394.23809999999"/>
    <n v="139469.95629999999"/>
    <n v="223151.93340000001"/>
    <n v="179318.51519999999"/>
    <n v="286909.6287"/>
    <n v="239091.35370000001"/>
    <n v="382546.1716"/>
    <n v="298864.19219999999"/>
    <n v="478182.7145"/>
    <n v="338712.75109999999"/>
    <n v="541940.40980000002"/>
    <n v="378561.31"/>
    <n v="605698.10510000004"/>
  </r>
  <r>
    <s v="7"/>
    <s v="Region VII - Midwest"/>
    <x v="43"/>
    <s v="NE"/>
    <x v="118"/>
    <s v="1"/>
    <x v="0"/>
    <n v="117719.177"/>
    <n v="206008.55979999999"/>
    <n v="153227.85709999999"/>
    <n v="268148.75"/>
    <n v="184422.38269999999"/>
    <n v="322739.16989999998"/>
    <n v="221866.834"/>
    <n v="388266.9595"/>
    <n v="261482.4834"/>
    <n v="457594.34600000002"/>
    <n v="286659.70860000001"/>
    <n v="501654.4902"/>
    <n v="311074.69839999999"/>
    <n v="544380.72219999996"/>
  </r>
  <r>
    <s v="7"/>
    <s v="Region VII - Midwest"/>
    <x v="43"/>
    <s v="NE"/>
    <x v="118"/>
    <s v="2"/>
    <x v="1"/>
    <n v="102862.98910000001"/>
    <n v="180010.2309"/>
    <n v="135315.53909999999"/>
    <n v="236802.19349999999"/>
    <n v="165103.27470000001"/>
    <n v="288930.73070000001"/>
    <n v="203530.0534"/>
    <n v="356177.59350000002"/>
    <n v="242199.7579"/>
    <n v="423849.57630000002"/>
    <n v="267176.87929999997"/>
    <n v="467559.53879999998"/>
    <n v="290912.7291"/>
    <n v="509097.2758"/>
  </r>
  <r>
    <s v="7"/>
    <s v="Region VII - Midwest"/>
    <x v="43"/>
    <s v="NE"/>
    <x v="118"/>
    <s v="3"/>
    <x v="2"/>
    <n v="89654.822899999999"/>
    <n v="156895.94010000001"/>
    <n v="121744.1292"/>
    <n v="213052.2262"/>
    <n v="153742.7219"/>
    <n v="269049.76329999999"/>
    <n v="202196.11979999999"/>
    <n v="353843.2096"/>
    <n v="250125.6096"/>
    <n v="437719.81689999998"/>
    <n v="281496.4828"/>
    <n v="492618.84509999998"/>
    <n v="312401.66009999998"/>
    <n v="546702.90520000004"/>
  </r>
  <r>
    <s v="7"/>
    <s v="Region VII - Midwest"/>
    <x v="43"/>
    <s v="NE"/>
    <x v="118"/>
    <s v="4"/>
    <x v="3"/>
    <n v="102021.02800000001"/>
    <n v="163233.64730000001"/>
    <n v="142829.43909999999"/>
    <n v="228527.1061"/>
    <n v="183637.85029999999"/>
    <n v="293820.565"/>
    <n v="244850.46720000001"/>
    <n v="391760.75329999998"/>
    <n v="306063.08399999997"/>
    <n v="489700.94160000002"/>
    <n v="346871.4951"/>
    <n v="554994.40049999999"/>
    <n v="387679.90639999998"/>
    <n v="620287.85939999996"/>
  </r>
  <r>
    <s v="7"/>
    <s v="Region VII - Midwest"/>
    <x v="43"/>
    <s v="NE"/>
    <x v="323"/>
    <s v="1"/>
    <x v="0"/>
    <n v="116424.7493"/>
    <n v="203743.31140000001"/>
    <n v="151505.74859999999"/>
    <n v="265135.0601"/>
    <n v="182324.07339999999"/>
    <n v="319067.1286"/>
    <n v="219300.7487"/>
    <n v="383776.31030000001"/>
    <n v="258430.80230000001"/>
    <n v="452253.90389999998"/>
    <n v="283302.11680000002"/>
    <n v="495778.70439999999"/>
    <n v="307402.03840000002"/>
    <n v="537953.56720000005"/>
  </r>
  <r>
    <s v="7"/>
    <s v="Region VII - Midwest"/>
    <x v="43"/>
    <s v="NE"/>
    <x v="323"/>
    <s v="2"/>
    <x v="1"/>
    <n v="101871.74950000001"/>
    <n v="178275.56169999999"/>
    <n v="133958.98879999999"/>
    <n v="234428.23060000001"/>
    <n v="163399.23370000001"/>
    <n v="285948.65909999999"/>
    <n v="201338.18900000001"/>
    <n v="352341.83069999999"/>
    <n v="239541.60250000001"/>
    <n v="419197.80430000002"/>
    <n v="264216.8971"/>
    <n v="462379.5699"/>
    <n v="287651.53869999998"/>
    <n v="503390.19260000001"/>
  </r>
  <r>
    <s v="7"/>
    <s v="Region VII - Midwest"/>
    <x v="43"/>
    <s v="NE"/>
    <x v="323"/>
    <s v="3"/>
    <x v="2"/>
    <n v="88937.615999999995"/>
    <n v="155640.82800000001"/>
    <n v="120817.03200000001"/>
    <n v="211429.80590000001"/>
    <n v="152607.58549999999"/>
    <n v="267063.27470000001"/>
    <n v="200739.62880000001"/>
    <n v="351294.3505"/>
    <n v="248358.45600000001"/>
    <n v="434627.29800000001"/>
    <n v="279534.10080000001"/>
    <n v="489184.6765"/>
    <n v="310253.55369999999"/>
    <n v="542943.71900000004"/>
  </r>
  <r>
    <s v="7"/>
    <s v="Region VII - Midwest"/>
    <x v="43"/>
    <s v="NE"/>
    <x v="323"/>
    <s v="4"/>
    <x v="3"/>
    <n v="100880.758"/>
    <n v="161409.21530000001"/>
    <n v="141233.0612"/>
    <n v="225972.9013"/>
    <n v="181585.36439999999"/>
    <n v="290536.58740000002"/>
    <n v="242113.8193"/>
    <n v="387382.1165"/>
    <n v="302642.27409999998"/>
    <n v="484227.64569999999"/>
    <n v="342994.5772"/>
    <n v="548791.33180000004"/>
    <n v="383346.88040000002"/>
    <n v="613355.01789999998"/>
  </r>
  <r>
    <s v="7"/>
    <s v="Region VII - Midwest"/>
    <x v="43"/>
    <s v="NE"/>
    <x v="324"/>
    <s v="1"/>
    <x v="0"/>
    <n v="116378.4244"/>
    <n v="203662.2427"/>
    <n v="151366.28080000001"/>
    <n v="264890.9914"/>
    <n v="182101.75570000001"/>
    <n v="318678.0724"/>
    <n v="218944.52910000001"/>
    <n v="383152.92580000003"/>
    <n v="257952.70009999999"/>
    <n v="451417.22529999999"/>
    <n v="282752.30330000003"/>
    <n v="494816.53080000001"/>
    <n v="306743.51799999998"/>
    <n v="536801.15650000004"/>
  </r>
  <r>
    <s v="7"/>
    <s v="Region VII - Midwest"/>
    <x v="43"/>
    <s v="NE"/>
    <x v="324"/>
    <s v="2"/>
    <x v="1"/>
    <n v="102128.6118"/>
    <n v="178725.07070000001"/>
    <n v="134185.07810000001"/>
    <n v="234823.88680000001"/>
    <n v="163571.18299999999"/>
    <n v="286249.57030000002"/>
    <n v="201356.18900000001"/>
    <n v="352373.33069999999"/>
    <n v="239457.02499999999"/>
    <n v="419049.79379999998"/>
    <n v="264064.69199999998"/>
    <n v="462113.21090000001"/>
    <n v="287404.4866"/>
    <n v="502957.85159999999"/>
  </r>
  <r>
    <s v="7"/>
    <s v="Region VII - Midwest"/>
    <x v="43"/>
    <s v="NE"/>
    <x v="324"/>
    <s v="3"/>
    <x v="2"/>
    <n v="89473.553700000004"/>
    <n v="156578.71890000001"/>
    <n v="121644.33689999999"/>
    <n v="212877.58970000001"/>
    <n v="153728.10920000001"/>
    <n v="269024.1911"/>
    <n v="202290.68419999999"/>
    <n v="354008.6974"/>
    <n v="250350.7353"/>
    <n v="438113.7868"/>
    <n v="281832.4093"/>
    <n v="493206.71639999998"/>
    <n v="312867.39529999997"/>
    <n v="547517.94180000003"/>
  </r>
  <r>
    <s v="7"/>
    <s v="Region VII - Midwest"/>
    <x v="43"/>
    <s v="NE"/>
    <x v="324"/>
    <s v="4"/>
    <x v="3"/>
    <n v="100801.36199999999"/>
    <n v="161282.18160000001"/>
    <n v="141121.90669999999"/>
    <n v="225795.05420000001"/>
    <n v="181442.4515"/>
    <n v="290307.92680000002"/>
    <n v="241923.26869999999"/>
    <n v="387077.23570000002"/>
    <n v="302404.08590000001"/>
    <n v="483846.54460000002"/>
    <n v="342724.63069999998"/>
    <n v="548359.41729999997"/>
    <n v="383045.17540000001"/>
    <n v="612872.28989999997"/>
  </r>
  <r>
    <s v="8"/>
    <s v="Region VIII -"/>
    <x v="44"/>
    <s v="CO"/>
    <x v="325"/>
    <s v="1"/>
    <x v="0"/>
    <n v="119568.16650000001"/>
    <n v="209244.29130000001"/>
    <n v="155532.08119999999"/>
    <n v="272181.1421"/>
    <n v="187125.20730000001"/>
    <n v="327469.1127"/>
    <n v="225003.51749999999"/>
    <n v="393756.1556"/>
    <n v="265103.79519999999"/>
    <n v="463931.64140000002"/>
    <n v="290596.46269999997"/>
    <n v="508543.80979999999"/>
    <n v="315266.64010000002"/>
    <n v="551716.6202"/>
  </r>
  <r>
    <s v="8"/>
    <s v="Region VIII -"/>
    <x v="44"/>
    <s v="CO"/>
    <x v="325"/>
    <s v="2"/>
    <x v="1"/>
    <n v="104863.5722"/>
    <n v="183511.2513"/>
    <n v="137802.5417"/>
    <n v="241154.448"/>
    <n v="168003.2328"/>
    <n v="294005.65730000002"/>
    <n v="206853.8468"/>
    <n v="361994.23190000001"/>
    <n v="246017.83189999999"/>
    <n v="430531.2058"/>
    <n v="271312.4376"/>
    <n v="474796.76579999999"/>
    <n v="295310.40490000002"/>
    <n v="516793.20860000001"/>
  </r>
  <r>
    <s v="8"/>
    <s v="Region VIII -"/>
    <x v="44"/>
    <s v="CO"/>
    <x v="325"/>
    <s v="3"/>
    <x v="2"/>
    <n v="91802.509300000005"/>
    <n v="160654.39129999999"/>
    <n v="124789.3863"/>
    <n v="218381.42600000001"/>
    <n v="157686.47519999999"/>
    <n v="275951.33159999998"/>
    <n v="207482.96960000001"/>
    <n v="363095.19679999998"/>
    <n v="256760.90179999999"/>
    <n v="449331.57819999999"/>
    <n v="289036.67670000001"/>
    <n v="505814.18420000002"/>
    <n v="320851.50750000001"/>
    <n v="561490.13820000004"/>
  </r>
  <r>
    <s v="8"/>
    <s v="Region VIII -"/>
    <x v="44"/>
    <s v="CO"/>
    <x v="325"/>
    <s v="4"/>
    <x v="3"/>
    <n v="103572.63890000001"/>
    <n v="165716.22469999999"/>
    <n v="145001.69440000001"/>
    <n v="232002.7145"/>
    <n v="186430.75"/>
    <n v="298289.20449999999"/>
    <n v="248574.3334"/>
    <n v="397718.93930000003"/>
    <n v="310717.9167"/>
    <n v="497148.674"/>
    <n v="352146.97220000002"/>
    <n v="563435.16399999999"/>
    <n v="393576.02779999998"/>
    <n v="629721.65390000003"/>
  </r>
  <r>
    <s v="8"/>
    <s v="Region VIII -"/>
    <x v="44"/>
    <s v="CO"/>
    <x v="326"/>
    <s v="1"/>
    <x v="0"/>
    <n v="119591.32520000001"/>
    <n v="209284.81909999999"/>
    <n v="155601.81039999999"/>
    <n v="272303.16820000001"/>
    <n v="187236.36060000001"/>
    <n v="327663.63099999999"/>
    <n v="225181.6208"/>
    <n v="394067.83639999997"/>
    <n v="265342.83850000001"/>
    <n v="464349.96730000002"/>
    <n v="290871.36119999998"/>
    <n v="509024.88199999998"/>
    <n v="315595.89130000002"/>
    <n v="552292.80980000005"/>
  </r>
  <r>
    <s v="8"/>
    <s v="Region VIII -"/>
    <x v="44"/>
    <s v="CO"/>
    <x v="326"/>
    <s v="2"/>
    <x v="1"/>
    <n v="104735.1373"/>
    <n v="183286.4903"/>
    <n v="137689.49239999999"/>
    <n v="240956.61170000001"/>
    <n v="167917.25260000001"/>
    <n v="293855.19189999998"/>
    <n v="206844.84030000001"/>
    <n v="361978.4705"/>
    <n v="246060.11300000001"/>
    <n v="430605.19760000001"/>
    <n v="271388.5318"/>
    <n v="474929.93060000002"/>
    <n v="295433.92200000002"/>
    <n v="517009.36349999998"/>
  </r>
  <r>
    <s v="8"/>
    <s v="Region VIII -"/>
    <x v="44"/>
    <s v="CO"/>
    <x v="326"/>
    <s v="3"/>
    <x v="2"/>
    <n v="91534.536699999997"/>
    <n v="160185.43919999999"/>
    <n v="124375.7285"/>
    <n v="217657.52489999999"/>
    <n v="157126.20670000001"/>
    <n v="274970.86170000001"/>
    <n v="206707.43290000001"/>
    <n v="361738.00760000001"/>
    <n v="255764.75099999999"/>
    <n v="447588.31420000002"/>
    <n v="287887.5098"/>
    <n v="503803.1421"/>
    <n v="319544.57250000001"/>
    <n v="559203.00190000003"/>
  </r>
  <r>
    <s v="8"/>
    <s v="Region VIII -"/>
    <x v="44"/>
    <s v="CO"/>
    <x v="326"/>
    <s v="4"/>
    <x v="3"/>
    <n v="103612.33379999999"/>
    <n v="165779.7365"/>
    <n v="145057.26730000001"/>
    <n v="232091.63099999999"/>
    <n v="186502.20069999999"/>
    <n v="298403.5257"/>
    <n v="248669.601"/>
    <n v="397871.3676"/>
    <n v="310837.0013"/>
    <n v="497339.20939999999"/>
    <n v="352281.93479999999"/>
    <n v="563651.10400000005"/>
    <n v="393726.86829999997"/>
    <n v="629962.99860000005"/>
  </r>
  <r>
    <s v="8"/>
    <s v="Region VIII -"/>
    <x v="44"/>
    <s v="CO"/>
    <x v="327"/>
    <s v="1"/>
    <x v="0"/>
    <n v="122781.0634"/>
    <n v="214866.861"/>
    <n v="159767.60569999999"/>
    <n v="279593.30989999999"/>
    <n v="192259.80590000001"/>
    <n v="336454.66029999999"/>
    <n v="231240.60159999999"/>
    <n v="404671.0528"/>
    <n v="272493.92440000002"/>
    <n v="476864.3677"/>
    <n v="298715.51059999998"/>
    <n v="522752.14350000001"/>
    <n v="324119.0025"/>
    <n v="567208.25430000003"/>
  </r>
  <r>
    <s v="8"/>
    <s v="Region VIII -"/>
    <x v="44"/>
    <s v="CO"/>
    <x v="327"/>
    <s v="2"/>
    <x v="1"/>
    <n v="107470.0946"/>
    <n v="188072.66570000001"/>
    <n v="141306.95189999999"/>
    <n v="247287.16579999999"/>
    <n v="172349.2971"/>
    <n v="301611.27"/>
    <n v="212342.49160000001"/>
    <n v="371599.3603"/>
    <n v="252620.91190000001"/>
    <n v="442086.59580000001"/>
    <n v="278636.26860000001"/>
    <n v="487613.47019999998"/>
    <n v="303339.83059999999"/>
    <n v="530844.70349999995"/>
  </r>
  <r>
    <s v="8"/>
    <s v="Region VIII -"/>
    <x v="44"/>
    <s v="CO"/>
    <x v="327"/>
    <s v="3"/>
    <x v="2"/>
    <n v="93863.4902"/>
    <n v="164261.1079"/>
    <n v="127520.7751"/>
    <n v="223161.35639999999"/>
    <n v="161084.56940000001"/>
    <n v="281897.9963"/>
    <n v="211899.7139"/>
    <n v="370824.49920000002"/>
    <n v="262174.91230000003"/>
    <n v="458806.09659999999"/>
    <n v="295091.77130000002"/>
    <n v="516410.59980000003"/>
    <n v="327528.67820000002"/>
    <n v="573175.18700000003"/>
  </r>
  <r>
    <s v="8"/>
    <s v="Region VIII -"/>
    <x v="44"/>
    <s v="CO"/>
    <x v="327"/>
    <s v="4"/>
    <x v="3"/>
    <n v="106383.6073"/>
    <n v="170213.77420000001"/>
    <n v="148937.0502"/>
    <n v="238299.28390000001"/>
    <n v="191490.49309999999"/>
    <n v="306384.79359999998"/>
    <n v="255320.6575"/>
    <n v="408513.05810000002"/>
    <n v="319150.82189999998"/>
    <n v="510641.32250000001"/>
    <n v="361704.2648"/>
    <n v="578726.83230000001"/>
    <n v="404257.70770000003"/>
    <n v="646812.34199999995"/>
  </r>
  <r>
    <s v="8"/>
    <s v="Region VIII -"/>
    <x v="44"/>
    <s v="CO"/>
    <x v="328"/>
    <s v="1"/>
    <x v="0"/>
    <n v="115060.83809999999"/>
    <n v="201356.46669999999"/>
    <n v="149574.44339999999"/>
    <n v="261755.27600000001"/>
    <n v="179892.29380000001"/>
    <n v="314811.51400000002"/>
    <n v="216200.34160000001"/>
    <n v="378350.59789999999"/>
    <n v="254661.97700000001"/>
    <n v="445658.45970000001"/>
    <n v="279119.81469999999"/>
    <n v="488459.67570000002"/>
    <n v="302741.60879999999"/>
    <n v="529797.81539999996"/>
  </r>
  <r>
    <s v="8"/>
    <s v="Region VIII -"/>
    <x v="44"/>
    <s v="CO"/>
    <x v="328"/>
    <s v="2"/>
    <x v="1"/>
    <n v="101265.8064"/>
    <n v="177215.1611"/>
    <n v="132941.5765"/>
    <n v="232647.75899999999"/>
    <n v="161953.12179999999"/>
    <n v="283417.9632"/>
    <n v="199173.33100000001"/>
    <n v="348553.32919999998"/>
    <n v="236756.5888"/>
    <n v="414324.03039999999"/>
    <n v="261028.6159"/>
    <n v="456800.07780000003"/>
    <n v="284019.77990000002"/>
    <n v="497034.61489999999"/>
  </r>
  <r>
    <s v="8"/>
    <s v="Region VIII -"/>
    <x v="44"/>
    <s v="CO"/>
    <x v="328"/>
    <s v="3"/>
    <x v="2"/>
    <n v="89024.3177"/>
    <n v="155792.55600000001"/>
    <n v="121130.895"/>
    <n v="211979.0661"/>
    <n v="153153.23809999999"/>
    <n v="268018.1666"/>
    <n v="201609.72529999999"/>
    <n v="352817.01939999999"/>
    <n v="249579.72659999999"/>
    <n v="436764.52149999997"/>
    <n v="281019.1875"/>
    <n v="491783.57799999998"/>
    <n v="312026.21620000002"/>
    <n v="546045.87840000005"/>
  </r>
  <r>
    <s v="8"/>
    <s v="Region VIII -"/>
    <x v="44"/>
    <s v="CO"/>
    <x v="328"/>
    <s v="4"/>
    <x v="3"/>
    <n v="99621.397400000002"/>
    <n v="159394.23809999999"/>
    <n v="139469.95629999999"/>
    <n v="223151.93340000001"/>
    <n v="179318.51519999999"/>
    <n v="286909.6287"/>
    <n v="239091.35370000001"/>
    <n v="382546.1716"/>
    <n v="298864.19219999999"/>
    <n v="478182.7145"/>
    <n v="338712.75109999999"/>
    <n v="541940.40980000002"/>
    <n v="378561.31"/>
    <n v="605698.10510000004"/>
  </r>
  <r>
    <s v="8"/>
    <s v="Region VIII -"/>
    <x v="44"/>
    <s v="CO"/>
    <x v="329"/>
    <s v="1"/>
    <x v="0"/>
    <n v="121486.63959999999"/>
    <n v="212601.6194"/>
    <n v="158045.50229999999"/>
    <n v="276579.62900000002"/>
    <n v="190161.50289999999"/>
    <n v="332782.63"/>
    <n v="228674.52410000001"/>
    <n v="400180.41710000002"/>
    <n v="269442.25229999999"/>
    <n v="471523.94140000001"/>
    <n v="295357.92869999999"/>
    <n v="516876.37530000001"/>
    <n v="320446.35340000002"/>
    <n v="560781.11860000005"/>
  </r>
  <r>
    <s v="8"/>
    <s v="Region VIII -"/>
    <x v="44"/>
    <s v="CO"/>
    <x v="329"/>
    <s v="2"/>
    <x v="1"/>
    <n v="106478.8581"/>
    <n v="186338.00169999999"/>
    <n v="139950.4057"/>
    <n v="244913.20989999999"/>
    <n v="170645.26130000001"/>
    <n v="298629.2072"/>
    <n v="210150.63370000001"/>
    <n v="367763.609"/>
    <n v="249962.76439999999"/>
    <n v="437434.83769999997"/>
    <n v="275676.29519999999"/>
    <n v="482433.51669999998"/>
    <n v="300078.64990000002"/>
    <n v="525137.63740000001"/>
  </r>
  <r>
    <s v="8"/>
    <s v="Region VIII -"/>
    <x v="44"/>
    <s v="CO"/>
    <x v="329"/>
    <s v="3"/>
    <x v="2"/>
    <n v="93146.285399999993"/>
    <n v="163005.99950000001"/>
    <n v="126593.68060000001"/>
    <n v="221538.94099999999"/>
    <n v="159949.43650000001"/>
    <n v="279911.51370000001"/>
    <n v="210443.22719999999"/>
    <n v="368275.64769999997"/>
    <n v="260407.764"/>
    <n v="455713.587"/>
    <n v="293129.39510000002"/>
    <n v="512976.44150000002"/>
    <n v="325380.57829999999"/>
    <n v="569416.01210000005"/>
  </r>
  <r>
    <s v="8"/>
    <s v="Region VIII -"/>
    <x v="44"/>
    <s v="CO"/>
    <x v="329"/>
    <s v="4"/>
    <x v="3"/>
    <n v="105243.3407"/>
    <n v="168389.34770000001"/>
    <n v="147340.677"/>
    <n v="235745.08670000001"/>
    <n v="189438.01329999999"/>
    <n v="303100.82579999999"/>
    <n v="252584.0177"/>
    <n v="404134.43440000003"/>
    <n v="315730.0221"/>
    <n v="505168.0429"/>
    <n v="357827.35840000003"/>
    <n v="572523.78209999995"/>
    <n v="399924.6948"/>
    <n v="639879.52110000001"/>
  </r>
  <r>
    <s v="8"/>
    <s v="Region VIII -"/>
    <x v="44"/>
    <s v="CO"/>
    <x v="330"/>
    <s v="1"/>
    <x v="0"/>
    <n v="121509.8021"/>
    <n v="212642.1537"/>
    <n v="158115.23620000001"/>
    <n v="276701.66340000002"/>
    <n v="190272.6618"/>
    <n v="332977.1581"/>
    <n v="228852.63389999999"/>
    <n v="400492.10930000001"/>
    <n v="269681.30330000003"/>
    <n v="471942.2807"/>
    <n v="295632.83549999999"/>
    <n v="517357.4621"/>
    <n v="320775.61369999999"/>
    <n v="561357.32389999996"/>
  </r>
  <r>
    <s v="8"/>
    <s v="Region VIII -"/>
    <x v="44"/>
    <s v="CO"/>
    <x v="330"/>
    <s v="2"/>
    <x v="1"/>
    <n v="106350.427"/>
    <n v="186113.24720000001"/>
    <n v="139837.36110000001"/>
    <n v="244715.38190000001"/>
    <n v="170559.28659999999"/>
    <n v="298478.75150000001"/>
    <n v="210141.63370000001"/>
    <n v="367747.859"/>
    <n v="250005.05309999999"/>
    <n v="437508.84299999999"/>
    <n v="275752.39779999998"/>
    <n v="482566.6961"/>
    <n v="300202.17599999998"/>
    <n v="525353.80790000001"/>
  </r>
  <r>
    <s v="8"/>
    <s v="Region VIII -"/>
    <x v="44"/>
    <s v="CO"/>
    <x v="330"/>
    <s v="3"/>
    <x v="2"/>
    <n v="92878.316600000006"/>
    <n v="162537.054"/>
    <n v="126180.0281"/>
    <n v="220815.04920000001"/>
    <n v="159389.1747"/>
    <n v="278931.05550000002"/>
    <n v="209667.69949999999"/>
    <n v="366918.4742"/>
    <n v="259411.6243"/>
    <n v="453970.34259999997"/>
    <n v="291980.24099999998"/>
    <n v="510965.4216"/>
    <n v="324073.65749999997"/>
    <n v="567128.90060000005"/>
  </r>
  <r>
    <s v="8"/>
    <s v="Region VIII -"/>
    <x v="44"/>
    <s v="CO"/>
    <x v="330"/>
    <s v="4"/>
    <x v="3"/>
    <n v="105283.03879999999"/>
    <n v="168452.8645"/>
    <n v="147396.2542"/>
    <n v="235834.01019999999"/>
    <n v="189509.46969999999"/>
    <n v="303215.15610000002"/>
    <n v="252679.29300000001"/>
    <n v="404286.87479999999"/>
    <n v="315849.11629999999"/>
    <n v="505358.59340000001"/>
    <n v="357962.33179999999"/>
    <n v="572739.73939999996"/>
    <n v="400075.54729999998"/>
    <n v="640120.88509999996"/>
  </r>
  <r>
    <s v="8"/>
    <s v="Region VIII -"/>
    <x v="44"/>
    <s v="CO"/>
    <x v="331"/>
    <s v="1"/>
    <x v="0"/>
    <n v="121509.8021"/>
    <n v="212642.1537"/>
    <n v="158115.23620000001"/>
    <n v="276701.66340000002"/>
    <n v="190272.6618"/>
    <n v="332977.1581"/>
    <n v="228852.63389999999"/>
    <n v="400492.10930000001"/>
    <n v="269681.30330000003"/>
    <n v="471942.2807"/>
    <n v="295632.83549999999"/>
    <n v="517357.4621"/>
    <n v="320775.61369999999"/>
    <n v="561357.32389999996"/>
  </r>
  <r>
    <s v="8"/>
    <s v="Region VIII -"/>
    <x v="44"/>
    <s v="CO"/>
    <x v="331"/>
    <s v="2"/>
    <x v="1"/>
    <n v="106350.427"/>
    <n v="186113.24720000001"/>
    <n v="139837.36110000001"/>
    <n v="244715.38190000001"/>
    <n v="170559.28659999999"/>
    <n v="298478.75150000001"/>
    <n v="210141.63370000001"/>
    <n v="367747.859"/>
    <n v="250005.05309999999"/>
    <n v="437508.84299999999"/>
    <n v="275752.39779999998"/>
    <n v="482566.6961"/>
    <n v="300202.17599999998"/>
    <n v="525353.80790000001"/>
  </r>
  <r>
    <s v="8"/>
    <s v="Region VIII -"/>
    <x v="44"/>
    <s v="CO"/>
    <x v="331"/>
    <s v="3"/>
    <x v="2"/>
    <n v="92878.316600000006"/>
    <n v="162537.054"/>
    <n v="126180.0281"/>
    <n v="220815.04920000001"/>
    <n v="159389.1747"/>
    <n v="278931.05550000002"/>
    <n v="209667.69949999999"/>
    <n v="366918.4742"/>
    <n v="259411.6243"/>
    <n v="453970.34259999997"/>
    <n v="291980.24099999998"/>
    <n v="510965.4216"/>
    <n v="324073.65749999997"/>
    <n v="567128.90060000005"/>
  </r>
  <r>
    <s v="8"/>
    <s v="Region VIII -"/>
    <x v="44"/>
    <s v="CO"/>
    <x v="331"/>
    <s v="4"/>
    <x v="3"/>
    <n v="105283.03879999999"/>
    <n v="168452.8645"/>
    <n v="147396.2542"/>
    <n v="235834.01019999999"/>
    <n v="189509.46969999999"/>
    <n v="303215.15610000002"/>
    <n v="252679.29300000001"/>
    <n v="404286.87479999999"/>
    <n v="315849.11629999999"/>
    <n v="505358.59340000001"/>
    <n v="357962.33179999999"/>
    <n v="572739.73939999996"/>
    <n v="400075.54729999998"/>
    <n v="640120.88509999996"/>
  </r>
  <r>
    <s v="8"/>
    <s v="Region VIII -"/>
    <x v="44"/>
    <s v="CO"/>
    <x v="332"/>
    <s v="1"/>
    <x v="0"/>
    <n v="113789.573"/>
    <n v="199131.75279999999"/>
    <n v="147922.06890000001"/>
    <n v="258863.62049999999"/>
    <n v="177905.1434"/>
    <n v="311334.00089999998"/>
    <n v="213812.36619999999"/>
    <n v="374171.6409"/>
    <n v="251849.3469"/>
    <n v="440736.35690000001"/>
    <n v="276037.12969999999"/>
    <n v="483064.97690000001"/>
    <n v="299398.20899999997"/>
    <n v="523946.86570000002"/>
  </r>
  <r>
    <s v="8"/>
    <s v="Region VIII -"/>
    <x v="44"/>
    <s v="CO"/>
    <x v="332"/>
    <s v="2"/>
    <x v="1"/>
    <n v="100146.1357"/>
    <n v="175255.73749999999"/>
    <n v="131471.9817"/>
    <n v="230075.96789999999"/>
    <n v="160163.10620000001"/>
    <n v="280285.43579999998"/>
    <n v="196972.46660000001"/>
    <n v="344701.81640000001"/>
    <n v="234140.72210000001"/>
    <n v="409746.26370000001"/>
    <n v="258144.73620000001"/>
    <n v="451753.28830000001"/>
    <n v="280882.11560000002"/>
    <n v="491543.7022"/>
  </r>
  <r>
    <s v="8"/>
    <s v="Region VIII -"/>
    <x v="44"/>
    <s v="CO"/>
    <x v="332"/>
    <s v="3"/>
    <x v="2"/>
    <n v="88039.141799999998"/>
    <n v="154068.49830000001"/>
    <n v="119790.14509999999"/>
    <n v="209632.75399999999"/>
    <n v="151457.83989999999"/>
    <n v="265051.21990000003"/>
    <n v="199377.70670000001"/>
    <n v="348910.9866"/>
    <n v="246816.43340000001"/>
    <n v="431928.75839999999"/>
    <n v="277907.65120000002"/>
    <n v="486338.38959999999"/>
    <n v="308571.18890000001"/>
    <n v="539999.58070000005"/>
  </r>
  <r>
    <s v="8"/>
    <s v="Region VIII -"/>
    <x v="44"/>
    <s v="CO"/>
    <x v="332"/>
    <s v="4"/>
    <x v="3"/>
    <n v="98520.825500000006"/>
    <n v="157633.32310000001"/>
    <n v="137929.15549999999"/>
    <n v="220686.65220000001"/>
    <n v="177337.48579999999"/>
    <n v="283739.98149999999"/>
    <n v="236449.9811"/>
    <n v="378319.97529999999"/>
    <n v="295562.47629999998"/>
    <n v="472899.96909999999"/>
    <n v="334970.80650000001"/>
    <n v="535953.29839999997"/>
    <n v="374379.13660000003"/>
    <n v="599006.62749999994"/>
  </r>
  <r>
    <s v="8"/>
    <s v="Region VIII -"/>
    <x v="44"/>
    <s v="CO"/>
    <x v="333"/>
    <s v="1"/>
    <x v="0"/>
    <n v="116378.4244"/>
    <n v="203662.2427"/>
    <n v="151366.28080000001"/>
    <n v="264890.9914"/>
    <n v="182101.75570000001"/>
    <n v="318678.0724"/>
    <n v="218944.52910000001"/>
    <n v="383152.92580000003"/>
    <n v="257952.70009999999"/>
    <n v="451417.22529999999"/>
    <n v="282752.30330000003"/>
    <n v="494816.53080000001"/>
    <n v="306743.51799999998"/>
    <n v="536801.15650000004"/>
  </r>
  <r>
    <s v="8"/>
    <s v="Region VIII -"/>
    <x v="44"/>
    <s v="CO"/>
    <x v="333"/>
    <s v="2"/>
    <x v="1"/>
    <n v="102128.6118"/>
    <n v="178725.07070000001"/>
    <n v="134185.07810000001"/>
    <n v="234823.88680000001"/>
    <n v="163571.18299999999"/>
    <n v="286249.57030000002"/>
    <n v="201356.18900000001"/>
    <n v="352373.33069999999"/>
    <n v="239457.02499999999"/>
    <n v="419049.79379999998"/>
    <n v="264064.69199999998"/>
    <n v="462113.21090000001"/>
    <n v="287404.4866"/>
    <n v="502957.85159999999"/>
  </r>
  <r>
    <s v="8"/>
    <s v="Region VIII -"/>
    <x v="44"/>
    <s v="CO"/>
    <x v="333"/>
    <s v="3"/>
    <x v="2"/>
    <n v="89473.553700000004"/>
    <n v="156578.71890000001"/>
    <n v="121644.33689999999"/>
    <n v="212877.58970000001"/>
    <n v="153728.10920000001"/>
    <n v="269024.1911"/>
    <n v="202290.68419999999"/>
    <n v="354008.6974"/>
    <n v="250350.7353"/>
    <n v="438113.7868"/>
    <n v="281832.4093"/>
    <n v="493206.71639999998"/>
    <n v="312867.39529999997"/>
    <n v="547517.94180000003"/>
  </r>
  <r>
    <s v="8"/>
    <s v="Region VIII -"/>
    <x v="44"/>
    <s v="CO"/>
    <x v="333"/>
    <s v="4"/>
    <x v="3"/>
    <n v="100801.36199999999"/>
    <n v="161282.18160000001"/>
    <n v="141121.90669999999"/>
    <n v="225795.05420000001"/>
    <n v="181442.4515"/>
    <n v="290307.92680000002"/>
    <n v="241923.26869999999"/>
    <n v="387077.23570000002"/>
    <n v="302404.08590000001"/>
    <n v="483846.54460000002"/>
    <n v="342724.63069999998"/>
    <n v="548359.41729999997"/>
    <n v="383045.17540000001"/>
    <n v="612872.28989999997"/>
  </r>
  <r>
    <s v="8"/>
    <s v="Region VIII -"/>
    <x v="45"/>
    <s v="MT"/>
    <x v="334"/>
    <s v="1"/>
    <x v="0"/>
    <n v="120793.0989"/>
    <n v="211387.92310000001"/>
    <n v="157044.97760000001"/>
    <n v="274828.7108"/>
    <n v="188890.02729999999"/>
    <n v="330557.5478"/>
    <n v="227035.2579"/>
    <n v="397311.70130000002"/>
    <n v="267438.3051"/>
    <n v="468017.03379999998"/>
    <n v="293129.31430000003"/>
    <n v="512976.3"/>
    <n v="317951.4975"/>
    <n v="556415.12080000003"/>
  </r>
  <r>
    <s v="8"/>
    <s v="Region VIII -"/>
    <x v="45"/>
    <s v="MT"/>
    <x v="334"/>
    <s v="2"/>
    <x v="1"/>
    <n v="106240.09910000001"/>
    <n v="185920.1735"/>
    <n v="139498.21780000001"/>
    <n v="244121.8812"/>
    <n v="169965.1876"/>
    <n v="297439.07829999999"/>
    <n v="209072.69820000001"/>
    <n v="365877.2218"/>
    <n v="248549.1053"/>
    <n v="434960.93420000002"/>
    <n v="274044.09450000001"/>
    <n v="479577.1654"/>
    <n v="298200.99780000001"/>
    <n v="521851.74619999999"/>
  </r>
  <r>
    <s v="8"/>
    <s v="Region VIII -"/>
    <x v="45"/>
    <s v="MT"/>
    <x v="334"/>
    <s v="3"/>
    <x v="2"/>
    <n v="93323.618499999997"/>
    <n v="163316.33249999999"/>
    <n v="126957.4356"/>
    <n v="222175.5122"/>
    <n v="160502.39019999999"/>
    <n v="280879.18280000001"/>
    <n v="211266.035"/>
    <n v="369715.5613"/>
    <n v="261516.46369999999"/>
    <n v="457653.81160000002"/>
    <n v="294446.5097"/>
    <n v="515281.39199999999"/>
    <n v="326920.36359999998"/>
    <n v="572110.63619999995"/>
  </r>
  <r>
    <s v="8"/>
    <s v="Region VIII -"/>
    <x v="45"/>
    <s v="MT"/>
    <x v="334"/>
    <s v="4"/>
    <x v="3"/>
    <n v="104593.808"/>
    <n v="167350.09529999999"/>
    <n v="146431.33119999999"/>
    <n v="234290.13329999999"/>
    <n v="188268.85440000001"/>
    <n v="301230.1715"/>
    <n v="251025.13920000001"/>
    <n v="401640.22869999998"/>
    <n v="313781.424"/>
    <n v="502050.28570000001"/>
    <n v="355618.9472"/>
    <n v="568990.32389999996"/>
    <n v="397456.47039999999"/>
    <n v="635930.36199999996"/>
  </r>
  <r>
    <s v="8"/>
    <s v="Region VIII -"/>
    <x v="45"/>
    <s v="MT"/>
    <x v="335"/>
    <s v="1"/>
    <x v="0"/>
    <n v="120215.3783"/>
    <n v="210376.91209999999"/>
    <n v="156393.13279999999"/>
    <n v="273687.98249999998"/>
    <n v="188174.35879999999"/>
    <n v="329305.12780000002"/>
    <n v="226286.5563"/>
    <n v="396001.47350000002"/>
    <n v="266629.6312"/>
    <n v="466601.85450000002"/>
    <n v="292275.2537"/>
    <n v="511481.69390000001"/>
    <n v="317102.96460000001"/>
    <n v="554930.18810000003"/>
  </r>
  <r>
    <s v="8"/>
    <s v="Region VIII -"/>
    <x v="45"/>
    <s v="MT"/>
    <x v="335"/>
    <s v="2"/>
    <x v="1"/>
    <n v="105359.19040000001"/>
    <n v="184378.58319999999"/>
    <n v="138480.81479999999"/>
    <n v="242341.42600000001"/>
    <n v="168855.25080000001"/>
    <n v="295496.6887"/>
    <n v="207949.7758"/>
    <n v="363912.10759999999"/>
    <n v="247346.9057"/>
    <n v="432857.08480000001"/>
    <n v="272792.42430000001"/>
    <n v="477386.7426"/>
    <n v="296940.99530000001"/>
    <n v="519646.74170000001"/>
  </r>
  <r>
    <s v="8"/>
    <s v="Region VIII -"/>
    <x v="45"/>
    <s v="MT"/>
    <x v="335"/>
    <s v="3"/>
    <x v="2"/>
    <n v="92161.111699999994"/>
    <n v="161281.9455"/>
    <n v="125252.9336"/>
    <n v="219192.63370000001"/>
    <n v="158254.0417"/>
    <n v="276944.57299999997"/>
    <n v="208211.21290000001"/>
    <n v="364369.6226"/>
    <n v="257644.476"/>
    <n v="450877.83299999998"/>
    <n v="290017.86479999998"/>
    <n v="507531.2634"/>
    <n v="321925.5575"/>
    <n v="563369.72569999995"/>
  </r>
  <r>
    <s v="8"/>
    <s v="Region VIII -"/>
    <x v="45"/>
    <s v="MT"/>
    <x v="335"/>
    <s v="4"/>
    <x v="3"/>
    <n v="104142.77220000001"/>
    <n v="166628.43799999999"/>
    <n v="145799.88099999999"/>
    <n v="233279.8131"/>
    <n v="187456.98989999999"/>
    <n v="299931.18839999998"/>
    <n v="249942.65330000001"/>
    <n v="399908.2512"/>
    <n v="312428.31650000002"/>
    <n v="499885.3138"/>
    <n v="354085.42540000001"/>
    <n v="566536.68909999996"/>
    <n v="395742.5343"/>
    <n v="633188.06429999997"/>
  </r>
  <r>
    <s v="8"/>
    <s v="Region VIII -"/>
    <x v="45"/>
    <s v="MT"/>
    <x v="336"/>
    <s v="1"/>
    <x v="0"/>
    <n v="118920.9507"/>
    <n v="208111.66380000001"/>
    <n v="154671.02429999999"/>
    <n v="270674.29259999999"/>
    <n v="186076.04949999999"/>
    <n v="325633.08659999998"/>
    <n v="223720.4711"/>
    <n v="391510.82439999998"/>
    <n v="263577.95"/>
    <n v="461261.41249999998"/>
    <n v="288917.6618"/>
    <n v="505605.9081"/>
    <n v="313430.30469999998"/>
    <n v="548503.03319999995"/>
  </r>
  <r>
    <s v="8"/>
    <s v="Region VIII -"/>
    <x v="45"/>
    <s v="MT"/>
    <x v="336"/>
    <s v="2"/>
    <x v="1"/>
    <n v="104367.9509"/>
    <n v="182643.91409999999"/>
    <n v="137124.26449999999"/>
    <n v="239967.46299999999"/>
    <n v="167151.20980000001"/>
    <n v="292514.61709999997"/>
    <n v="205757.91130000001"/>
    <n v="360076.34480000002"/>
    <n v="244688.75030000001"/>
    <n v="428205.31280000001"/>
    <n v="269832.44209999999"/>
    <n v="472206.77360000001"/>
    <n v="293679.80489999999"/>
    <n v="513939.65850000002"/>
  </r>
  <r>
    <s v="8"/>
    <s v="Region VIII -"/>
    <x v="45"/>
    <s v="MT"/>
    <x v="336"/>
    <s v="3"/>
    <x v="2"/>
    <n v="91443.904800000004"/>
    <n v="160026.8334"/>
    <n v="124325.8363"/>
    <n v="217570.21350000001"/>
    <n v="157118.90539999999"/>
    <n v="274958.08439999999"/>
    <n v="206754.7219"/>
    <n v="361820.7634"/>
    <n v="255877.3224"/>
    <n v="447785.31420000002"/>
    <n v="288055.4828"/>
    <n v="504097.09480000002"/>
    <n v="319777.45110000001"/>
    <n v="559610.53949999996"/>
  </r>
  <r>
    <s v="8"/>
    <s v="Region VIII -"/>
    <x v="45"/>
    <s v="MT"/>
    <x v="336"/>
    <s v="4"/>
    <x v="3"/>
    <n v="103002.5022"/>
    <n v="164804.00599999999"/>
    <n v="144203.503"/>
    <n v="230725.60829999999"/>
    <n v="185404.50399999999"/>
    <n v="296647.2108"/>
    <n v="247206.00529999999"/>
    <n v="395529.61440000002"/>
    <n v="309007.50660000002"/>
    <n v="494412.01789999998"/>
    <n v="350208.50750000001"/>
    <n v="560333.62040000001"/>
    <n v="391409.50839999999"/>
    <n v="626255.22279999999"/>
  </r>
  <r>
    <s v="8"/>
    <s v="Region VIII -"/>
    <x v="45"/>
    <s v="MT"/>
    <x v="337"/>
    <s v="1"/>
    <x v="0"/>
    <n v="118296.8976"/>
    <n v="207019.57079999999"/>
    <n v="153879.70189999999"/>
    <n v="269289.47830000002"/>
    <n v="185138.05129999999"/>
    <n v="323991.58970000001"/>
    <n v="222615.5356"/>
    <n v="389577.18729999999"/>
    <n v="262291.15730000002"/>
    <n v="459009.52529999998"/>
    <n v="287513.76929999999"/>
    <n v="503149.09629999998"/>
    <n v="311923.23139999999"/>
    <n v="545865.65489999996"/>
  </r>
  <r>
    <s v="8"/>
    <s v="Region VIII -"/>
    <x v="45"/>
    <s v="MT"/>
    <x v="337"/>
    <s v="2"/>
    <x v="1"/>
    <n v="103743.89780000001"/>
    <n v="181551.8211"/>
    <n v="136332.94209999999"/>
    <n v="238582.64869999999"/>
    <n v="166213.21160000001"/>
    <n v="290873.1202"/>
    <n v="204652.97579999999"/>
    <n v="358142.70760000002"/>
    <n v="243401.95749999999"/>
    <n v="425953.42560000002"/>
    <n v="268428.54950000002"/>
    <n v="469749.96169999999"/>
    <n v="292172.7316"/>
    <n v="511302.28029999998"/>
  </r>
  <r>
    <s v="8"/>
    <s v="Region VIII -"/>
    <x v="45"/>
    <s v="MT"/>
    <x v="337"/>
    <s v="3"/>
    <x v="2"/>
    <n v="90817.329800000007"/>
    <n v="158930.32709999999"/>
    <n v="123448.63129999999"/>
    <n v="216035.1047"/>
    <n v="155991.0704"/>
    <n v="272984.37310000003"/>
    <n v="205250.94190000001"/>
    <n v="359189.14840000001"/>
    <n v="253997.5974"/>
    <n v="444495.7954"/>
    <n v="285925.12780000002"/>
    <n v="500368.97360000003"/>
    <n v="317396.46610000002"/>
    <n v="555443.81570000004"/>
  </r>
  <r>
    <s v="8"/>
    <s v="Region VIII -"/>
    <x v="45"/>
    <s v="MT"/>
    <x v="337"/>
    <s v="4"/>
    <x v="3"/>
    <n v="102472.0638"/>
    <n v="163955.3045"/>
    <n v="143460.88930000001"/>
    <n v="229537.42619999999"/>
    <n v="184449.71479999999"/>
    <n v="295119.54810000001"/>
    <n v="245932.95310000001"/>
    <n v="393492.73080000002"/>
    <n v="307416.19140000001"/>
    <n v="491865.91340000002"/>
    <n v="348405.01689999999"/>
    <n v="557448.03540000005"/>
    <n v="389393.84240000002"/>
    <n v="623030.15709999995"/>
  </r>
  <r>
    <s v="8"/>
    <s v="Region VIII -"/>
    <x v="45"/>
    <s v="MT"/>
    <x v="338"/>
    <s v="1"/>
    <x v="0"/>
    <n v="118320.06389999999"/>
    <n v="207060.11180000001"/>
    <n v="153949.44089999999"/>
    <n v="269411.52169999998"/>
    <n v="185249.21650000001"/>
    <n v="324186.12880000001"/>
    <n v="222793.65299999999"/>
    <n v="389888.89289999998"/>
    <n v="262530.21740000002"/>
    <n v="459427.88050000003"/>
    <n v="287788.68609999999"/>
    <n v="503630.20069999999"/>
    <n v="312252.5025"/>
    <n v="546441.87939999998"/>
  </r>
  <r>
    <s v="8"/>
    <s v="Region VIII -"/>
    <x v="45"/>
    <s v="MT"/>
    <x v="338"/>
    <s v="2"/>
    <x v="1"/>
    <n v="103615.4696"/>
    <n v="181327.07180000001"/>
    <n v="136219.90150000001"/>
    <n v="238384.82759999999"/>
    <n v="166127.242"/>
    <n v="290722.67340000003"/>
    <n v="204643.98240000001"/>
    <n v="358126.96919999999"/>
    <n v="243444.2542"/>
    <n v="426027.4449"/>
    <n v="268504.66090000002"/>
    <n v="469883.15669999999"/>
    <n v="292296.26730000001"/>
    <n v="511518.46789999999"/>
  </r>
  <r>
    <s v="8"/>
    <s v="Region VIII -"/>
    <x v="45"/>
    <s v="MT"/>
    <x v="338"/>
    <s v="3"/>
    <x v="2"/>
    <n v="90549.362999999998"/>
    <n v="158461.38529999999"/>
    <n v="123034.98149999999"/>
    <n v="215311.21770000001"/>
    <n v="155430.81200000001"/>
    <n v="272003.92090000003"/>
    <n v="204475.4185"/>
    <n v="357831.98249999998"/>
    <n v="253001.46299999999"/>
    <n v="442752.56030000001"/>
    <n v="284775.97940000001"/>
    <n v="498357.96399999998"/>
    <n v="316089.55170000001"/>
    <n v="553156.71550000005"/>
  </r>
  <r>
    <s v="8"/>
    <s v="Region VIII -"/>
    <x v="45"/>
    <s v="MT"/>
    <x v="338"/>
    <s v="4"/>
    <x v="3"/>
    <n v="102511.76519999999"/>
    <n v="164018.82680000001"/>
    <n v="143516.4713"/>
    <n v="229626.35750000001"/>
    <n v="184521.17739999999"/>
    <n v="295233.88829999999"/>
    <n v="246028.2365"/>
    <n v="393645.18430000002"/>
    <n v="307535.29560000001"/>
    <n v="492056.4804"/>
    <n v="348540.00170000002"/>
    <n v="557664.0111"/>
    <n v="389544.70779999997"/>
    <n v="623271.54180000001"/>
  </r>
  <r>
    <s v="8"/>
    <s v="Region VIII -"/>
    <x v="46"/>
    <s v="ND"/>
    <x v="339"/>
    <s v="1"/>
    <x v="0"/>
    <n v="120238.53720000001"/>
    <n v="210417.4399"/>
    <n v="156462.8621"/>
    <n v="273810.0086"/>
    <n v="188285.51209999999"/>
    <n v="329499.64610000001"/>
    <n v="226464.65960000001"/>
    <n v="396313.15429999999"/>
    <n v="266868.67450000002"/>
    <n v="467020.18040000001"/>
    <n v="292550.152"/>
    <n v="511962.76610000001"/>
    <n v="317432.21580000001"/>
    <n v="555506.37769999995"/>
  </r>
  <r>
    <s v="8"/>
    <s v="Region VIII -"/>
    <x v="46"/>
    <s v="ND"/>
    <x v="339"/>
    <s v="2"/>
    <x v="1"/>
    <n v="105230.7556"/>
    <n v="184153.8222"/>
    <n v="138367.76550000001"/>
    <n v="242143.58960000001"/>
    <n v="168769.27050000001"/>
    <n v="295346.22330000001"/>
    <n v="207940.76930000001"/>
    <n v="363896.34610000002"/>
    <n v="247389.18669999999"/>
    <n v="432931.07669999998"/>
    <n v="272868.51850000001"/>
    <n v="477519.90740000003"/>
    <n v="297064.5123"/>
    <n v="519862.89659999998"/>
  </r>
  <r>
    <s v="8"/>
    <s v="Region VIII -"/>
    <x v="46"/>
    <s v="ND"/>
    <x v="339"/>
    <s v="3"/>
    <x v="2"/>
    <n v="91893.139200000005"/>
    <n v="160812.99350000001"/>
    <n v="124839.27589999999"/>
    <n v="218468.73259999999"/>
    <n v="157693.7732"/>
    <n v="275964.103"/>
    <n v="207435.67619999999"/>
    <n v="363012.43339999998"/>
    <n v="256648.32519999999"/>
    <n v="449134.56900000002"/>
    <n v="288868.69780000002"/>
    <n v="505520.22129999998"/>
    <n v="320618.6225"/>
    <n v="561082.58940000006"/>
  </r>
  <r>
    <s v="8"/>
    <s v="Region VIII -"/>
    <x v="46"/>
    <s v="ND"/>
    <x v="339"/>
    <s v="4"/>
    <x v="3"/>
    <n v="104182.46709999999"/>
    <n v="166691.9497"/>
    <n v="145855.45379999999"/>
    <n v="233368.72959999999"/>
    <n v="187528.44070000001"/>
    <n v="300045.50959999999"/>
    <n v="250037.9209"/>
    <n v="400060.67940000002"/>
    <n v="312547.40110000002"/>
    <n v="500075.8492"/>
    <n v="354220.38799999998"/>
    <n v="566752.62919999997"/>
    <n v="395893.37479999999"/>
    <n v="633429.40910000005"/>
  </r>
  <r>
    <s v="8"/>
    <s v="Region VIII -"/>
    <x v="46"/>
    <s v="ND"/>
    <x v="340"/>
    <s v="1"/>
    <x v="0"/>
    <n v="117696.0145"/>
    <n v="205968.02540000001"/>
    <n v="153158.1232"/>
    <n v="268026.7157"/>
    <n v="184311.22390000001"/>
    <n v="322544.64179999998"/>
    <n v="221688.72409999999"/>
    <n v="387955.2672"/>
    <n v="261243.43239999999"/>
    <n v="457176.00670000003"/>
    <n v="286384.80180000002"/>
    <n v="501173.40330000001"/>
    <n v="310745.43819999998"/>
    <n v="543804.51690000005"/>
  </r>
  <r>
    <s v="8"/>
    <s v="Region VIII -"/>
    <x v="46"/>
    <s v="ND"/>
    <x v="340"/>
    <s v="2"/>
    <x v="1"/>
    <n v="102991.42019999999"/>
    <n v="180234.98540000001"/>
    <n v="135428.58369999999"/>
    <n v="237000.02160000001"/>
    <n v="165189.2494"/>
    <n v="289081.1863"/>
    <n v="203539.0534"/>
    <n v="356193.34350000002"/>
    <n v="242157.46909999999"/>
    <n v="423775.5711"/>
    <n v="267100.77679999999"/>
    <n v="467426.35930000001"/>
    <n v="290789.20299999998"/>
    <n v="508881.1053"/>
  </r>
  <r>
    <s v="8"/>
    <s v="Region VIII -"/>
    <x v="46"/>
    <s v="ND"/>
    <x v="340"/>
    <s v="3"/>
    <x v="2"/>
    <n v="89922.791800000006"/>
    <n v="157364.88560000001"/>
    <n v="122157.78170000001"/>
    <n v="213776.11799999999"/>
    <n v="154302.98370000001"/>
    <n v="270030.22139999998"/>
    <n v="202971.64749999999"/>
    <n v="355200.38319999998"/>
    <n v="251121.74919999999"/>
    <n v="439463.0612"/>
    <n v="282645.63709999999"/>
    <n v="494629.86489999999"/>
    <n v="313708.5809"/>
    <n v="548990.01659999997"/>
  </r>
  <r>
    <s v="8"/>
    <s v="Region VIII -"/>
    <x v="46"/>
    <s v="ND"/>
    <x v="340"/>
    <s v="4"/>
    <x v="3"/>
    <n v="101981.3299"/>
    <n v="163170.13029999999"/>
    <n v="142773.86189999999"/>
    <n v="228438.18239999999"/>
    <n v="183566.3939"/>
    <n v="293706.23469999997"/>
    <n v="244755.19190000001"/>
    <n v="391608.31290000002"/>
    <n v="305943.98989999999"/>
    <n v="489510.391"/>
    <n v="346736.52189999999"/>
    <n v="554778.44330000004"/>
    <n v="387529.0539"/>
    <n v="620046.49529999995"/>
  </r>
  <r>
    <s v="8"/>
    <s v="Region VIII -"/>
    <x v="46"/>
    <s v="ND"/>
    <x v="341"/>
    <s v="1"/>
    <x v="0"/>
    <n v="120261.69960000001"/>
    <n v="210457.9743"/>
    <n v="156532.59599999999"/>
    <n v="273932.04300000001"/>
    <n v="188396.671"/>
    <n v="329694.17420000001"/>
    <n v="226642.76939999999"/>
    <n v="396624.84649999999"/>
    <n v="267107.72560000001"/>
    <n v="467438.51980000001"/>
    <n v="292825.0588"/>
    <n v="512443.8529"/>
    <n v="317761.47600000002"/>
    <n v="556082.58310000005"/>
  </r>
  <r>
    <s v="8"/>
    <s v="Region VIII -"/>
    <x v="46"/>
    <s v="ND"/>
    <x v="341"/>
    <s v="2"/>
    <x v="1"/>
    <n v="105102.3245"/>
    <n v="183929.06779999999"/>
    <n v="138254.72089999999"/>
    <n v="241945.76149999999"/>
    <n v="168683.29579999999"/>
    <n v="295195.76760000002"/>
    <n v="207931.76930000001"/>
    <n v="363880.59620000003"/>
    <n v="247431.4754"/>
    <n v="433005.08199999999"/>
    <n v="272944.62119999999"/>
    <n v="477653.087"/>
    <n v="297188.03830000001"/>
    <n v="520079.06709999999"/>
  </r>
  <r>
    <s v="8"/>
    <s v="Region VIII -"/>
    <x v="46"/>
    <s v="ND"/>
    <x v="341"/>
    <s v="3"/>
    <x v="2"/>
    <n v="91625.170199999993"/>
    <n v="160344.04800000001"/>
    <n v="124425.62330000001"/>
    <n v="217744.84080000001"/>
    <n v="157133.51130000001"/>
    <n v="274983.64480000001"/>
    <n v="206660.14850000001"/>
    <n v="361655.2598"/>
    <n v="255652.18549999999"/>
    <n v="447391.3247"/>
    <n v="287719.54369999998"/>
    <n v="503509.20130000002"/>
    <n v="319311.70169999998"/>
    <n v="558795.47790000006"/>
  </r>
  <r>
    <s v="8"/>
    <s v="Region VIII -"/>
    <x v="46"/>
    <s v="ND"/>
    <x v="341"/>
    <s v="4"/>
    <x v="3"/>
    <n v="104222.1651"/>
    <n v="166755.46660000001"/>
    <n v="145911.03099999999"/>
    <n v="233457.6532"/>
    <n v="187599.89720000001"/>
    <n v="300159.83990000002"/>
    <n v="250133.19620000001"/>
    <n v="400213.11979999999"/>
    <n v="312666.4952"/>
    <n v="500266.39970000001"/>
    <n v="354355.36129999999"/>
    <n v="566968.58640000003"/>
    <n v="396044.22720000002"/>
    <n v="633670.77300000004"/>
  </r>
  <r>
    <s v="8"/>
    <s v="Region VIII -"/>
    <x v="46"/>
    <s v="ND"/>
    <x v="72"/>
    <s v="1"/>
    <x v="0"/>
    <n v="119013.6007"/>
    <n v="208273.8014"/>
    <n v="154949.96049999999"/>
    <n v="271162.43099999998"/>
    <n v="186520.68580000001"/>
    <n v="326411.20010000002"/>
    <n v="224432.91149999999"/>
    <n v="392757.59519999998"/>
    <n v="264534.1556"/>
    <n v="462934.77220000001"/>
    <n v="290017.2904"/>
    <n v="507530.25839999999"/>
    <n v="314747.34740000003"/>
    <n v="550807.85800000001"/>
  </r>
  <r>
    <s v="8"/>
    <s v="Region VIII -"/>
    <x v="46"/>
    <s v="ND"/>
    <x v="72"/>
    <s v="2"/>
    <x v="1"/>
    <n v="103854.22560000001"/>
    <n v="181744.89490000001"/>
    <n v="136672.08540000001"/>
    <n v="239176.14939999999"/>
    <n v="166807.31049999999"/>
    <n v="291912.79359999998"/>
    <n v="205721.91140000001"/>
    <n v="360013.34490000003"/>
    <n v="244857.90539999999"/>
    <n v="428501.33439999999"/>
    <n v="270136.85279999999"/>
    <n v="472739.49239999999"/>
    <n v="294173.90970000002"/>
    <n v="514804.342"/>
  </r>
  <r>
    <s v="8"/>
    <s v="Region VIII -"/>
    <x v="46"/>
    <s v="ND"/>
    <x v="72"/>
    <s v="3"/>
    <x v="2"/>
    <n v="90372.027700000006"/>
    <n v="158151.04860000001"/>
    <n v="122671.22380000001"/>
    <n v="214674.6416"/>
    <n v="154877.8548"/>
    <n v="271036.24589999998"/>
    <n v="203652.60639999999"/>
    <n v="356392.0613"/>
    <n v="251892.7579"/>
    <n v="440812.32640000002"/>
    <n v="283458.859"/>
    <n v="496053.00329999998"/>
    <n v="314549.76000000001"/>
    <n v="550462.08010000002"/>
  </r>
  <r>
    <s v="8"/>
    <s v="Region VIII -"/>
    <x v="46"/>
    <s v="ND"/>
    <x v="72"/>
    <s v="4"/>
    <x v="3"/>
    <n v="103161.29459999999"/>
    <n v="165058.07380000001"/>
    <n v="144425.81229999999"/>
    <n v="231081.30319999999"/>
    <n v="185690.3302"/>
    <n v="297104.53279999999"/>
    <n v="247587.10690000001"/>
    <n v="396139.37699999998"/>
    <n v="309483.8836"/>
    <n v="495174.22120000003"/>
    <n v="350748.40149999998"/>
    <n v="561197.45070000004"/>
    <n v="392012.91930000001"/>
    <n v="627220.68019999994"/>
  </r>
  <r>
    <s v="8"/>
    <s v="Region VIII -"/>
    <x v="46"/>
    <s v="ND"/>
    <x v="342"/>
    <s v="1"/>
    <x v="0"/>
    <n v="119637.6502"/>
    <n v="209365.8878"/>
    <n v="155741.27830000001"/>
    <n v="272547.23700000002"/>
    <n v="187458.6784"/>
    <n v="328052.68719999999"/>
    <n v="225537.84049999999"/>
    <n v="394691.22080000001"/>
    <n v="265820.94050000003"/>
    <n v="465186.64600000001"/>
    <n v="291421.17460000003"/>
    <n v="509987.05560000002"/>
    <n v="316254.4117"/>
    <n v="553445.22050000005"/>
  </r>
  <r>
    <s v="8"/>
    <s v="Region VIII -"/>
    <x v="46"/>
    <s v="ND"/>
    <x v="342"/>
    <s v="2"/>
    <x v="1"/>
    <n v="104478.27499999999"/>
    <n v="182836.98130000001"/>
    <n v="137463.4031"/>
    <n v="240560.95550000001"/>
    <n v="167745.30319999999"/>
    <n v="293554.2806"/>
    <n v="206826.84030000001"/>
    <n v="361946.9706"/>
    <n v="246144.69039999999"/>
    <n v="430753.20819999999"/>
    <n v="271540.73690000002"/>
    <n v="475196.28960000002"/>
    <n v="295680.97399999999"/>
    <n v="517441.7046"/>
  </r>
  <r>
    <s v="8"/>
    <s v="Region VIII -"/>
    <x v="46"/>
    <s v="ND"/>
    <x v="342"/>
    <s v="3"/>
    <x v="2"/>
    <n v="90998.599000000002"/>
    <n v="159247.54819999999"/>
    <n v="123548.42359999999"/>
    <n v="216209.74119999999"/>
    <n v="156005.68309999999"/>
    <n v="273009.94530000002"/>
    <n v="205156.3774"/>
    <n v="359023.6605"/>
    <n v="253772.47169999999"/>
    <n v="444101.82559999998"/>
    <n v="285589.20130000002"/>
    <n v="499781.10230000003"/>
    <n v="316930.73080000002"/>
    <n v="554628.77899999998"/>
  </r>
  <r>
    <s v="8"/>
    <s v="Region VIII -"/>
    <x v="46"/>
    <s v="ND"/>
    <x v="342"/>
    <s v="4"/>
    <x v="3"/>
    <n v="103691.7298"/>
    <n v="165906.77009999999"/>
    <n v="145168.42170000001"/>
    <n v="232269.47820000001"/>
    <n v="186645.11369999999"/>
    <n v="298632.1863"/>
    <n v="248860.15160000001"/>
    <n v="398176.24839999998"/>
    <n v="311075.18949999998"/>
    <n v="497720.31040000002"/>
    <n v="352551.88130000001"/>
    <n v="564083.01859999995"/>
    <n v="394028.57329999999"/>
    <n v="630445.72660000005"/>
  </r>
  <r>
    <s v="8"/>
    <s v="Region VIII -"/>
    <x v="46"/>
    <s v="ND"/>
    <x v="343"/>
    <s v="1"/>
    <x v="0"/>
    <n v="120284.86199999999"/>
    <n v="210498.50870000001"/>
    <n v="156602.32999999999"/>
    <n v="274054.07740000001"/>
    <n v="188507.82990000001"/>
    <n v="329888.7023"/>
    <n v="226820.8792"/>
    <n v="396936.53879999998"/>
    <n v="267346.77669999999"/>
    <n v="467856.8591"/>
    <n v="293099.9656"/>
    <n v="512924.93979999999"/>
    <n v="318090.73629999999"/>
    <n v="556658.78839999996"/>
  </r>
  <r>
    <s v="8"/>
    <s v="Region VIII -"/>
    <x v="46"/>
    <s v="ND"/>
    <x v="343"/>
    <s v="2"/>
    <x v="1"/>
    <n v="104973.8933"/>
    <n v="183704.31340000001"/>
    <n v="138141.67619999999"/>
    <n v="241747.93340000001"/>
    <n v="168597.32120000001"/>
    <n v="295045.31199999998"/>
    <n v="207922.76930000001"/>
    <n v="363864.84629999998"/>
    <n v="247473.76420000001"/>
    <n v="433079.08720000001"/>
    <n v="273020.72360000003"/>
    <n v="477786.26640000002"/>
    <n v="297311.56439999997"/>
    <n v="520295.2377"/>
  </r>
  <r>
    <s v="8"/>
    <s v="Region VIII -"/>
    <x v="46"/>
    <s v="ND"/>
    <x v="343"/>
    <s v="3"/>
    <x v="2"/>
    <n v="91357.201400000005"/>
    <n v="159875.10250000001"/>
    <n v="124011.9708"/>
    <n v="217020.94889999999"/>
    <n v="156573.24960000001"/>
    <n v="274003.18660000002"/>
    <n v="205884.6208"/>
    <n v="360298.08630000002"/>
    <n v="254656.0459"/>
    <n v="445648.08039999998"/>
    <n v="286570.38939999999"/>
    <n v="501498.1814"/>
    <n v="318004.78080000001"/>
    <n v="556508.3665"/>
  </r>
  <r>
    <s v="8"/>
    <s v="Region VIII -"/>
    <x v="46"/>
    <s v="ND"/>
    <x v="343"/>
    <s v="4"/>
    <x v="3"/>
    <n v="104261.8631"/>
    <n v="166818.9834"/>
    <n v="145966.60829999999"/>
    <n v="233546.57680000001"/>
    <n v="187671.3536"/>
    <n v="300274.17019999999"/>
    <n v="250228.47150000001"/>
    <n v="400365.56020000001"/>
    <n v="312785.58929999999"/>
    <n v="500456.95020000002"/>
    <n v="354490.3346"/>
    <n v="567184.54370000004"/>
    <n v="396195.0797"/>
    <n v="633912.13710000005"/>
  </r>
  <r>
    <s v="8"/>
    <s v="Region VIII -"/>
    <x v="47"/>
    <s v="SD"/>
    <x v="344"/>
    <s v="1"/>
    <x v="0"/>
    <n v="114529.43859999999"/>
    <n v="200426.5177"/>
    <n v="149062.06150000001"/>
    <n v="260858.60759999999"/>
    <n v="179398.93669999999"/>
    <n v="313948.13939999999"/>
    <n v="215807.85200000001"/>
    <n v="377663.74119999999"/>
    <n v="254331.39610000001"/>
    <n v="445079.94329999998"/>
    <n v="278815.5576"/>
    <n v="487927.22570000001"/>
    <n v="302551.58529999998"/>
    <n v="529465.27430000005"/>
  </r>
  <r>
    <s v="8"/>
    <s v="Region VIII -"/>
    <x v="47"/>
    <s v="SD"/>
    <x v="344"/>
    <s v="2"/>
    <x v="1"/>
    <n v="100128.0324"/>
    <n v="175224.05679999999"/>
    <n v="131698.0802"/>
    <n v="230471.64050000001"/>
    <n v="160671.23060000001"/>
    <n v="281174.65350000001"/>
    <n v="198032.40210000001"/>
    <n v="346556.70370000001"/>
    <n v="235638.95869999999"/>
    <n v="412368.1777"/>
    <n v="259929.14199999999"/>
    <n v="454875.99849999999"/>
    <n v="283006.81969999999"/>
    <n v="495261.93459999998"/>
  </r>
  <r>
    <s v="8"/>
    <s v="Region VIII -"/>
    <x v="47"/>
    <s v="SD"/>
    <x v="344"/>
    <s v="3"/>
    <x v="2"/>
    <n v="87325.870999999999"/>
    <n v="152820.27420000001"/>
    <n v="118599.0851"/>
    <n v="207548.399"/>
    <n v="149784.36249999999"/>
    <n v="262122.63440000001"/>
    <n v="197003.84340000001"/>
    <n v="344756.72600000002"/>
    <n v="243715.45430000001"/>
    <n v="426502.04499999998"/>
    <n v="274292.22820000001"/>
    <n v="480011.39929999999"/>
    <n v="304417.56209999998"/>
    <n v="532730.73369999998"/>
  </r>
  <r>
    <s v="8"/>
    <s v="Region VIII -"/>
    <x v="47"/>
    <s v="SD"/>
    <x v="344"/>
    <s v="4"/>
    <x v="3"/>
    <n v="99249.754199999996"/>
    <n v="158799.60920000001"/>
    <n v="138949.65590000001"/>
    <n v="222319.45269999999"/>
    <n v="178649.5576"/>
    <n v="285839.29639999999"/>
    <n v="238199.41010000001"/>
    <n v="381119.06180000002"/>
    <n v="297749.26260000002"/>
    <n v="476398.8272"/>
    <n v="337449.1643"/>
    <n v="539918.67099999997"/>
    <n v="377149.06599999999"/>
    <n v="603438.51459999999"/>
  </r>
  <r>
    <s v="8"/>
    <s v="Region VIII -"/>
    <x v="47"/>
    <s v="SD"/>
    <x v="345"/>
    <s v="1"/>
    <x v="0"/>
    <n v="111409.1879"/>
    <n v="194966.07889999999"/>
    <n v="145105.46799999999"/>
    <n v="253934.56899999999"/>
    <n v="174708.9682"/>
    <n v="305740.69429999997"/>
    <n v="210283.20069999999"/>
    <n v="367995.60139999999"/>
    <n v="247897.46340000001"/>
    <n v="433820.56089999998"/>
    <n v="271796.12849999999"/>
    <n v="475643.22470000002"/>
    <n v="295016.2548"/>
    <n v="516278.44579999999"/>
  </r>
  <r>
    <s v="8"/>
    <s v="Region VIII -"/>
    <x v="47"/>
    <s v="SD"/>
    <x v="345"/>
    <s v="2"/>
    <x v="1"/>
    <n v="97007.781700000007"/>
    <n v="169763.61799999999"/>
    <n v="127741.4869"/>
    <n v="223547.60200000001"/>
    <n v="155981.26190000001"/>
    <n v="272967.2084"/>
    <n v="192507.75080000001"/>
    <n v="336888.56390000001"/>
    <n v="229205.02600000001"/>
    <n v="401108.7953"/>
    <n v="252909.71290000001"/>
    <n v="442591.9975"/>
    <n v="275471.48910000001"/>
    <n v="482075.10609999998"/>
  </r>
  <r>
    <s v="8"/>
    <s v="Region VIII -"/>
    <x v="47"/>
    <s v="SD"/>
    <x v="345"/>
    <s v="3"/>
    <x v="2"/>
    <n v="84193.010899999994"/>
    <n v="147337.76920000001"/>
    <n v="114213.08100000001"/>
    <n v="199872.89189999999"/>
    <n v="144145.2144"/>
    <n v="252254.12520000001"/>
    <n v="189484.97930000001"/>
    <n v="331598.71370000002"/>
    <n v="234316.87409999999"/>
    <n v="410054.52960000001"/>
    <n v="263640.50400000002"/>
    <n v="461370.88199999998"/>
    <n v="292512.69380000001"/>
    <n v="511897.21429999999"/>
  </r>
  <r>
    <s v="8"/>
    <s v="Region VIII -"/>
    <x v="47"/>
    <s v="SD"/>
    <x v="345"/>
    <s v="4"/>
    <x v="3"/>
    <n v="96597.574800000002"/>
    <n v="154556.122"/>
    <n v="135236.60459999999"/>
    <n v="216378.57070000001"/>
    <n v="173875.63449999999"/>
    <n v="278201.01949999999"/>
    <n v="231834.17939999999"/>
    <n v="370934.69260000001"/>
    <n v="289792.7243"/>
    <n v="463668.36570000002"/>
    <n v="328431.75420000002"/>
    <n v="525490.81460000004"/>
    <n v="367070.78409999999"/>
    <n v="587313.26329999999"/>
  </r>
  <r>
    <s v="8"/>
    <s v="Region VIII -"/>
    <x v="47"/>
    <s v="SD"/>
    <x v="346"/>
    <s v="1"/>
    <x v="0"/>
    <n v="115708.05009999999"/>
    <n v="202489.08749999999"/>
    <n v="150435.4952"/>
    <n v="263262.1165"/>
    <n v="180941.44529999999"/>
    <n v="316647.52919999999"/>
    <n v="217483.38039999999"/>
    <n v="380595.91570000001"/>
    <n v="256187.81299999999"/>
    <n v="448328.6728"/>
    <n v="280798.60560000001"/>
    <n v="491397.55989999999"/>
    <n v="304577.93329999998"/>
    <n v="533011.38320000004"/>
  </r>
  <r>
    <s v="8"/>
    <s v="Region VIII -"/>
    <x v="47"/>
    <s v="SD"/>
    <x v="346"/>
    <s v="2"/>
    <x v="1"/>
    <n v="101761.4247"/>
    <n v="178082.49309999999"/>
    <n v="133619.84969999999"/>
    <n v="233834.73689999999"/>
    <n v="162805.1398"/>
    <n v="284908.99459999998"/>
    <n v="200269.26"/>
    <n v="350471.20490000001"/>
    <n v="238085.66260000001"/>
    <n v="416649.9094"/>
    <n v="262508.60269999999"/>
    <n v="459390.05459999997"/>
    <n v="285650.3702"/>
    <n v="499888.14799999999"/>
  </r>
  <r>
    <s v="8"/>
    <s v="Region VIII -"/>
    <x v="47"/>
    <s v="SD"/>
    <x v="346"/>
    <s v="3"/>
    <x v="2"/>
    <n v="89382.920100000003"/>
    <n v="156420.1102"/>
    <n v="121594.4422"/>
    <n v="212790.2738"/>
    <n v="153720.8046"/>
    <n v="269011.40789999999"/>
    <n v="202337.96859999999"/>
    <n v="354091.44520000002"/>
    <n v="250463.30069999999"/>
    <n v="438310.77630000003"/>
    <n v="282000.37550000002"/>
    <n v="493500.65710000001"/>
    <n v="313100.26620000001"/>
    <n v="547925.46589999995"/>
  </r>
  <r>
    <s v="8"/>
    <s v="Region VIII -"/>
    <x v="47"/>
    <s v="SD"/>
    <x v="346"/>
    <s v="4"/>
    <x v="3"/>
    <n v="100191.5307"/>
    <n v="160306.45139999999"/>
    <n v="140268.14300000001"/>
    <n v="224429.03200000001"/>
    <n v="180344.75520000001"/>
    <n v="288551.61259999999"/>
    <n v="240459.67360000001"/>
    <n v="384735.48340000003"/>
    <n v="300574.592"/>
    <n v="480919.3542"/>
    <n v="340651.20429999998"/>
    <n v="545041.93489999999"/>
    <n v="380727.81650000002"/>
    <n v="609164.51540000003"/>
  </r>
  <r>
    <s v="8"/>
    <s v="Region VIII -"/>
    <x v="47"/>
    <s v="SD"/>
    <x v="347"/>
    <s v="1"/>
    <x v="0"/>
    <n v="116471.0782"/>
    <n v="203824.38690000001"/>
    <n v="151645.22159999999"/>
    <n v="265379.13799999998"/>
    <n v="182546.39749999999"/>
    <n v="319456.19579999999"/>
    <n v="219656.976"/>
    <n v="384399.70819999999"/>
    <n v="258908.91339999999"/>
    <n v="453090.59840000002"/>
    <n v="283851.94030000002"/>
    <n v="496740.89559999999"/>
    <n v="308060.5698"/>
    <n v="539105.99710000004"/>
  </r>
  <r>
    <s v="8"/>
    <s v="Region VIII -"/>
    <x v="47"/>
    <s v="SD"/>
    <x v="347"/>
    <s v="2"/>
    <x v="1"/>
    <n v="101614.89019999999"/>
    <n v="177826.05799999999"/>
    <n v="133732.90359999999"/>
    <n v="234032.5814"/>
    <n v="163227.28950000001"/>
    <n v="285647.75660000002"/>
    <n v="201320.1955"/>
    <n v="352310.34220000001"/>
    <n v="239626.18780000001"/>
    <n v="419345.82870000001"/>
    <n v="264369.11099999998"/>
    <n v="462645.94429999997"/>
    <n v="287898.6005"/>
    <n v="503822.55080000003"/>
  </r>
  <r>
    <s v="8"/>
    <s v="Region VIII -"/>
    <x v="47"/>
    <s v="SD"/>
    <x v="347"/>
    <s v="3"/>
    <x v="2"/>
    <n v="88401.680300000007"/>
    <n v="154702.94070000001"/>
    <n v="119989.72960000001"/>
    <n v="209982.0269"/>
    <n v="151487.06529999999"/>
    <n v="265102.36430000002"/>
    <n v="199188.57769999999"/>
    <n v="348580.011"/>
    <n v="246366.182"/>
    <n v="431140.8186"/>
    <n v="277235.79820000002"/>
    <n v="485162.647"/>
    <n v="307639.71840000001"/>
    <n v="538369.50730000006"/>
  </r>
  <r>
    <s v="8"/>
    <s v="Region VIII -"/>
    <x v="47"/>
    <s v="SD"/>
    <x v="347"/>
    <s v="4"/>
    <x v="3"/>
    <n v="100960.1575"/>
    <n v="161536.25440000001"/>
    <n v="141344.22039999999"/>
    <n v="226150.75599999999"/>
    <n v="181728.28339999999"/>
    <n v="290765.25780000002"/>
    <n v="242304.37789999999"/>
    <n v="387687.01049999997"/>
    <n v="302880.47240000003"/>
    <n v="484608.76299999998"/>
    <n v="343264.53539999999"/>
    <n v="549223.2648"/>
    <n v="383648.59840000002"/>
    <n v="613837.76650000003"/>
  </r>
  <r>
    <s v="8"/>
    <s v="Region VIII -"/>
    <x v="47"/>
    <s v="SD"/>
    <x v="348"/>
    <s v="1"/>
    <x v="0"/>
    <n v="121509.8021"/>
    <n v="212642.1537"/>
    <n v="158115.23620000001"/>
    <n v="276701.66340000002"/>
    <n v="190272.6618"/>
    <n v="332977.1581"/>
    <n v="228852.63389999999"/>
    <n v="400492.10930000001"/>
    <n v="269681.30330000003"/>
    <n v="471942.2807"/>
    <n v="295632.83549999999"/>
    <n v="517357.4621"/>
    <n v="320775.61369999999"/>
    <n v="561357.32389999996"/>
  </r>
  <r>
    <s v="8"/>
    <s v="Region VIII -"/>
    <x v="47"/>
    <s v="SD"/>
    <x v="348"/>
    <s v="2"/>
    <x v="1"/>
    <n v="106350.427"/>
    <n v="186113.24720000001"/>
    <n v="139837.36110000001"/>
    <n v="244715.38190000001"/>
    <n v="170559.28659999999"/>
    <n v="298478.75150000001"/>
    <n v="210141.63370000001"/>
    <n v="367747.859"/>
    <n v="250005.05309999999"/>
    <n v="437508.84299999999"/>
    <n v="275752.39779999998"/>
    <n v="482566.6961"/>
    <n v="300202.17599999998"/>
    <n v="525353.80790000001"/>
  </r>
  <r>
    <s v="8"/>
    <s v="Region VIII -"/>
    <x v="47"/>
    <s v="SD"/>
    <x v="348"/>
    <s v="3"/>
    <x v="2"/>
    <n v="92878.316600000006"/>
    <n v="162537.054"/>
    <n v="126180.0281"/>
    <n v="220815.04920000001"/>
    <n v="159389.1747"/>
    <n v="278931.05550000002"/>
    <n v="209667.69949999999"/>
    <n v="366918.4742"/>
    <n v="259411.6243"/>
    <n v="453970.34259999997"/>
    <n v="291980.24099999998"/>
    <n v="510965.4216"/>
    <n v="324073.65749999997"/>
    <n v="567128.90060000005"/>
  </r>
  <r>
    <s v="8"/>
    <s v="Region VIII -"/>
    <x v="47"/>
    <s v="SD"/>
    <x v="348"/>
    <s v="4"/>
    <x v="3"/>
    <n v="105283.03879999999"/>
    <n v="168452.8645"/>
    <n v="147396.2542"/>
    <n v="235834.01019999999"/>
    <n v="189509.46969999999"/>
    <n v="303215.15610000002"/>
    <n v="252679.29300000001"/>
    <n v="404286.87479999999"/>
    <n v="315849.11629999999"/>
    <n v="505358.59340000001"/>
    <n v="357962.33179999999"/>
    <n v="572739.73939999996"/>
    <n v="400075.54729999998"/>
    <n v="640120.88509999996"/>
  </r>
  <r>
    <s v="8"/>
    <s v="Region VIII -"/>
    <x v="47"/>
    <s v="SD"/>
    <x v="84"/>
    <s v="1"/>
    <x v="0"/>
    <n v="113882.2268"/>
    <n v="199293.89689999999"/>
    <n v="148201.0097"/>
    <n v="259351.7671"/>
    <n v="178349.78520000001"/>
    <n v="312112.12420000002"/>
    <n v="214524.81330000001"/>
    <n v="375418.42320000002"/>
    <n v="252805.5601"/>
    <n v="442409.73019999999"/>
    <n v="277136.76669999998"/>
    <n v="484989.34169999999"/>
    <n v="300715.26079999999"/>
    <n v="526251.70629999996"/>
  </r>
  <r>
    <s v="8"/>
    <s v="Region VIII -"/>
    <x v="47"/>
    <s v="SD"/>
    <x v="84"/>
    <s v="2"/>
    <x v="1"/>
    <n v="99632.414199999999"/>
    <n v="174356.7248"/>
    <n v="131019.80710000001"/>
    <n v="229284.66260000001"/>
    <n v="159819.2126"/>
    <n v="279683.62209999998"/>
    <n v="196936.47320000001"/>
    <n v="344638.82809999998"/>
    <n v="234309.88500000001"/>
    <n v="410042.29869999998"/>
    <n v="258449.15530000001"/>
    <n v="452286.02179999999"/>
    <n v="281376.22940000001"/>
    <n v="492408.40149999998"/>
  </r>
  <r>
    <s v="8"/>
    <s v="Region VIII -"/>
    <x v="47"/>
    <s v="SD"/>
    <x v="84"/>
    <s v="3"/>
    <x v="2"/>
    <n v="86967.268599999996"/>
    <n v="152192.72010000001"/>
    <n v="118135.53780000001"/>
    <n v="206737.19130000001"/>
    <n v="149216.79610000001"/>
    <n v="261129.39309999999"/>
    <n v="196275.60010000001"/>
    <n v="343482.3002"/>
    <n v="242831.88010000001"/>
    <n v="424955.79019999999"/>
    <n v="273311.04009999998"/>
    <n v="478294.32020000002"/>
    <n v="303343.51209999999"/>
    <n v="530851.14619999996"/>
  </r>
  <r>
    <s v="8"/>
    <s v="Region VIII -"/>
    <x v="47"/>
    <s v="SD"/>
    <x v="84"/>
    <s v="4"/>
    <x v="3"/>
    <n v="98679.620899999994"/>
    <n v="157887.3959"/>
    <n v="138151.46919999999"/>
    <n v="221042.3541"/>
    <n v="177623.31770000001"/>
    <n v="284197.3125"/>
    <n v="236831.09020000001"/>
    <n v="378929.75"/>
    <n v="296038.8628"/>
    <n v="473662.1875"/>
    <n v="335510.71110000001"/>
    <n v="536817.14580000006"/>
    <n v="374982.55959999998"/>
    <n v="599972.10419999994"/>
  </r>
  <r>
    <s v="8"/>
    <s v="Region VIII -"/>
    <x v="48"/>
    <s v="UT"/>
    <x v="349"/>
    <s v="1"/>
    <x v="0"/>
    <n v="119225.2218"/>
    <n v="208644.13810000001"/>
    <n v="155114.74590000001"/>
    <n v="271450.8052"/>
    <n v="186642.89499999999"/>
    <n v="326625.0662"/>
    <n v="224455.85399999999"/>
    <n v="392797.74449999997"/>
    <n v="264479.7304"/>
    <n v="462839.5282"/>
    <n v="289921.73229999997"/>
    <n v="507363.03139999998"/>
    <n v="314557.15159999998"/>
    <n v="550475.01529999997"/>
  </r>
  <r>
    <s v="8"/>
    <s v="Region VIII -"/>
    <x v="48"/>
    <s v="UT"/>
    <x v="349"/>
    <s v="2"/>
    <x v="1"/>
    <n v="104454.7847"/>
    <n v="182795.8731"/>
    <n v="137305.81880000001"/>
    <n v="240285.18290000001"/>
    <n v="167435.29800000001"/>
    <n v="293011.77149999997"/>
    <n v="206224.91450000001"/>
    <n v="360893.60029999999"/>
    <n v="245308.30590000001"/>
    <n v="429289.53529999999"/>
    <n v="270551.359"/>
    <n v="473464.87819999998"/>
    <n v="294511.55839999998"/>
    <n v="515395.22710000002"/>
  </r>
  <r>
    <s v="8"/>
    <s v="Region VIII -"/>
    <x v="48"/>
    <s v="UT"/>
    <x v="349"/>
    <s v="3"/>
    <x v="2"/>
    <n v="91331.688800000004"/>
    <n v="159830.45550000001"/>
    <n v="124113.51730000001"/>
    <n v="217198.65530000001"/>
    <n v="156805.1557"/>
    <n v="274409.02240000002"/>
    <n v="206295.49299999999"/>
    <n v="361017.1128"/>
    <n v="255264.94639999999"/>
    <n v="446713.65600000002"/>
    <n v="287332.48859999998"/>
    <n v="502831.85499999998"/>
    <n v="318937.02279999998"/>
    <n v="558139.79"/>
  </r>
  <r>
    <s v="8"/>
    <s v="Region VIII -"/>
    <x v="48"/>
    <s v="UT"/>
    <x v="349"/>
    <s v="4"/>
    <x v="3"/>
    <n v="103289.8308"/>
    <n v="165263.73180000001"/>
    <n v="144605.76310000001"/>
    <n v="231369.22440000001"/>
    <n v="185921.6954"/>
    <n v="297474.71710000001"/>
    <n v="247895.59390000001"/>
    <n v="396632.95620000002"/>
    <n v="309869.49239999999"/>
    <n v="495791.19510000001"/>
    <n v="351185.42469999997"/>
    <n v="561896.68790000002"/>
    <n v="392501.35700000002"/>
    <n v="628002.18059999996"/>
  </r>
  <r>
    <s v="8"/>
    <s v="Region VIII -"/>
    <x v="48"/>
    <s v="UT"/>
    <x v="350"/>
    <s v="1"/>
    <x v="0"/>
    <n v="117440.486"/>
    <n v="205520.8504"/>
    <n v="152740.33059999999"/>
    <n v="267295.5784"/>
    <n v="183749.78020000001"/>
    <n v="321562.1153"/>
    <n v="220917.77729999999"/>
    <n v="386606.1102"/>
    <n v="260272.12179999999"/>
    <n v="455476.2132"/>
    <n v="285292.33899999998"/>
    <n v="499261.5932"/>
    <n v="309493.34759999998"/>
    <n v="541613.35820000002"/>
  </r>
  <r>
    <s v="8"/>
    <s v="Region VIII -"/>
    <x v="48"/>
    <s v="UT"/>
    <x v="350"/>
    <s v="2"/>
    <x v="1"/>
    <n v="103088.0797"/>
    <n v="180404.13939999999"/>
    <n v="135435.42920000001"/>
    <n v="237012.0012"/>
    <n v="165085.79389999999"/>
    <n v="288900.13939999999"/>
    <n v="203202.80729999999"/>
    <n v="355604.91269999999"/>
    <n v="241643.2843"/>
    <n v="422875.7475"/>
    <n v="266470.18339999998"/>
    <n v="466322.82089999999"/>
    <n v="290015.08189999999"/>
    <n v="507526.3933"/>
  </r>
  <r>
    <s v="8"/>
    <s v="Region VIII -"/>
    <x v="48"/>
    <s v="UT"/>
    <x v="350"/>
    <s v="3"/>
    <x v="2"/>
    <n v="90342.815499999997"/>
    <n v="158099.9271"/>
    <n v="122835.2506"/>
    <n v="214961.68849999999"/>
    <n v="155240.04810000001"/>
    <n v="271670.08419999998"/>
    <n v="204287.30679999999"/>
    <n v="357502.78710000002"/>
    <n v="252828.42360000001"/>
    <n v="442449.74129999999"/>
    <n v="284626.78810000001"/>
    <n v="498096.87910000002"/>
    <n v="315975.24859999999"/>
    <n v="552956.68500000006"/>
  </r>
  <r>
    <s v="8"/>
    <s v="Region VIII -"/>
    <x v="48"/>
    <s v="UT"/>
    <x v="350"/>
    <s v="4"/>
    <x v="3"/>
    <n v="101717.64509999999"/>
    <n v="162748.23449999999"/>
    <n v="142404.70310000001"/>
    <n v="227847.5282"/>
    <n v="183091.7611"/>
    <n v="292946.82209999999"/>
    <n v="244122.3481"/>
    <n v="390595.76280000003"/>
    <n v="305152.9351"/>
    <n v="488244.7034"/>
    <n v="345839.99310000002"/>
    <n v="553343.99730000005"/>
    <n v="386527.05119999999"/>
    <n v="618443.29099999997"/>
  </r>
  <r>
    <s v="8"/>
    <s v="Region VIII -"/>
    <x v="48"/>
    <s v="UT"/>
    <x v="351"/>
    <s v="1"/>
    <x v="0"/>
    <n v="118064.53909999999"/>
    <n v="206612.94339999999"/>
    <n v="153531.65299999999"/>
    <n v="268680.39270000003"/>
    <n v="184687.77840000001"/>
    <n v="323203.61219999997"/>
    <n v="222022.71280000001"/>
    <n v="388539.74739999999"/>
    <n v="261558.91450000001"/>
    <n v="457728.1004"/>
    <n v="286696.23149999999"/>
    <n v="501718.40519999998"/>
    <n v="311000.42080000002"/>
    <n v="544250.73640000005"/>
  </r>
  <r>
    <s v="8"/>
    <s v="Region VIII -"/>
    <x v="48"/>
    <s v="UT"/>
    <x v="351"/>
    <s v="2"/>
    <x v="1"/>
    <n v="103712.13280000001"/>
    <n v="181496.23240000001"/>
    <n v="136226.75169999999"/>
    <n v="238396.8155"/>
    <n v="166023.79209999999"/>
    <n v="290541.63620000001"/>
    <n v="204307.74280000001"/>
    <n v="357538.54989999998"/>
    <n v="242930.07699999999"/>
    <n v="425127.6347"/>
    <n v="267874.0759"/>
    <n v="468779.63280000002"/>
    <n v="291522.15519999998"/>
    <n v="510163.77159999998"/>
  </r>
  <r>
    <s v="8"/>
    <s v="Region VIII -"/>
    <x v="48"/>
    <s v="UT"/>
    <x v="351"/>
    <s v="3"/>
    <x v="2"/>
    <n v="90969.390499999994"/>
    <n v="159196.43340000001"/>
    <n v="123712.4556"/>
    <n v="216496.79730000001"/>
    <n v="156367.88320000001"/>
    <n v="273643.7954"/>
    <n v="205791.08679999999"/>
    <n v="360134.40210000001"/>
    <n v="254708.14859999999"/>
    <n v="445739.26"/>
    <n v="286757.14309999999"/>
    <n v="501825.00030000001"/>
    <n v="318356.23359999998"/>
    <n v="557123.40870000003"/>
  </r>
  <r>
    <s v="8"/>
    <s v="Region VIII -"/>
    <x v="48"/>
    <s v="UT"/>
    <x v="351"/>
    <s v="4"/>
    <x v="3"/>
    <n v="102248.08349999999"/>
    <n v="163596.93599999999"/>
    <n v="143147.3168"/>
    <n v="229035.71030000001"/>
    <n v="184046.5502"/>
    <n v="294474.48479999998"/>
    <n v="245395.40040000001"/>
    <n v="392632.64630000002"/>
    <n v="306744.25040000002"/>
    <n v="490790.80780000001"/>
    <n v="347643.48379999999"/>
    <n v="556229.58239999996"/>
    <n v="388542.71710000001"/>
    <n v="621668.3567"/>
  </r>
  <r>
    <s v="8"/>
    <s v="Region VIII -"/>
    <x v="49"/>
    <s v="WY"/>
    <x v="352"/>
    <s v="1"/>
    <x v="0"/>
    <n v="109619.21460000001"/>
    <n v="191833.6257"/>
    <n v="142451.65489999999"/>
    <n v="249290.39610000001"/>
    <n v="171292.08050000001"/>
    <n v="299761.1409"/>
    <n v="205809.39430000001"/>
    <n v="360166.44"/>
    <n v="242386.39629999999"/>
    <n v="424176.1936"/>
    <n v="265649.36660000001"/>
    <n v="464886.39159999997"/>
    <n v="288092.7977"/>
    <n v="504162.3958"/>
  </r>
  <r>
    <s v="8"/>
    <s v="Region VIII -"/>
    <x v="49"/>
    <s v="WY"/>
    <x v="352"/>
    <s v="2"/>
    <x v="1"/>
    <n v="96660.245500000005"/>
    <n v="169155.4296"/>
    <n v="126826.84050000001"/>
    <n v="221946.97099999999"/>
    <n v="154440.1312"/>
    <n v="270270.22950000002"/>
    <n v="189814.32370000001"/>
    <n v="332175.06650000002"/>
    <n v="225566.1833"/>
    <n v="394740.82069999998"/>
    <n v="248654.6041"/>
    <n v="435145.55719999998"/>
    <n v="270505.6251"/>
    <n v="473384.84399999998"/>
  </r>
  <r>
    <s v="8"/>
    <s v="Region VIII -"/>
    <x v="49"/>
    <s v="WY"/>
    <x v="352"/>
    <s v="3"/>
    <x v="2"/>
    <n v="85166.855200000005"/>
    <n v="149041.99669999999"/>
    <n v="115942.7597"/>
    <n v="202899.82939999999"/>
    <n v="146639.535"/>
    <n v="256619.1862"/>
    <n v="193082.03589999999"/>
    <n v="337893.56300000002"/>
    <n v="239067.53479999999"/>
    <n v="418368.18609999999"/>
    <n v="269216.75410000002"/>
    <n v="471129.3198"/>
    <n v="298959.74930000002"/>
    <n v="523179.56140000001"/>
  </r>
  <r>
    <s v="8"/>
    <s v="Region VIII -"/>
    <x v="49"/>
    <s v="WY"/>
    <x v="352"/>
    <s v="4"/>
    <x v="3"/>
    <n v="94885.717000000004"/>
    <n v="151817.14939999999"/>
    <n v="132840.00380000001"/>
    <n v="212544.0091"/>
    <n v="170794.29060000001"/>
    <n v="273270.8689"/>
    <n v="227725.72070000001"/>
    <n v="364361.15850000002"/>
    <n v="284657.15090000001"/>
    <n v="455451.44819999998"/>
    <n v="322611.4376"/>
    <n v="516178.30800000002"/>
    <n v="360565.72440000001"/>
    <n v="576905.16780000005"/>
  </r>
  <r>
    <s v="8"/>
    <s v="Region VIII -"/>
    <x v="49"/>
    <s v="WY"/>
    <x v="353"/>
    <s v="1"/>
    <x v="0"/>
    <n v="111462.2254"/>
    <n v="195058.89449999999"/>
    <n v="144825.76209999999"/>
    <n v="253445.08369999999"/>
    <n v="174132.4374"/>
    <n v="304731.76539999997"/>
    <n v="209198.61110000001"/>
    <n v="366097.56949999998"/>
    <n v="246362.50260000001"/>
    <n v="431134.37959999999"/>
    <n v="270000.266"/>
    <n v="472500.46549999999"/>
    <n v="292794.86099999998"/>
    <n v="512391.00660000002"/>
  </r>
  <r>
    <s v="8"/>
    <s v="Region VIII -"/>
    <x v="49"/>
    <s v="WY"/>
    <x v="353"/>
    <s v="2"/>
    <x v="1"/>
    <n v="98363.912599999996"/>
    <n v="172136.84710000001"/>
    <n v="129032.93919999999"/>
    <n v="225807.64369999999"/>
    <n v="157099.28450000001"/>
    <n v="274923.74770000001"/>
    <n v="193031.55069999999"/>
    <n v="337805.21370000002"/>
    <n v="229361.42720000001"/>
    <n v="401382.4975"/>
    <n v="252822.76430000001"/>
    <n v="442439.83750000002"/>
    <n v="275018.57929999998"/>
    <n v="481282.51360000001"/>
  </r>
  <r>
    <s v="8"/>
    <s v="Region VIII -"/>
    <x v="49"/>
    <s v="WY"/>
    <x v="353"/>
    <s v="3"/>
    <x v="2"/>
    <n v="86749.622199999998"/>
    <n v="151811.8389"/>
    <n v="118123.2481"/>
    <n v="206715.68419999999"/>
    <n v="149416.8941"/>
    <n v="261479.56460000001"/>
    <n v="196758.97339999999"/>
    <n v="344328.2035"/>
    <n v="243639.1367"/>
    <n v="426368.48920000001"/>
    <n v="274379.33899999998"/>
    <n v="480163.8431"/>
    <n v="304708.94900000002"/>
    <n v="533240.66079999995"/>
  </r>
  <r>
    <s v="8"/>
    <s v="Region VIII -"/>
    <x v="49"/>
    <s v="WY"/>
    <x v="353"/>
    <s v="4"/>
    <x v="3"/>
    <n v="96470.649399999995"/>
    <n v="154353.04139999999"/>
    <n v="135058.90909999999"/>
    <n v="216094.25779999999"/>
    <n v="173647.16889999999"/>
    <n v="277835.47440000001"/>
    <n v="231529.55850000001"/>
    <n v="370447.29920000001"/>
    <n v="289411.94819999998"/>
    <n v="463059.12400000001"/>
    <n v="328000.20799999998"/>
    <n v="524800.34050000005"/>
    <n v="366588.46769999998"/>
    <n v="586541.55709999998"/>
  </r>
  <r>
    <s v="8"/>
    <s v="Region VIII -"/>
    <x v="49"/>
    <s v="WY"/>
    <x v="354"/>
    <s v="1"/>
    <x v="0"/>
    <n v="114378.5138"/>
    <n v="200162.39920000001"/>
    <n v="148783.43369999999"/>
    <n v="260371.0091"/>
    <n v="179007.05910000001"/>
    <n v="313262.35350000003"/>
    <n v="215244.2726"/>
    <n v="376677.47710000002"/>
    <n v="253606.69440000001"/>
    <n v="443811.71509999997"/>
    <n v="277994.42430000001"/>
    <n v="486490.2426"/>
    <n v="301596.28519999998"/>
    <n v="527793.49910000002"/>
  </r>
  <r>
    <s v="8"/>
    <s v="Region VIII -"/>
    <x v="49"/>
    <s v="WY"/>
    <x v="354"/>
    <s v="2"/>
    <x v="1"/>
    <n v="100304.7948"/>
    <n v="175533.3909"/>
    <n v="131814.5497"/>
    <n v="230675.46189999999"/>
    <n v="160705.48009999999"/>
    <n v="281234.59009999997"/>
    <n v="197873.28219999999"/>
    <n v="346278.24400000001"/>
    <n v="235339.5815"/>
    <n v="411844.26760000002"/>
    <n v="259537.74720000001"/>
    <n v="454191.0575"/>
    <n v="282496.23790000001"/>
    <n v="494368.41649999999"/>
  </r>
  <r>
    <s v="8"/>
    <s v="Region VIII -"/>
    <x v="49"/>
    <s v="WY"/>
    <x v="354"/>
    <s v="3"/>
    <x v="2"/>
    <n v="87803.852799999993"/>
    <n v="153656.74239999999"/>
    <n v="119351.47349999999"/>
    <n v="208865.07860000001"/>
    <n v="150813.15830000001"/>
    <n v="263923.027"/>
    <n v="198437.20300000001"/>
    <n v="347265.1053"/>
    <n v="245564.93369999999"/>
    <n v="429738.63400000002"/>
    <n v="276431.9608"/>
    <n v="483755.93150000001"/>
    <n v="306857.8199"/>
    <n v="537001.18500000006"/>
  </r>
  <r>
    <s v="8"/>
    <s v="Region VIII -"/>
    <x v="49"/>
    <s v="WY"/>
    <x v="354"/>
    <s v="4"/>
    <x v="3"/>
    <n v="99078.215500000006"/>
    <n v="158525.1471"/>
    <n v="138709.50159999999"/>
    <n v="221935.2058"/>
    <n v="178340.78769999999"/>
    <n v="285345.2647"/>
    <n v="237787.71710000001"/>
    <n v="380460.3529"/>
    <n v="297234.64630000002"/>
    <n v="475575.4411"/>
    <n v="336865.9325"/>
    <n v="538985.5"/>
    <n v="376497.21860000002"/>
    <n v="602395.5588"/>
  </r>
  <r>
    <s v="8"/>
    <s v="Region VIII -"/>
    <x v="49"/>
    <s v="WY"/>
    <x v="355"/>
    <s v="1"/>
    <x v="0"/>
    <n v="110809.0385"/>
    <n v="193915.81760000001"/>
    <n v="144034.59839999999"/>
    <n v="252060.54730000001"/>
    <n v="173220.82380000001"/>
    <n v="303136.44160000002"/>
    <n v="208168.1121"/>
    <n v="364294.19620000001"/>
    <n v="245191.4688"/>
    <n v="429085.07030000002"/>
    <n v="268735.6287"/>
    <n v="470287.35029999999"/>
    <n v="291468.66700000002"/>
    <n v="510070.16729999997"/>
  </r>
  <r>
    <s v="8"/>
    <s v="Region VIII -"/>
    <x v="49"/>
    <s v="WY"/>
    <x v="355"/>
    <s v="2"/>
    <x v="1"/>
    <n v="97571.382100000003"/>
    <n v="170749.91870000001"/>
    <n v="128073.7669"/>
    <n v="224129.09210000001"/>
    <n v="156006.46720000001"/>
    <n v="273011.31760000001"/>
    <n v="191829.0618"/>
    <n v="335700.85830000002"/>
    <n v="228009.53099999999"/>
    <n v="399016.67920000001"/>
    <n v="251375.3878"/>
    <n v="439906.92869999999"/>
    <n v="273503.27610000002"/>
    <n v="478630.73310000001"/>
  </r>
  <r>
    <s v="8"/>
    <s v="Region VIII -"/>
    <x v="49"/>
    <s v="WY"/>
    <x v="355"/>
    <s v="3"/>
    <x v="2"/>
    <n v="85826.104099999997"/>
    <n v="150195.68229999999"/>
    <n v="116794.9374"/>
    <n v="204391.14060000001"/>
    <n v="147682.94010000001"/>
    <n v="258445.14499999999"/>
    <n v="194420.82680000001"/>
    <n v="340236.44679999998"/>
    <n v="240691.88329999999"/>
    <n v="421210.79590000003"/>
    <n v="271020.55440000002"/>
    <n v="474285.97039999999"/>
    <n v="300934.26559999998"/>
    <n v="526634.96470000001"/>
  </r>
  <r>
    <s v="8"/>
    <s v="Region VIII -"/>
    <x v="49"/>
    <s v="WY"/>
    <x v="355"/>
    <s v="4"/>
    <x v="3"/>
    <n v="95933.840800000005"/>
    <n v="153494.1476"/>
    <n v="134307.37710000001"/>
    <n v="214891.80660000001"/>
    <n v="172680.91339999999"/>
    <n v="276289.4657"/>
    <n v="230241.21789999999"/>
    <n v="368385.95419999998"/>
    <n v="287801.52240000002"/>
    <n v="460482.44260000001"/>
    <n v="326175.05869999999"/>
    <n v="521880.1017"/>
    <n v="364548.59509999998"/>
    <n v="583277.76080000005"/>
  </r>
  <r>
    <s v="9"/>
    <s v="Region IX - West"/>
    <x v="50"/>
    <s v="AZ"/>
    <x v="356"/>
    <s v="1"/>
    <x v="0"/>
    <n v="115626.61259999999"/>
    <n v="202346.57209999999"/>
    <n v="150366.0693"/>
    <n v="263140.62119999999"/>
    <n v="180883.04440000001"/>
    <n v="316545.32760000002"/>
    <n v="217454.1305"/>
    <n v="380544.72840000002"/>
    <n v="256180.26439999999"/>
    <n v="448315.46269999997"/>
    <n v="280802.19270000001"/>
    <n v="491403.83720000001"/>
    <n v="304610.41389999999"/>
    <n v="533068.22420000006"/>
  </r>
  <r>
    <s v="9"/>
    <s v="Region IX - West"/>
    <x v="50"/>
    <s v="AZ"/>
    <x v="356"/>
    <s v="2"/>
    <x v="1"/>
    <n v="101552.8936"/>
    <n v="177717.5638"/>
    <n v="133397.18520000001"/>
    <n v="233445.07399999999"/>
    <n v="162581.46530000001"/>
    <n v="284517.56420000002"/>
    <n v="200083.14009999999"/>
    <n v="350145.49530000001"/>
    <n v="237913.15160000001"/>
    <n v="416348.01520000002"/>
    <n v="262345.51549999998"/>
    <n v="459104.65210000001"/>
    <n v="285510.36660000001"/>
    <n v="499643.14159999997"/>
  </r>
  <r>
    <s v="9"/>
    <s v="Region IX - West"/>
    <x v="50"/>
    <s v="AZ"/>
    <x v="356"/>
    <s v="3"/>
    <x v="2"/>
    <n v="89056.995299999995"/>
    <n v="155849.74179999999"/>
    <n v="121105.87300000001"/>
    <n v="211935.27780000001"/>
    <n v="153068.81479999999"/>
    <n v="267870.42599999998"/>
    <n v="201444.745"/>
    <n v="352528.3039"/>
    <n v="249324.36129999999"/>
    <n v="436317.6323"/>
    <n v="280692.64549999998"/>
    <n v="491212.12959999999"/>
    <n v="311619.76150000002"/>
    <n v="545334.58270000003"/>
  </r>
  <r>
    <s v="9"/>
    <s v="Region IX - West"/>
    <x v="50"/>
    <s v="AZ"/>
    <x v="356"/>
    <s v="4"/>
    <x v="3"/>
    <n v="100139.086"/>
    <n v="160222.54"/>
    <n v="140194.72029999999"/>
    <n v="224311.55590000001"/>
    <n v="180250.3547"/>
    <n v="288400.57189999998"/>
    <n v="240333.8063"/>
    <n v="384534.09570000001"/>
    <n v="300417.25780000002"/>
    <n v="480667.61969999998"/>
    <n v="340472.8922"/>
    <n v="544756.63569999998"/>
    <n v="380528.52659999998"/>
    <n v="608845.65170000005"/>
  </r>
  <r>
    <s v="9"/>
    <s v="Region IX - West"/>
    <x v="50"/>
    <s v="AZ"/>
    <x v="357"/>
    <s v="1"/>
    <x v="0"/>
    <n v="113217.82739999999"/>
    <n v="198131.198"/>
    <n v="147200.33619999999"/>
    <n v="257600.58840000001"/>
    <n v="177051.93700000001"/>
    <n v="309840.8897"/>
    <n v="212811.12479999999"/>
    <n v="372419.46840000001"/>
    <n v="250685.8708"/>
    <n v="438700.27380000002"/>
    <n v="274768.91529999999"/>
    <n v="480845.6018"/>
    <n v="298039.5454"/>
    <n v="521569.2046"/>
  </r>
  <r>
    <s v="9"/>
    <s v="Region IX - West"/>
    <x v="50"/>
    <s v="AZ"/>
    <x v="357"/>
    <s v="2"/>
    <x v="1"/>
    <n v="99562.139200000005"/>
    <n v="174233.74359999999"/>
    <n v="130735.4779"/>
    <n v="228787.0863"/>
    <n v="159293.96859999999"/>
    <n v="278764.44500000001"/>
    <n v="195956.10399999999"/>
    <n v="342923.18209999998"/>
    <n v="232961.3449"/>
    <n v="407682.35350000003"/>
    <n v="256860.45569999999"/>
    <n v="449505.79749999999"/>
    <n v="279506.82579999999"/>
    <n v="489136.94510000001"/>
  </r>
  <r>
    <s v="9"/>
    <s v="Region IX - West"/>
    <x v="50"/>
    <s v="AZ"/>
    <x v="357"/>
    <s v="3"/>
    <x v="2"/>
    <n v="87441.550700000007"/>
    <n v="153022.71369999999"/>
    <n v="118950.4065"/>
    <n v="208163.2114"/>
    <n v="150375.87899999999"/>
    <n v="263157.78820000001"/>
    <n v="197932.7879"/>
    <n v="346382.37880000001"/>
    <n v="245008.12469999999"/>
    <n v="428764.21830000001"/>
    <n v="275856.60269999999"/>
    <n v="482749.05459999997"/>
    <n v="306277.01640000002"/>
    <n v="535984.77890000003"/>
  </r>
  <r>
    <s v="9"/>
    <s v="Region IX - West"/>
    <x v="50"/>
    <s v="AZ"/>
    <x v="357"/>
    <s v="4"/>
    <x v="3"/>
    <n v="98036.464900000006"/>
    <n v="156858.3463"/>
    <n v="137251.0509"/>
    <n v="219601.68470000001"/>
    <n v="176465.63690000001"/>
    <n v="282345.0233"/>
    <n v="235287.51579999999"/>
    <n v="376460.03090000001"/>
    <n v="294109.39480000001"/>
    <n v="470575.03869999998"/>
    <n v="333323.98080000002"/>
    <n v="533318.37719999999"/>
    <n v="372538.56670000002"/>
    <n v="596061.71569999994"/>
  </r>
  <r>
    <s v="9"/>
    <s v="Region IX - West"/>
    <x v="50"/>
    <s v="AZ"/>
    <x v="358"/>
    <s v="1"/>
    <x v="0"/>
    <n v="115060.83809999999"/>
    <n v="201356.46669999999"/>
    <n v="149574.44339999999"/>
    <n v="261755.27600000001"/>
    <n v="179892.29380000001"/>
    <n v="314811.51400000002"/>
    <n v="216200.34160000001"/>
    <n v="378350.59789999999"/>
    <n v="254661.97700000001"/>
    <n v="445658.45970000001"/>
    <n v="279119.81469999999"/>
    <n v="488459.67570000002"/>
    <n v="302741.60879999999"/>
    <n v="529797.81539999996"/>
  </r>
  <r>
    <s v="9"/>
    <s v="Region IX - West"/>
    <x v="50"/>
    <s v="AZ"/>
    <x v="358"/>
    <s v="2"/>
    <x v="1"/>
    <n v="101265.8064"/>
    <n v="177215.1611"/>
    <n v="132941.5765"/>
    <n v="232647.75899999999"/>
    <n v="161953.12179999999"/>
    <n v="283417.9632"/>
    <n v="199173.33100000001"/>
    <n v="348553.32919999998"/>
    <n v="236756.5888"/>
    <n v="414324.03039999999"/>
    <n v="261028.6159"/>
    <n v="456800.07780000003"/>
    <n v="284019.77990000002"/>
    <n v="497034.61489999999"/>
  </r>
  <r>
    <s v="9"/>
    <s v="Region IX - West"/>
    <x v="50"/>
    <s v="AZ"/>
    <x v="358"/>
    <s v="3"/>
    <x v="2"/>
    <n v="89024.3177"/>
    <n v="155792.55600000001"/>
    <n v="121130.895"/>
    <n v="211979.0661"/>
    <n v="153153.23809999999"/>
    <n v="268018.1666"/>
    <n v="201609.72529999999"/>
    <n v="352817.01939999999"/>
    <n v="249579.72659999999"/>
    <n v="436764.52149999997"/>
    <n v="281019.1875"/>
    <n v="491783.57799999998"/>
    <n v="312026.21620000002"/>
    <n v="546045.87840000005"/>
  </r>
  <r>
    <s v="9"/>
    <s v="Region IX - West"/>
    <x v="50"/>
    <s v="AZ"/>
    <x v="358"/>
    <s v="4"/>
    <x v="3"/>
    <n v="99621.397400000002"/>
    <n v="159394.23809999999"/>
    <n v="139469.95629999999"/>
    <n v="223151.93340000001"/>
    <n v="179318.51519999999"/>
    <n v="286909.6287"/>
    <n v="239091.35370000001"/>
    <n v="382546.1716"/>
    <n v="298864.19219999999"/>
    <n v="478182.7145"/>
    <n v="338712.75109999999"/>
    <n v="541940.40980000002"/>
    <n v="378561.31"/>
    <n v="605698.10510000004"/>
  </r>
  <r>
    <s v="9"/>
    <s v="Region IX - West"/>
    <x v="50"/>
    <s v="AZ"/>
    <x v="359"/>
    <s v="1"/>
    <x v="0"/>
    <n v="116816.4365"/>
    <n v="204428.76389999999"/>
    <n v="151949.0128"/>
    <n v="265910.77230000001"/>
    <n v="182811.78760000001"/>
    <n v="319920.62829999998"/>
    <n v="219812.84830000001"/>
    <n v="384672.48450000002"/>
    <n v="258985.33679999999"/>
    <n v="453224.3394"/>
    <n v="283888.45480000001"/>
    <n v="496804.79599999997"/>
    <n v="307986.28320000001"/>
    <n v="538975.99569999997"/>
  </r>
  <r>
    <s v="9"/>
    <s v="Region IX - West"/>
    <x v="50"/>
    <s v="AZ"/>
    <x v="359"/>
    <s v="2"/>
    <x v="1"/>
    <n v="102464.03019999999"/>
    <n v="179312.05300000001"/>
    <n v="134644.1115"/>
    <n v="235627.19519999999"/>
    <n v="164147.80129999999"/>
    <n v="287258.65230000002"/>
    <n v="202097.87830000001"/>
    <n v="353671.28700000001"/>
    <n v="240356.4993"/>
    <n v="420623.8738"/>
    <n v="265066.29920000001"/>
    <n v="463866.02360000001"/>
    <n v="288508.01760000002"/>
    <n v="504889.0307"/>
  </r>
  <r>
    <s v="9"/>
    <s v="Region IX - West"/>
    <x v="50"/>
    <s v="AZ"/>
    <x v="359"/>
    <s v="3"/>
    <x v="2"/>
    <n v="89716.244200000001"/>
    <n v="157003.42739999999"/>
    <n v="121958.0508"/>
    <n v="213426.5889"/>
    <n v="154112.21979999999"/>
    <n v="269696.3848"/>
    <n v="202783.53580000001"/>
    <n v="354871.18770000001"/>
    <n v="250948.70980000001"/>
    <n v="439160.24209999997"/>
    <n v="282496.44579999999"/>
    <n v="494368.78009999997"/>
    <n v="313594.27769999998"/>
    <n v="548789.98600000003"/>
  </r>
  <r>
    <s v="9"/>
    <s v="Region IX - West"/>
    <x v="50"/>
    <s v="AZ"/>
    <x v="359"/>
    <s v="4"/>
    <x v="3"/>
    <n v="101187.2098"/>
    <n v="161899.53810000001"/>
    <n v="141662.09359999999"/>
    <n v="226659.35320000001"/>
    <n v="182136.97760000001"/>
    <n v="291419.16859999998"/>
    <n v="242849.30350000001"/>
    <n v="388558.89130000002"/>
    <n v="303561.62939999998"/>
    <n v="485698.61410000001"/>
    <n v="344036.51329999999"/>
    <n v="550458.42949999997"/>
    <n v="384511.3971"/>
    <n v="615218.24470000004"/>
  </r>
  <r>
    <s v="9"/>
    <s v="Region IX - West"/>
    <x v="50"/>
    <s v="AZ"/>
    <x v="360"/>
    <s v="1"/>
    <x v="0"/>
    <n v="112622.9154"/>
    <n v="197090.10200000001"/>
    <n v="146408.86439999999"/>
    <n v="256215.51269999999"/>
    <n v="176087.56529999999"/>
    <n v="308153.23930000002"/>
    <n v="211631.7659"/>
    <n v="370355.59039999999"/>
    <n v="249283.3345"/>
    <n v="436245.83549999999"/>
    <n v="273225.7843"/>
    <n v="478145.1225"/>
    <n v="296351.61070000002"/>
    <n v="518615.31880000001"/>
  </r>
  <r>
    <s v="9"/>
    <s v="Region IX - West"/>
    <x v="50"/>
    <s v="AZ"/>
    <x v="360"/>
    <s v="2"/>
    <x v="1"/>
    <n v="99106.570900000006"/>
    <n v="173436.49909999999"/>
    <n v="130112.0148"/>
    <n v="227696.0258"/>
    <n v="158510.80059999999"/>
    <n v="277393.90090000001"/>
    <n v="194948.73499999999"/>
    <n v="341160.28610000003"/>
    <n v="231739.671"/>
    <n v="405544.42430000001"/>
    <n v="255500.0638"/>
    <n v="447125.11170000001"/>
    <n v="278008.00030000001"/>
    <n v="486514.00050000002"/>
  </r>
  <r>
    <s v="9"/>
    <s v="Region IX - West"/>
    <x v="50"/>
    <s v="AZ"/>
    <x v="360"/>
    <s v="3"/>
    <x v="2"/>
    <n v="87111.926300000006"/>
    <n v="152445.87100000001"/>
    <n v="118524.31759999999"/>
    <n v="207417.5558"/>
    <n v="149854.1765"/>
    <n v="262244.8088"/>
    <n v="197263.39249999999"/>
    <n v="345210.93699999998"/>
    <n v="244195.95050000001"/>
    <n v="427342.91330000001"/>
    <n v="274954.70250000001"/>
    <n v="481170.72930000001"/>
    <n v="305289.75839999999"/>
    <n v="534257.07720000006"/>
  </r>
  <r>
    <s v="9"/>
    <s v="Region IX - West"/>
    <x v="50"/>
    <s v="AZ"/>
    <x v="360"/>
    <s v="4"/>
    <x v="3"/>
    <n v="97512.403000000006"/>
    <n v="156019.84710000001"/>
    <n v="136517.36420000001"/>
    <n v="218427.78599999999"/>
    <n v="175522.32550000001"/>
    <n v="280835.72489999997"/>
    <n v="234029.76730000001"/>
    <n v="374447.63319999998"/>
    <n v="292537.20909999998"/>
    <n v="468059.54139999999"/>
    <n v="331542.1703"/>
    <n v="530467.48030000005"/>
    <n v="370547.13150000002"/>
    <n v="592875.41910000006"/>
  </r>
  <r>
    <s v="9"/>
    <s v="Region IX - West"/>
    <x v="51"/>
    <s v="CA"/>
    <x v="361"/>
    <s v="1"/>
    <x v="0"/>
    <n v="142502.06640000001"/>
    <n v="249378.61619999999"/>
    <n v="185187.16819999999"/>
    <n v="324077.54430000001"/>
    <n v="222682.3444"/>
    <n v="389694.10269999999"/>
    <n v="267559.65779999999"/>
    <n v="468229.40110000002"/>
    <n v="315113.89309999999"/>
    <n v="551449.31279999996"/>
    <n v="345358.1042"/>
    <n v="604376.68240000005"/>
    <n v="374538.72720000002"/>
    <n v="655442.77269999997"/>
  </r>
  <r>
    <s v="9"/>
    <s v="Region IX - West"/>
    <x v="51"/>
    <s v="CA"/>
    <x v="361"/>
    <s v="2"/>
    <x v="1"/>
    <n v="125641.47169999999"/>
    <n v="219872.5753"/>
    <n v="164858.10819999999"/>
    <n v="288501.68939999997"/>
    <n v="200756.6893"/>
    <n v="351324.20620000002"/>
    <n v="246748.86660000001"/>
    <n v="431810.51640000002"/>
    <n v="293229.52919999999"/>
    <n v="513151.67609999998"/>
    <n v="323246.6385"/>
    <n v="565681.61739999999"/>
    <n v="351656.4914"/>
    <n v="615398.86010000005"/>
  </r>
  <r>
    <s v="9"/>
    <s v="Region IX - West"/>
    <x v="51"/>
    <s v="CA"/>
    <x v="361"/>
    <s v="3"/>
    <x v="2"/>
    <n v="110687.21739999999"/>
    <n v="193702.63039999999"/>
    <n v="150680.4767"/>
    <n v="263690.83419999998"/>
    <n v="190570.78320000001"/>
    <n v="333498.87050000002"/>
    <n v="250923.20939999999"/>
    <n v="439115.6164"/>
    <n v="310681.0416"/>
    <n v="543691.82270000002"/>
    <n v="349858.9363"/>
    <n v="612253.1385"/>
    <n v="388508.30300000001"/>
    <n v="679889.53020000004"/>
  </r>
  <r>
    <s v="9"/>
    <s v="Region IX - West"/>
    <x v="51"/>
    <s v="CA"/>
    <x v="361"/>
    <s v="4"/>
    <x v="3"/>
    <n v="123350.7957"/>
    <n v="197361.27600000001"/>
    <n v="172691.1139"/>
    <n v="276305.78629999998"/>
    <n v="222031.43220000001"/>
    <n v="355250.29680000001"/>
    <n v="296041.90950000001"/>
    <n v="473667.0624"/>
    <n v="370052.38699999999"/>
    <n v="592083.82790000003"/>
    <n v="419392.70520000003"/>
    <n v="671028.33829999994"/>
    <n v="468733.02340000001"/>
    <n v="749972.84869999997"/>
  </r>
  <r>
    <s v="9"/>
    <s v="Region IX - West"/>
    <x v="51"/>
    <s v="CA"/>
    <x v="362"/>
    <s v="1"/>
    <x v="0"/>
    <n v="150498.16630000001"/>
    <n v="263371.79090000002"/>
    <n v="195474.92430000001"/>
    <n v="342081.1176"/>
    <n v="234981.77540000001"/>
    <n v="411218.10690000001"/>
    <n v="282221.46710000001"/>
    <n v="493887.5674"/>
    <n v="332305.11839999998"/>
    <n v="581533.9571"/>
    <n v="364165.60269999999"/>
    <n v="637289.80460000003"/>
    <n v="394854.06270000001"/>
    <n v="690994.60979999998"/>
  </r>
  <r>
    <s v="9"/>
    <s v="Region IX - West"/>
    <x v="51"/>
    <s v="CA"/>
    <x v="362"/>
    <s v="2"/>
    <x v="1"/>
    <n v="133080.19699999999"/>
    <n v="232890.34469999999"/>
    <n v="174473.83"/>
    <n v="305329.20250000001"/>
    <n v="212331.30600000001"/>
    <n v="371579.7855"/>
    <n v="260722.71650000001"/>
    <n v="456264.75380000001"/>
    <n v="309697.3052"/>
    <n v="541970.28410000005"/>
    <n v="341323.1801"/>
    <n v="597315.56519999995"/>
    <n v="371215.39010000002"/>
    <n v="649626.93279999995"/>
  </r>
  <r>
    <s v="9"/>
    <s v="Region IX - West"/>
    <x v="51"/>
    <s v="CA"/>
    <x v="362"/>
    <s v="3"/>
    <x v="2"/>
    <n v="117644.86410000001"/>
    <n v="205878.51199999999"/>
    <n v="160279.64069999999"/>
    <n v="280489.3713"/>
    <n v="202808.0612"/>
    <n v="354914.10700000002"/>
    <n v="267134.74810000003"/>
    <n v="467485.80930000002"/>
    <n v="330847.1851"/>
    <n v="578982.57389999996"/>
    <n v="372639.64309999999"/>
    <n v="652119.37549999997"/>
    <n v="413886.10100000002"/>
    <n v="724300.67669999995"/>
  </r>
  <r>
    <s v="9"/>
    <s v="Region IX - West"/>
    <x v="51"/>
    <s v="CA"/>
    <x v="362"/>
    <s v="4"/>
    <x v="3"/>
    <n v="130220.967"/>
    <n v="208353.5503"/>
    <n v="182309.35380000001"/>
    <n v="291694.97029999999"/>
    <n v="234397.74050000001"/>
    <n v="375036.39049999998"/>
    <n v="312530.32079999999"/>
    <n v="500048.52059999999"/>
    <n v="390662.90090000001"/>
    <n v="625060.65079999994"/>
    <n v="442751.28779999999"/>
    <n v="708402.07090000005"/>
    <n v="494839.67440000002"/>
    <n v="791743.49100000004"/>
  </r>
  <r>
    <s v="9"/>
    <s v="Region IX - West"/>
    <x v="51"/>
    <s v="CA"/>
    <x v="363"/>
    <s v="1"/>
    <x v="0"/>
    <n v="149786.69699999999"/>
    <n v="262126.71979999999"/>
    <n v="194684.05919999999"/>
    <n v="340697.10369999998"/>
    <n v="234122.9086"/>
    <n v="409715.09019999998"/>
    <n v="281339.8149"/>
    <n v="492344.67609999998"/>
    <n v="331365.57150000002"/>
    <n v="579889.75020000001"/>
    <n v="363179.4425"/>
    <n v="635564.02439999999"/>
    <n v="393889.59159999999"/>
    <n v="689306.78529999999"/>
  </r>
  <r>
    <s v="9"/>
    <s v="Region IX - West"/>
    <x v="51"/>
    <s v="CA"/>
    <x v="363"/>
    <s v="2"/>
    <x v="1"/>
    <n v="131950.69699999999"/>
    <n v="230913.71969999999"/>
    <n v="173178.93909999999"/>
    <n v="303063.1434"/>
    <n v="210928.8285"/>
    <n v="369125.44990000001"/>
    <n v="259325.09469999999"/>
    <n v="453818.91580000002"/>
    <n v="308215.17139999999"/>
    <n v="539376.54989999998"/>
    <n v="339788.80239999999"/>
    <n v="594630.40410000004"/>
    <n v="369683.59149999998"/>
    <n v="646946.28500000003"/>
  </r>
  <r>
    <s v="9"/>
    <s v="Region IX - West"/>
    <x v="51"/>
    <s v="CA"/>
    <x v="363"/>
    <s v="3"/>
    <x v="2"/>
    <n v="116127.4448"/>
    <n v="203223.02849999999"/>
    <n v="158049.09789999999"/>
    <n v="276585.92129999999"/>
    <n v="199861.84220000001"/>
    <n v="349758.22379999998"/>
    <n v="263127.8322"/>
    <n v="460473.70640000002"/>
    <n v="325764.83020000003"/>
    <n v="570088.45299999998"/>
    <n v="366823.94900000002"/>
    <n v="641941.91070000001"/>
    <n v="407323.96360000002"/>
    <n v="712816.93649999995"/>
  </r>
  <r>
    <s v="9"/>
    <s v="Region IX - West"/>
    <x v="51"/>
    <s v="CA"/>
    <x v="363"/>
    <s v="4"/>
    <x v="3"/>
    <n v="129671.4054"/>
    <n v="207474.25169999999"/>
    <n v="181539.9675"/>
    <n v="290463.9523"/>
    <n v="233408.52970000001"/>
    <n v="373453.6531"/>
    <n v="311211.37290000002"/>
    <n v="497938.20409999997"/>
    <n v="389014.21610000002"/>
    <n v="622422.75490000006"/>
    <n v="440882.7782"/>
    <n v="705412.45570000005"/>
    <n v="492751.34039999999"/>
    <n v="788402.15630000003"/>
  </r>
  <r>
    <s v="9"/>
    <s v="Region IX - West"/>
    <x v="51"/>
    <s v="CA"/>
    <x v="364"/>
    <s v="1"/>
    <x v="0"/>
    <n v="142560.3413"/>
    <n v="249480.59719999999"/>
    <n v="185186.86009999999"/>
    <n v="324077.00520000001"/>
    <n v="222629.5864"/>
    <n v="389601.77610000002"/>
    <n v="267410.79790000001"/>
    <n v="467968.89620000002"/>
    <n v="314882.39069999999"/>
    <n v="551044.18370000005"/>
    <n v="345079.6103"/>
    <n v="603889.31819999998"/>
    <n v="374176.9865"/>
    <n v="654809.72629999998"/>
  </r>
  <r>
    <s v="9"/>
    <s v="Region IX - West"/>
    <x v="51"/>
    <s v="CA"/>
    <x v="364"/>
    <s v="2"/>
    <x v="1"/>
    <n v="125978.43369999999"/>
    <n v="220462.2591"/>
    <n v="165193.8173"/>
    <n v="289089.18030000001"/>
    <n v="201066.33850000001"/>
    <n v="351866.09230000002"/>
    <n v="246943.98629999999"/>
    <n v="432151.97600000002"/>
    <n v="293359.75150000001"/>
    <n v="513379.56510000001"/>
    <n v="323333.62300000002"/>
    <n v="565833.84039999999"/>
    <n v="351672.96909999999"/>
    <n v="615427.69590000005"/>
  </r>
  <r>
    <s v="9"/>
    <s v="Region IX - West"/>
    <x v="51"/>
    <s v="CA"/>
    <x v="364"/>
    <s v="3"/>
    <x v="2"/>
    <n v="111281.111"/>
    <n v="194741.9443"/>
    <n v="151582.69839999999"/>
    <n v="265269.72220000002"/>
    <n v="191783.03460000001"/>
    <n v="335620.31060000003"/>
    <n v="252591.9607"/>
    <n v="442035.9313"/>
    <n v="312816.12060000002"/>
    <n v="547428.21109999996"/>
    <n v="352315.82059999998"/>
    <n v="616552.68610000005"/>
    <n v="391295.72840000002"/>
    <n v="684767.52480000001"/>
  </r>
  <r>
    <s v="9"/>
    <s v="Region IX - West"/>
    <x v="51"/>
    <s v="CA"/>
    <x v="364"/>
    <s v="4"/>
    <x v="3"/>
    <n v="123363.54240000001"/>
    <n v="197381.67060000001"/>
    <n v="172708.95929999999"/>
    <n v="276334.33889999997"/>
    <n v="222054.3762"/>
    <n v="355287.0073"/>
    <n v="296072.50160000002"/>
    <n v="473716.0097"/>
    <n v="370090.62699999998"/>
    <n v="592145.01190000004"/>
    <n v="419436.04399999999"/>
    <n v="671097.68030000001"/>
    <n v="468781.4608"/>
    <n v="750050.34849999996"/>
  </r>
  <r>
    <s v="9"/>
    <s v="Region IX - West"/>
    <x v="51"/>
    <s v="CA"/>
    <x v="365"/>
    <s v="1"/>
    <x v="0"/>
    <n v="145680.59580000001"/>
    <n v="254941.04259999999"/>
    <n v="189143.4583"/>
    <n v="331001.05200000003"/>
    <n v="227319.5606"/>
    <n v="397809.23090000002"/>
    <n v="272935.4558"/>
    <n v="477637.04759999999"/>
    <n v="321316.33110000001"/>
    <n v="562303.57940000005"/>
    <n v="352099.0478"/>
    <n v="616173.33389999997"/>
    <n v="381712.326"/>
    <n v="667996.57039999997"/>
  </r>
  <r>
    <s v="9"/>
    <s v="Region IX - West"/>
    <x v="51"/>
    <s v="CA"/>
    <x v="365"/>
    <s v="2"/>
    <x v="1"/>
    <n v="129098.6882"/>
    <n v="225922.70439999999"/>
    <n v="169150.4155"/>
    <n v="296013.22710000002"/>
    <n v="205756.31270000001"/>
    <n v="360073.54710000003"/>
    <n v="252468.64420000001"/>
    <n v="441820.1274"/>
    <n v="299793.69199999998"/>
    <n v="524638.96089999995"/>
    <n v="330353.06050000002"/>
    <n v="578117.85600000003"/>
    <n v="359208.30859999999"/>
    <n v="628614.54"/>
  </r>
  <r>
    <s v="9"/>
    <s v="Region IX - West"/>
    <x v="51"/>
    <s v="CA"/>
    <x v="365"/>
    <s v="3"/>
    <x v="2"/>
    <n v="114413.9748"/>
    <n v="200224.45600000001"/>
    <n v="155968.7078"/>
    <n v="272945.23859999998"/>
    <n v="197422.18950000001"/>
    <n v="345488.83159999998"/>
    <n v="260110.83379999999"/>
    <n v="455193.95919999998"/>
    <n v="322214.712"/>
    <n v="563875.74600000004"/>
    <n v="362967.5575"/>
    <n v="635193.22560000001"/>
    <n v="403200.61090000003"/>
    <n v="705601.06909999996"/>
  </r>
  <r>
    <s v="9"/>
    <s v="Region IX - West"/>
    <x v="51"/>
    <s v="CA"/>
    <x v="365"/>
    <s v="4"/>
    <x v="3"/>
    <n v="126015.72500000001"/>
    <n v="201625.1629"/>
    <n v="176422.01490000001"/>
    <n v="282275.228"/>
    <n v="226828.30489999999"/>
    <n v="362925.29320000001"/>
    <n v="302437.73989999999"/>
    <n v="483900.391"/>
    <n v="378047.17489999998"/>
    <n v="604875.48860000004"/>
    <n v="428453.46480000002"/>
    <n v="685525.55390000006"/>
    <n v="478859.7548"/>
    <n v="766175.61910000001"/>
  </r>
  <r>
    <s v="9"/>
    <s v="Region IX - West"/>
    <x v="51"/>
    <s v="CA"/>
    <x v="366"/>
    <s v="1"/>
    <x v="0"/>
    <n v="146812.1373"/>
    <n v="256921.2403"/>
    <n v="190726.7004"/>
    <n v="333771.72570000001"/>
    <n v="229301.05059999999"/>
    <n v="401276.83860000002"/>
    <n v="275443.02039999998"/>
    <n v="482025.2856"/>
    <n v="324352.89059999998"/>
    <n v="567617.55839999998"/>
    <n v="355463.78710000002"/>
    <n v="622061.62749999994"/>
    <n v="385449.91810000001"/>
    <n v="674537.35679999995"/>
  </r>
  <r>
    <s v="9"/>
    <s v="Region IX - West"/>
    <x v="51"/>
    <s v="CA"/>
    <x v="366"/>
    <s v="2"/>
    <x v="1"/>
    <n v="129672.8553"/>
    <n v="226927.49679999999"/>
    <n v="170061.62330000001"/>
    <n v="297607.8407"/>
    <n v="207012.9883"/>
    <n v="362272.72960000002"/>
    <n v="254288.2494"/>
    <n v="445004.43640000001"/>
    <n v="302106.80200000003"/>
    <n v="528686.90359999996"/>
    <n v="332986.84299999999"/>
    <n v="582726.97530000005"/>
    <n v="362189.46399999998"/>
    <n v="633831.56200000003"/>
  </r>
  <r>
    <s v="9"/>
    <s v="Region IX - West"/>
    <x v="51"/>
    <s v="CA"/>
    <x v="366"/>
    <s v="3"/>
    <x v="2"/>
    <n v="114479.3226"/>
    <n v="200338.81460000001"/>
    <n v="155918.65340000001"/>
    <n v="272857.6434"/>
    <n v="197253.3296"/>
    <n v="345193.32679999998"/>
    <n v="259780.8553"/>
    <n v="454616.49690000003"/>
    <n v="321703.95909999998"/>
    <n v="562981.92830000003"/>
    <n v="362314.44819999998"/>
    <n v="634050.28430000006"/>
    <n v="402387.67320000002"/>
    <n v="704178.42819999997"/>
  </r>
  <r>
    <s v="9"/>
    <s v="Region IX - West"/>
    <x v="51"/>
    <s v="CA"/>
    <x v="366"/>
    <s v="4"/>
    <x v="3"/>
    <n v="127051.0958"/>
    <n v="203281.75630000001"/>
    <n v="177871.53400000001"/>
    <n v="284594.45870000002"/>
    <n v="228691.9724"/>
    <n v="365907.16139999998"/>
    <n v="304922.6299"/>
    <n v="487876.21500000003"/>
    <n v="381153.28730000003"/>
    <n v="609845.26879999996"/>
    <n v="431973.72560000001"/>
    <n v="691157.97140000004"/>
    <n v="482794.16399999999"/>
    <n v="772470.67390000005"/>
  </r>
  <r>
    <s v="9"/>
    <s v="Region IX - West"/>
    <x v="51"/>
    <s v="CA"/>
    <x v="367"/>
    <s v="1"/>
    <x v="0"/>
    <n v="142472.929"/>
    <n v="249327.6257"/>
    <n v="185187.3222"/>
    <n v="324077.8138"/>
    <n v="222708.72330000001"/>
    <n v="389740.2659"/>
    <n v="267634.08779999998"/>
    <n v="468359.65350000001"/>
    <n v="315229.64429999999"/>
    <n v="551651.87730000005"/>
    <n v="345497.35119999998"/>
    <n v="604620.36439999996"/>
    <n v="374719.59759999998"/>
    <n v="655759.29579999996"/>
  </r>
  <r>
    <s v="9"/>
    <s v="Region IX - West"/>
    <x v="51"/>
    <s v="CA"/>
    <x v="367"/>
    <s v="2"/>
    <x v="1"/>
    <n v="125472.9906"/>
    <n v="219577.7334"/>
    <n v="164690.2536"/>
    <n v="288207.94380000001"/>
    <n v="200601.86470000001"/>
    <n v="351053.26329999999"/>
    <n v="246651.30669999999"/>
    <n v="431639.7867"/>
    <n v="293164.41810000001"/>
    <n v="513037.7316"/>
    <n v="323203.14620000002"/>
    <n v="565605.50580000004"/>
    <n v="351648.25260000001"/>
    <n v="615384.44220000005"/>
  </r>
  <r>
    <s v="9"/>
    <s v="Region IX - West"/>
    <x v="51"/>
    <s v="CA"/>
    <x v="367"/>
    <s v="3"/>
    <x v="2"/>
    <n v="110390.2706"/>
    <n v="193182.97349999999"/>
    <n v="150229.3658"/>
    <n v="262901.39020000002"/>
    <n v="189964.6574"/>
    <n v="332438.15039999998"/>
    <n v="250088.83369999999"/>
    <n v="437655.45909999998"/>
    <n v="309613.50199999998"/>
    <n v="541823.62849999999"/>
    <n v="348630.49410000001"/>
    <n v="610103.36479999998"/>
    <n v="387114.59029999998"/>
    <n v="677450.53300000005"/>
  </r>
  <r>
    <s v="9"/>
    <s v="Region IX - West"/>
    <x v="51"/>
    <s v="CA"/>
    <x v="367"/>
    <s v="4"/>
    <x v="3"/>
    <n v="123344.42230000001"/>
    <n v="197351.07870000001"/>
    <n v="172682.19130000001"/>
    <n v="276291.51"/>
    <n v="222019.9601"/>
    <n v="355231.94150000002"/>
    <n v="296026.61349999998"/>
    <n v="473642.58870000002"/>
    <n v="370033.26689999999"/>
    <n v="592053.23589999997"/>
    <n v="419371.03580000001"/>
    <n v="670993.66740000003"/>
    <n v="468708.80479999998"/>
    <n v="749934.09880000004"/>
  </r>
  <r>
    <s v="9"/>
    <s v="Region IX - West"/>
    <x v="51"/>
    <s v="CA"/>
    <x v="368"/>
    <s v="1"/>
    <x v="0"/>
    <n v="154009.3702"/>
    <n v="269516.39779999998"/>
    <n v="200224.07250000001"/>
    <n v="350392.12689999997"/>
    <n v="240820.7746"/>
    <n v="421436.35550000001"/>
    <n v="289446.49459999998"/>
    <n v="506531.36540000001"/>
    <n v="340951.85470000003"/>
    <n v="596665.74569999997"/>
    <n v="373702.90130000003"/>
    <n v="653980.0773"/>
    <n v="405343.43170000002"/>
    <n v="709351.00560000003"/>
  </r>
  <r>
    <s v="9"/>
    <s v="Region IX - West"/>
    <x v="51"/>
    <s v="CA"/>
    <x v="368"/>
    <s v="2"/>
    <x v="1"/>
    <n v="135476.65030000001"/>
    <n v="237084.13800000001"/>
    <n v="177878.90729999999"/>
    <n v="311288.08789999998"/>
    <n v="216720.67430000001"/>
    <n v="379261.1801"/>
    <n v="266571.82319999998"/>
    <n v="466500.69050000003"/>
    <n v="316897.14079999999"/>
    <n v="554569.99620000005"/>
    <n v="349398.56290000002"/>
    <n v="611447.4852"/>
    <n v="380191.88329999999"/>
    <n v="665335.79579999996"/>
  </r>
  <r>
    <s v="9"/>
    <s v="Region IX - West"/>
    <x v="51"/>
    <s v="CA"/>
    <x v="368"/>
    <s v="3"/>
    <x v="2"/>
    <n v="119028.72100000001"/>
    <n v="208300.26180000001"/>
    <n v="161933.95749999999"/>
    <n v="283384.42560000002"/>
    <n v="204726.03099999999"/>
    <n v="358270.55410000001"/>
    <n v="269482.37719999999"/>
    <n v="471594.16"/>
    <n v="333585.16119999997"/>
    <n v="583774.03209999995"/>
    <n v="375594.17060000001"/>
    <n v="657289.79850000003"/>
    <n v="417022.23580000002"/>
    <n v="729788.91280000005"/>
  </r>
  <r>
    <s v="9"/>
    <s v="Region IX - West"/>
    <x v="51"/>
    <s v="CA"/>
    <x v="368"/>
    <s v="4"/>
    <x v="3"/>
    <n v="133352.5981"/>
    <n v="213364.16010000001"/>
    <n v="186693.6372"/>
    <n v="298709.82400000002"/>
    <n v="240034.6764"/>
    <n v="384055.48810000002"/>
    <n v="320046.2353"/>
    <n v="512073.9841"/>
    <n v="400057.7941"/>
    <n v="640092.48010000004"/>
    <n v="453398.8334"/>
    <n v="725438.14419999998"/>
    <n v="506739.8725"/>
    <n v="810783.80819999997"/>
  </r>
  <r>
    <s v="9"/>
    <s v="Region IX - West"/>
    <x v="51"/>
    <s v="CA"/>
    <x v="369"/>
    <s v="1"/>
    <x v="0"/>
    <n v="140717.32339999999"/>
    <n v="246255.31599999999"/>
    <n v="182812.74350000001"/>
    <n v="319922.30099999998"/>
    <n v="219789.21799999999"/>
    <n v="384631.13160000002"/>
    <n v="264021.56699999998"/>
    <n v="462037.74229999998"/>
    <n v="310906.26770000003"/>
    <n v="544085.96849999996"/>
    <n v="340728.69260000001"/>
    <n v="596275.21200000006"/>
    <n v="369474.9031"/>
    <n v="646581.08030000003"/>
  </r>
  <r>
    <s v="9"/>
    <s v="Region IX - West"/>
    <x v="51"/>
    <s v="CA"/>
    <x v="369"/>
    <s v="2"/>
    <x v="1"/>
    <n v="124274.76119999999"/>
    <n v="217480.8321"/>
    <n v="162987.71119999999"/>
    <n v="285228.49469999998"/>
    <n v="198407.1759"/>
    <n v="347212.55780000001"/>
    <n v="243726.74729999999"/>
    <n v="426521.80780000001"/>
    <n v="289564.49300000002"/>
    <n v="506737.8628"/>
    <n v="319165.44669999997"/>
    <n v="558539.53170000005"/>
    <n v="347159.99719999998"/>
    <n v="607529.995"/>
  </r>
  <r>
    <s v="9"/>
    <s v="Region IX - West"/>
    <x v="51"/>
    <s v="CA"/>
    <x v="369"/>
    <s v="3"/>
    <x v="2"/>
    <n v="109698.3401"/>
    <n v="191972.09520000001"/>
    <n v="149402.20490000001"/>
    <n v="261453.85860000001"/>
    <n v="189005.66940000001"/>
    <n v="330759.92139999999"/>
    <n v="248915.01519999999"/>
    <n v="435601.27679999999"/>
    <n v="308244.50910000002"/>
    <n v="539427.89099999995"/>
    <n v="347153.22509999998"/>
    <n v="607518.14379999996"/>
    <n v="385546.51699999999"/>
    <n v="674706.40469999996"/>
  </r>
  <r>
    <s v="9"/>
    <s v="Region IX - West"/>
    <x v="51"/>
    <s v="CA"/>
    <x v="369"/>
    <s v="4"/>
    <x v="3"/>
    <n v="121778.60370000001"/>
    <n v="194845.76869999999"/>
    <n v="170490.04509999999"/>
    <n v="272784.07610000001"/>
    <n v="219201.4866"/>
    <n v="350722.38370000001"/>
    <n v="292268.64870000002"/>
    <n v="467629.84499999997"/>
    <n v="365335.81099999999"/>
    <n v="584537.30610000005"/>
    <n v="414047.2525"/>
    <n v="662475.61380000005"/>
    <n v="462758.69380000001"/>
    <n v="740413.92119999998"/>
  </r>
  <r>
    <s v="9"/>
    <s v="Region IX - West"/>
    <x v="51"/>
    <s v="CA"/>
    <x v="370"/>
    <s v="1"/>
    <x v="0"/>
    <n v="149815.842"/>
    <n v="262177.72340000002"/>
    <n v="194683.91469999999"/>
    <n v="340696.85070000001"/>
    <n v="234096.54079999999"/>
    <n v="409668.94640000002"/>
    <n v="281265.39809999999"/>
    <n v="492214.44660000002"/>
    <n v="331249.8357"/>
    <n v="579687.21250000002"/>
    <n v="363040.21230000001"/>
    <n v="635320.37159999995"/>
    <n v="393708.73910000001"/>
    <n v="688990.29350000003"/>
  </r>
  <r>
    <s v="9"/>
    <s v="Region IX - West"/>
    <x v="51"/>
    <s v="CA"/>
    <x v="370"/>
    <s v="2"/>
    <x v="1"/>
    <n v="132119.18539999999"/>
    <n v="231208.57449999999"/>
    <n v="173346.80309999999"/>
    <n v="303356.90549999999"/>
    <n v="211083.6643"/>
    <n v="369396.41249999998"/>
    <n v="259422.66769999999"/>
    <n v="453989.66869999998"/>
    <n v="308280.29790000001"/>
    <n v="539490.52130000002"/>
    <n v="339832.3113"/>
    <n v="594706.54489999998"/>
    <n v="369691.84820000001"/>
    <n v="646960.73439999996"/>
  </r>
  <r>
    <s v="9"/>
    <s v="Region IX - West"/>
    <x v="51"/>
    <s v="CA"/>
    <x v="370"/>
    <s v="3"/>
    <x v="2"/>
    <n v="116424.3991"/>
    <n v="203742.69839999999"/>
    <n v="158500.21919999999"/>
    <n v="277375.3836"/>
    <n v="200467.98130000001"/>
    <n v="350818.96740000002"/>
    <n v="263962.22580000001"/>
    <n v="461933.89520000003"/>
    <n v="326832.3922"/>
    <n v="571956.68640000001"/>
    <n v="368052.4166"/>
    <n v="644091.72889999999"/>
    <n v="408717.70480000001"/>
    <n v="715255.98329999996"/>
  </r>
  <r>
    <s v="9"/>
    <s v="Region IX - West"/>
    <x v="51"/>
    <s v="CA"/>
    <x v="370"/>
    <s v="4"/>
    <x v="3"/>
    <n v="129677.78509999999"/>
    <n v="207484.45920000001"/>
    <n v="181548.89910000001"/>
    <n v="290478.2427"/>
    <n v="233420.01310000001"/>
    <n v="373472.02649999998"/>
    <n v="311226.68410000001"/>
    <n v="497962.70199999999"/>
    <n v="389033.35509999999"/>
    <n v="622453.37730000005"/>
    <n v="440904.46909999999"/>
    <n v="705447.16110000003"/>
    <n v="492775.58309999999"/>
    <n v="788440.94469999999"/>
  </r>
  <r>
    <s v="9"/>
    <s v="Region IX - West"/>
    <x v="51"/>
    <s v="CA"/>
    <x v="371"/>
    <s v="1"/>
    <x v="0"/>
    <n v="145709.7261"/>
    <n v="254992.02069999999"/>
    <n v="189143.29490000001"/>
    <n v="331000.7659"/>
    <n v="227293.17"/>
    <n v="397763.04759999999"/>
    <n v="272861.01169999997"/>
    <n v="477506.77059999999"/>
    <n v="321200.56319999998"/>
    <n v="562100.98549999995"/>
    <n v="351959.78259999998"/>
    <n v="615929.61950000003"/>
    <n v="381531.43550000002"/>
    <n v="667680.01210000005"/>
  </r>
  <r>
    <s v="9"/>
    <s v="Region IX - West"/>
    <x v="51"/>
    <s v="CA"/>
    <x v="371"/>
    <s v="2"/>
    <x v="1"/>
    <n v="129267.16379999999"/>
    <n v="226217.5367"/>
    <n v="169318.26259999999"/>
    <n v="296306.9596"/>
    <n v="205911.12789999999"/>
    <n v="360344.47379999998"/>
    <n v="252566.19209999999"/>
    <n v="441990.83610000001"/>
    <n v="299858.78850000002"/>
    <n v="524752.87990000006"/>
    <n v="330396.5367"/>
    <n v="578193.93909999996"/>
    <n v="359216.52960000001"/>
    <n v="628628.92669999995"/>
  </r>
  <r>
    <s v="9"/>
    <s v="Region IX - West"/>
    <x v="51"/>
    <s v="CA"/>
    <x v="371"/>
    <s v="3"/>
    <x v="2"/>
    <n v="114710.91770000001"/>
    <n v="200744.106"/>
    <n v="156419.81349999999"/>
    <n v="273734.67369999998"/>
    <n v="198028.30910000001"/>
    <n v="346549.54080000002"/>
    <n v="260945.2015"/>
    <n v="456654.10269999999"/>
    <n v="323282.24190000002"/>
    <n v="565743.92339999997"/>
    <n v="364195.9889"/>
    <n v="637342.98049999995"/>
    <n v="404594.31180000002"/>
    <n v="708040.04570000002"/>
  </r>
  <r>
    <s v="9"/>
    <s v="Region IX - West"/>
    <x v="51"/>
    <s v="CA"/>
    <x v="371"/>
    <s v="4"/>
    <x v="3"/>
    <n v="126022.09209999999"/>
    <n v="201635.35029999999"/>
    <n v="176430.92879999999"/>
    <n v="282289.4903"/>
    <n v="226839.76569999999"/>
    <n v="362943.63050000003"/>
    <n v="302453.0209"/>
    <n v="483924.8407"/>
    <n v="378066.27610000002"/>
    <n v="604906.05079999997"/>
    <n v="428475.11290000001"/>
    <n v="685560.19090000005"/>
    <n v="478883.9498"/>
    <n v="766214.33100000001"/>
  </r>
  <r>
    <s v="9"/>
    <s v="Region IX - West"/>
    <x v="51"/>
    <s v="CA"/>
    <x v="372"/>
    <s v="1"/>
    <x v="0"/>
    <n v="138903.45009999999"/>
    <n v="243081.03769999999"/>
    <n v="180438.48209999999"/>
    <n v="315767.34379999997"/>
    <n v="216922.4822"/>
    <n v="379614.34389999998"/>
    <n v="260557.92019999999"/>
    <n v="455976.36040000001"/>
    <n v="306814.41029999999"/>
    <n v="536925.21790000005"/>
    <n v="336238.54629999999"/>
    <n v="588417.45600000001"/>
    <n v="364591.9694"/>
    <n v="638035.94629999995"/>
  </r>
  <r>
    <s v="9"/>
    <s v="Region IX - West"/>
    <x v="51"/>
    <s v="CA"/>
    <x v="372"/>
    <s v="2"/>
    <x v="1"/>
    <n v="122739.57520000001"/>
    <n v="214794.25649999999"/>
    <n v="160949.46720000001"/>
    <n v="281661.5675"/>
    <n v="195902.84719999999"/>
    <n v="342829.98269999999"/>
    <n v="240607.0802"/>
    <n v="421062.39039999997"/>
    <n v="285834.3603"/>
    <n v="500210.13040000002"/>
    <n v="315040.77879999997"/>
    <n v="551321.36289999995"/>
    <n v="342655.2819"/>
    <n v="599646.74329999997"/>
  </r>
  <r>
    <s v="9"/>
    <s v="Region IX - West"/>
    <x v="51"/>
    <s v="CA"/>
    <x v="372"/>
    <s v="3"/>
    <x v="2"/>
    <n v="108412.52"/>
    <n v="189721.91"/>
    <n v="147672.8273"/>
    <n v="258427.44779999999"/>
    <n v="186834.43599999999"/>
    <n v="326960.26309999998"/>
    <n v="246072.4535"/>
    <n v="430626.79359999998"/>
    <n v="304740.44679999998"/>
    <n v="533295.78189999994"/>
    <n v="343219.08240000001"/>
    <n v="600633.39430000004"/>
    <n v="381191.03"/>
    <n v="667084.30249999999"/>
  </r>
  <r>
    <s v="9"/>
    <s v="Region IX - West"/>
    <x v="51"/>
    <s v="CA"/>
    <x v="372"/>
    <s v="4"/>
    <x v="3"/>
    <n v="120200.04459999999"/>
    <n v="192320.0742"/>
    <n v="168280.06229999999"/>
    <n v="269248.10379999998"/>
    <n v="216360.0802"/>
    <n v="346176.1335"/>
    <n v="288480.10690000001"/>
    <n v="461568.17790000001"/>
    <n v="360600.1336"/>
    <n v="576960.22239999997"/>
    <n v="408680.15149999998"/>
    <n v="653888.25210000004"/>
    <n v="456760.16930000001"/>
    <n v="730816.2818"/>
  </r>
  <r>
    <s v="9"/>
    <s v="Region IX - West"/>
    <x v="51"/>
    <s v="CA"/>
    <x v="373"/>
    <s v="1"/>
    <x v="0"/>
    <n v="143126.1158"/>
    <n v="250470.70259999999"/>
    <n v="185978.486"/>
    <n v="325462.3504"/>
    <n v="223620.337"/>
    <n v="391335.58970000001"/>
    <n v="268664.58679999999"/>
    <n v="470163.02679999999"/>
    <n v="316400.67800000001"/>
    <n v="553701.18660000002"/>
    <n v="346761.98830000003"/>
    <n v="606833.47959999996"/>
    <n v="376045.7916"/>
    <n v="658080.13509999996"/>
  </r>
  <r>
    <s v="9"/>
    <s v="Region IX - West"/>
    <x v="51"/>
    <s v="CA"/>
    <x v="373"/>
    <s v="2"/>
    <x v="1"/>
    <n v="126265.52099999999"/>
    <n v="220964.6618"/>
    <n v="165649.42600000001"/>
    <n v="289886.49540000001"/>
    <n v="201694.6819"/>
    <n v="352965.69329999998"/>
    <n v="247853.79550000001"/>
    <n v="433744.1421"/>
    <n v="294516.31420000002"/>
    <n v="515403.54989999998"/>
    <n v="324650.52260000003"/>
    <n v="568138.41469999996"/>
    <n v="353163.55570000003"/>
    <n v="618036.22259999998"/>
  </r>
  <r>
    <s v="9"/>
    <s v="Region IX - West"/>
    <x v="51"/>
    <s v="CA"/>
    <x v="373"/>
    <s v="3"/>
    <x v="2"/>
    <n v="111313.7887"/>
    <n v="194799.13020000001"/>
    <n v="151557.6764"/>
    <n v="265225.9338"/>
    <n v="191698.61139999999"/>
    <n v="335472.5699"/>
    <n v="252426.98050000001"/>
    <n v="441747.21580000001"/>
    <n v="312560.75530000002"/>
    <n v="546981.32180000003"/>
    <n v="351989.27860000002"/>
    <n v="615981.23750000005"/>
    <n v="390889.27380000002"/>
    <n v="684056.22919999994"/>
  </r>
  <r>
    <s v="9"/>
    <s v="Region IX - West"/>
    <x v="51"/>
    <s v="CA"/>
    <x v="373"/>
    <s v="4"/>
    <x v="3"/>
    <n v="123881.2309"/>
    <n v="198209.9725"/>
    <n v="173433.72330000001"/>
    <n v="277493.96130000002"/>
    <n v="222986.2156"/>
    <n v="356777.95030000003"/>
    <n v="297314.95419999998"/>
    <n v="475703.9338"/>
    <n v="371643.69270000001"/>
    <n v="594629.91709999996"/>
    <n v="421196.1851"/>
    <n v="673913.90619999997"/>
    <n v="470748.67749999999"/>
    <n v="753197.89509999997"/>
  </r>
  <r>
    <s v="9"/>
    <s v="Region IX - West"/>
    <x v="51"/>
    <s v="CA"/>
    <x v="374"/>
    <s v="1"/>
    <x v="0"/>
    <n v="167417.95209999999"/>
    <n v="292981.41619999998"/>
    <n v="217634.7665"/>
    <n v="380860.84139999998"/>
    <n v="261746.79240000001"/>
    <n v="458056.88669999997"/>
    <n v="314573.67499999999"/>
    <n v="550503.93119999999"/>
    <n v="370534.40480000002"/>
    <n v="648435.20849999995"/>
    <n v="406120.08720000001"/>
    <n v="710710.15269999998"/>
    <n v="440488.44079999998"/>
    <n v="770854.77150000003"/>
  </r>
  <r>
    <s v="9"/>
    <s v="Region IX - West"/>
    <x v="51"/>
    <s v="CA"/>
    <x v="374"/>
    <s v="2"/>
    <x v="1"/>
    <n v="147352.45069999999"/>
    <n v="257866.78880000001"/>
    <n v="193441.5048"/>
    <n v="338522.6335"/>
    <n v="235653.45060000001"/>
    <n v="412393.53850000002"/>
    <n v="289807.11330000003"/>
    <n v="507162.44829999999"/>
    <n v="344490.20309999998"/>
    <n v="602857.85530000005"/>
    <n v="379805.61540000001"/>
    <n v="664659.82700000005"/>
    <n v="413256.68890000001"/>
    <n v="723199.20570000005"/>
  </r>
  <r>
    <s v="9"/>
    <s v="Region IX - West"/>
    <x v="51"/>
    <s v="CA"/>
    <x v="374"/>
    <s v="3"/>
    <x v="2"/>
    <n v="129546.8777"/>
    <n v="226707.03599999999"/>
    <n v="176270.13810000001"/>
    <n v="308472.7415"/>
    <n v="222870.87590000001"/>
    <n v="390024.03289999999"/>
    <n v="293387.2157"/>
    <n v="513427.6275"/>
    <n v="363195.93939999997"/>
    <n v="635592.89390000002"/>
    <n v="408948.84840000002"/>
    <n v="715660.48490000004"/>
    <n v="454072.76549999998"/>
    <n v="794627.33959999995"/>
  </r>
  <r>
    <s v="9"/>
    <s v="Region IX - West"/>
    <x v="51"/>
    <s v="CA"/>
    <x v="374"/>
    <s v="4"/>
    <x v="3"/>
    <n v="144952.07320000001"/>
    <n v="231923.32070000001"/>
    <n v="202932.9025"/>
    <n v="324692.64880000002"/>
    <n v="260913.73190000001"/>
    <n v="417461.97710000002"/>
    <n v="347884.97570000001"/>
    <n v="556615.96959999995"/>
    <n v="434856.21970000002"/>
    <n v="695769.96180000005"/>
    <n v="492837.049"/>
    <n v="788539.29020000005"/>
    <n v="550817.87820000004"/>
    <n v="881308.61840000004"/>
  </r>
  <r>
    <s v="9"/>
    <s v="Region IX - West"/>
    <x v="51"/>
    <s v="CA"/>
    <x v="375"/>
    <s v="1"/>
    <x v="0"/>
    <n v="163137.01149999999"/>
    <n v="285489.77029999997"/>
    <n v="212095.07079999999"/>
    <n v="371166.37390000001"/>
    <n v="255101.69570000001"/>
    <n v="446427.96740000002"/>
    <n v="306615.86849999998"/>
    <n v="536577.76969999995"/>
    <n v="361179.63939999999"/>
    <n v="632064.36899999995"/>
    <n v="395875.13900000002"/>
    <n v="692781.49329999997"/>
    <n v="429396.35940000002"/>
    <n v="751443.62899999996"/>
  </r>
  <r>
    <s v="9"/>
    <s v="Region IX - West"/>
    <x v="51"/>
    <s v="CA"/>
    <x v="375"/>
    <s v="2"/>
    <x v="1"/>
    <n v="143489.54269999999"/>
    <n v="251106.6997"/>
    <n v="188405.83689999999"/>
    <n v="329710.21460000001"/>
    <n v="229551.96669999999"/>
    <n v="401715.94189999998"/>
    <n v="282365.27830000001"/>
    <n v="494139.23700000002"/>
    <n v="335678.02679999999"/>
    <n v="587436.54689999996"/>
    <n v="370108.88699999999"/>
    <n v="647690.55220000003"/>
    <n v="402731.9374"/>
    <n v="704780.89040000003"/>
  </r>
  <r>
    <s v="9"/>
    <s v="Region IX - West"/>
    <x v="51"/>
    <s v="CA"/>
    <x v="375"/>
    <s v="3"/>
    <x v="2"/>
    <n v="126051.7154"/>
    <n v="220590.50200000001"/>
    <n v="171483.06709999999"/>
    <n v="300095.36749999999"/>
    <n v="216794.4491"/>
    <n v="379390.28580000001"/>
    <n v="285363.9375"/>
    <n v="499386.89059999998"/>
    <n v="353240.55170000001"/>
    <n v="618170.9656"/>
    <n v="397721.76799999998"/>
    <n v="696013.09400000004"/>
    <n v="441587.09620000003"/>
    <n v="772777.41839999997"/>
  </r>
  <r>
    <s v="9"/>
    <s v="Region IX - West"/>
    <x v="51"/>
    <s v="CA"/>
    <x v="375"/>
    <s v="4"/>
    <x v="3"/>
    <n v="141258.14019999999"/>
    <n v="226013.02770000001"/>
    <n v="197761.39619999999"/>
    <n v="316418.23869999999"/>
    <n v="254264.65239999999"/>
    <n v="406823.4498"/>
    <n v="339019.53649999999"/>
    <n v="542431.26639999996"/>
    <n v="423774.42060000001"/>
    <n v="678039.08290000004"/>
    <n v="480277.67670000001"/>
    <n v="768444.29410000006"/>
    <n v="536780.93279999995"/>
    <n v="858849.50520000001"/>
  </r>
  <r>
    <s v="9"/>
    <s v="Region IX - West"/>
    <x v="51"/>
    <s v="CA"/>
    <x v="376"/>
    <s v="1"/>
    <x v="0"/>
    <n v="141341.37289999999"/>
    <n v="247347.4025"/>
    <n v="183604.0612"/>
    <n v="321307.10700000002"/>
    <n v="220727.21059999999"/>
    <n v="386272.61869999999"/>
    <n v="265126.49599999998"/>
    <n v="463971.36790000001"/>
    <n v="312193.0527"/>
    <n v="546337.84219999996"/>
    <n v="342132.57679999998"/>
    <n v="598732.00930000003"/>
    <n v="370981.96730000002"/>
    <n v="649218.44279999996"/>
  </r>
  <r>
    <s v="9"/>
    <s v="Region IX - West"/>
    <x v="51"/>
    <s v="CA"/>
    <x v="376"/>
    <s v="2"/>
    <x v="1"/>
    <n v="124898.8106"/>
    <n v="218572.9186"/>
    <n v="163779.02900000001"/>
    <n v="286613.30070000002"/>
    <n v="199345.1685"/>
    <n v="348854.04489999998"/>
    <n v="244831.67629999999"/>
    <n v="428455.43349999998"/>
    <n v="290851.2781"/>
    <n v="508989.7366"/>
    <n v="320569.3309"/>
    <n v="560996.32889999996"/>
    <n v="348667.06140000001"/>
    <n v="610167.35750000004"/>
  </r>
  <r>
    <s v="9"/>
    <s v="Region IX - West"/>
    <x v="51"/>
    <s v="CA"/>
    <x v="376"/>
    <s v="3"/>
    <x v="2"/>
    <n v="110324.9114"/>
    <n v="193068.5949"/>
    <n v="150279.40470000001"/>
    <n v="262988.95819999999"/>
    <n v="190133.49770000001"/>
    <n v="332733.62089999998"/>
    <n v="250418.78630000001"/>
    <n v="438232.87609999999"/>
    <n v="310124.22289999999"/>
    <n v="542717.39009999996"/>
    <n v="349283.5674"/>
    <n v="611246.24289999995"/>
    <n v="387927.4878"/>
    <n v="678873.10360000003"/>
  </r>
  <r>
    <s v="9"/>
    <s v="Region IX - West"/>
    <x v="51"/>
    <s v="CA"/>
    <x v="376"/>
    <s v="4"/>
    <x v="3"/>
    <n v="122309.039"/>
    <n v="195694.46520000001"/>
    <n v="171232.6545"/>
    <n v="273972.2512"/>
    <n v="220156.27"/>
    <n v="352250.03730000003"/>
    <n v="293541.69339999999"/>
    <n v="469666.71639999998"/>
    <n v="366927.11670000001"/>
    <n v="587083.39540000004"/>
    <n v="415850.73229999997"/>
    <n v="665361.18160000001"/>
    <n v="464774.34789999999"/>
    <n v="743638.96759999997"/>
  </r>
  <r>
    <s v="9"/>
    <s v="Region IX - West"/>
    <x v="51"/>
    <s v="CA"/>
    <x v="377"/>
    <s v="1"/>
    <x v="0"/>
    <n v="160786.5012"/>
    <n v="281376.37709999998"/>
    <n v="208929.02970000001"/>
    <n v="365625.80200000003"/>
    <n v="251217.8302"/>
    <n v="439631.20289999997"/>
    <n v="301824.00280000002"/>
    <n v="528192.00490000006"/>
    <n v="355453.74349999998"/>
    <n v="622044.05099999998"/>
    <n v="389563.36780000001"/>
    <n v="681735.89359999995"/>
    <n v="422463.75030000001"/>
    <n v="739311.56299999997"/>
  </r>
  <r>
    <s v="9"/>
    <s v="Region IX - West"/>
    <x v="51"/>
    <s v="CA"/>
    <x v="377"/>
    <s v="2"/>
    <x v="1"/>
    <n v="141835.75039999999"/>
    <n v="248212.56330000001"/>
    <n v="186079.8389"/>
    <n v="325639.71799999999"/>
    <n v="226574.11919999999"/>
    <n v="396504.70870000002"/>
    <n v="278433.36190000002"/>
    <n v="487258.38339999999"/>
    <n v="330856.4425"/>
    <n v="578998.77430000005"/>
    <n v="364710.81180000002"/>
    <n v="638243.92070000002"/>
    <n v="396744.87420000002"/>
    <n v="694303.53"/>
  </r>
  <r>
    <s v="9"/>
    <s v="Region IX - West"/>
    <x v="51"/>
    <s v="CA"/>
    <x v="377"/>
    <s v="3"/>
    <x v="2"/>
    <n v="125030.16439999999"/>
    <n v="218802.78779999999"/>
    <n v="170229.8224"/>
    <n v="297902.18920000002"/>
    <n v="215313.7648"/>
    <n v="376799.0883"/>
    <n v="283520.7316"/>
    <n v="496161.28029999998"/>
    <n v="351059.39429999999"/>
    <n v="614353.93999999994"/>
    <n v="395342.60950000002"/>
    <n v="691849.56660000002"/>
    <n v="439031.77659999998"/>
    <n v="768305.60900000005"/>
  </r>
  <r>
    <s v="9"/>
    <s v="Region IX - West"/>
    <x v="51"/>
    <s v="CA"/>
    <x v="377"/>
    <s v="4"/>
    <x v="3"/>
    <n v="139168.2659"/>
    <n v="222669.22880000001"/>
    <n v="194835.5722"/>
    <n v="311736.92019999999"/>
    <n v="250502.8786"/>
    <n v="400804.6116"/>
    <n v="334003.83809999999"/>
    <n v="534406.14890000003"/>
    <n v="417504.79759999999"/>
    <n v="668007.68610000005"/>
    <n v="473172.10399999999"/>
    <n v="757075.37760000001"/>
    <n v="528839.41020000004"/>
    <n v="846143.06909999996"/>
  </r>
  <r>
    <s v="9"/>
    <s v="Region IX - West"/>
    <x v="51"/>
    <s v="CA"/>
    <x v="378"/>
    <s v="1"/>
    <x v="0"/>
    <n v="144286.80230000001"/>
    <n v="252501.9039"/>
    <n v="187561.58350000001"/>
    <n v="328232.77100000001"/>
    <n v="225575.45920000001"/>
    <n v="394757.05359999998"/>
    <n v="271097.73450000002"/>
    <n v="474421.03539999999"/>
    <n v="319321.50160000002"/>
    <n v="558812.62789999996"/>
    <n v="349987.4975"/>
    <n v="612478.12049999996"/>
    <n v="379602.53129999997"/>
    <n v="664304.42980000004"/>
  </r>
  <r>
    <s v="9"/>
    <s v="Region IX - West"/>
    <x v="51"/>
    <s v="CA"/>
    <x v="378"/>
    <s v="2"/>
    <x v="1"/>
    <n v="127008.17660000001"/>
    <n v="222264.30910000001"/>
    <n v="166728.49770000001"/>
    <n v="291774.87099999998"/>
    <n v="203106.19339999999"/>
    <n v="355435.83840000001"/>
    <n v="249770.97380000001"/>
    <n v="437099.20409999997"/>
    <n v="296894.55080000003"/>
    <n v="519565.46399999998"/>
    <n v="327327.81410000002"/>
    <n v="572823.67469999997"/>
    <n v="356152.96799999999"/>
    <n v="623267.69389999995"/>
  </r>
  <r>
    <s v="9"/>
    <s v="Region IX - West"/>
    <x v="51"/>
    <s v="CA"/>
    <x v="378"/>
    <s v="3"/>
    <x v="2"/>
    <n v="111676.0907"/>
    <n v="195433.1588"/>
    <n v="151958.74350000001"/>
    <n v="265927.80099999998"/>
    <n v="192135.89069999999"/>
    <n v="336237.8088"/>
    <n v="252931.39550000001"/>
    <n v="442629.94219999999"/>
    <n v="313117.56430000003"/>
    <n v="547955.73750000005"/>
    <n v="352564.63689999998"/>
    <n v="616988.11439999996"/>
    <n v="391470.0772"/>
    <n v="685072.63520000002"/>
  </r>
  <r>
    <s v="9"/>
    <s v="Region IX - West"/>
    <x v="51"/>
    <s v="CA"/>
    <x v="378"/>
    <s v="4"/>
    <x v="3"/>
    <n v="124922.98149999999"/>
    <n v="199876.7732"/>
    <n v="174892.17389999999"/>
    <n v="279827.48249999998"/>
    <n v="224861.36660000001"/>
    <n v="359778.19189999998"/>
    <n v="299815.15539999999"/>
    <n v="479704.25579999998"/>
    <n v="374768.94420000003"/>
    <n v="599630.31960000005"/>
    <n v="424738.13679999998"/>
    <n v="679581.02899999998"/>
    <n v="474707.32929999998"/>
    <n v="759531.73829999997"/>
  </r>
  <r>
    <s v="9"/>
    <s v="Region IX - West"/>
    <x v="51"/>
    <s v="CA"/>
    <x v="379"/>
    <s v="1"/>
    <x v="0"/>
    <n v="151122.2156"/>
    <n v="264463.8775"/>
    <n v="196266.2421"/>
    <n v="343465.92369999998"/>
    <n v="235919.76800000001"/>
    <n v="412859.59409999999"/>
    <n v="283326.39600000001"/>
    <n v="495821.19309999997"/>
    <n v="333591.90340000001"/>
    <n v="583785.83089999994"/>
    <n v="365569.48680000001"/>
    <n v="639746.60190000001"/>
    <n v="396361.12709999998"/>
    <n v="693631.97239999997"/>
  </r>
  <r>
    <s v="9"/>
    <s v="Region IX - West"/>
    <x v="51"/>
    <s v="CA"/>
    <x v="379"/>
    <s v="2"/>
    <x v="1"/>
    <n v="133704.2464"/>
    <n v="233982.43119999999"/>
    <n v="175265.14780000001"/>
    <n v="306714.0086"/>
    <n v="213269.29860000001"/>
    <n v="373221.27260000003"/>
    <n v="261827.64550000001"/>
    <n v="458198.37949999998"/>
    <n v="310984.09029999998"/>
    <n v="544222.15789999999"/>
    <n v="342727.06430000003"/>
    <n v="599772.36250000005"/>
    <n v="372722.45449999999"/>
    <n v="652264.29539999994"/>
  </r>
  <r>
    <s v="9"/>
    <s v="Region IX - West"/>
    <x v="51"/>
    <s v="CA"/>
    <x v="379"/>
    <s v="3"/>
    <x v="2"/>
    <n v="118271.4353"/>
    <n v="206975.01180000001"/>
    <n v="161156.84049999999"/>
    <n v="282024.47080000001"/>
    <n v="203935.88939999999"/>
    <n v="356887.80650000001"/>
    <n v="268638.51919999998"/>
    <n v="470117.40860000002"/>
    <n v="332726.89889999997"/>
    <n v="582272.07310000004"/>
    <n v="374769.98540000001"/>
    <n v="655847.47439999995"/>
    <n v="416267.07179999998"/>
    <n v="728467.37569999998"/>
  </r>
  <r>
    <s v="9"/>
    <s v="Region IX - West"/>
    <x v="51"/>
    <s v="CA"/>
    <x v="379"/>
    <s v="4"/>
    <x v="3"/>
    <n v="130751.4022"/>
    <n v="209202.24669999999"/>
    <n v="183051.96309999999"/>
    <n v="292883.14529999997"/>
    <n v="235352.524"/>
    <n v="376564.0441"/>
    <n v="313803.3653"/>
    <n v="502085.3921"/>
    <n v="392254.20669999998"/>
    <n v="627606.74"/>
    <n v="444554.76760000002"/>
    <n v="711287.63879999996"/>
    <n v="496855.3284"/>
    <n v="794968.53740000003"/>
  </r>
  <r>
    <s v="9"/>
    <s v="Region IX - West"/>
    <x v="51"/>
    <s v="CA"/>
    <x v="380"/>
    <s v="1"/>
    <x v="0"/>
    <n v="152370.31450000001"/>
    <n v="266648.0503"/>
    <n v="197848.87760000001"/>
    <n v="346235.53580000001"/>
    <n v="237795.75320000001"/>
    <n v="416142.56819999998"/>
    <n v="285536.25390000001"/>
    <n v="499688.44439999998"/>
    <n v="336165.47340000002"/>
    <n v="588289.57849999995"/>
    <n v="368377.25510000001"/>
    <n v="644660.19649999996"/>
    <n v="399375.25569999998"/>
    <n v="698906.69739999995"/>
  </r>
  <r>
    <s v="9"/>
    <s v="Region IX - West"/>
    <x v="51"/>
    <s v="CA"/>
    <x v="380"/>
    <s v="2"/>
    <x v="1"/>
    <n v="134952.34520000001"/>
    <n v="236166.6041"/>
    <n v="176847.78330000001"/>
    <n v="309483.62070000003"/>
    <n v="215145.2838"/>
    <n v="376504.24670000002"/>
    <n v="264037.50339999999"/>
    <n v="462065.63079999998"/>
    <n v="313557.66029999999"/>
    <n v="548725.90540000005"/>
    <n v="345534.83260000002"/>
    <n v="604685.95700000005"/>
    <n v="375736.58309999999"/>
    <n v="657539.02040000004"/>
  </r>
  <r>
    <s v="9"/>
    <s v="Region IX - West"/>
    <x v="51"/>
    <s v="CA"/>
    <x v="380"/>
    <s v="3"/>
    <x v="2"/>
    <n v="119524.5779"/>
    <n v="209168.01120000001"/>
    <n v="162911.24"/>
    <n v="285094.67009999999"/>
    <n v="206191.546"/>
    <n v="360835.20549999998"/>
    <n v="271646.0613"/>
    <n v="475380.60729999997"/>
    <n v="336486.32650000002"/>
    <n v="588851.07129999995"/>
    <n v="379030.67"/>
    <n v="663303.67249999999"/>
    <n v="421029.0135"/>
    <n v="736800.77350000001"/>
  </r>
  <r>
    <s v="9"/>
    <s v="Region IX - West"/>
    <x v="51"/>
    <s v="CA"/>
    <x v="380"/>
    <s v="4"/>
    <x v="3"/>
    <n v="131812.27280000001"/>
    <n v="210899.63949999999"/>
    <n v="184537.18179999999"/>
    <n v="295259.49530000001"/>
    <n v="237262.09099999999"/>
    <n v="379619.35119999998"/>
    <n v="316349.4546"/>
    <n v="506159.1349"/>
    <n v="395436.81819999998"/>
    <n v="632698.91850000003"/>
    <n v="448161.72739999997"/>
    <n v="717058.77450000006"/>
    <n v="500886.63640000002"/>
    <n v="801418.63029999996"/>
  </r>
  <r>
    <s v="9"/>
    <s v="Region IX - West"/>
    <x v="51"/>
    <s v="CA"/>
    <x v="381"/>
    <s v="1"/>
    <x v="0"/>
    <n v="146870.41959999999"/>
    <n v="257023.23439999999"/>
    <n v="190726.40179999999"/>
    <n v="333771.20319999999"/>
    <n v="229248.30379999999"/>
    <n v="401184.53159999999"/>
    <n v="275294.17359999998"/>
    <n v="481764.80379999999"/>
    <n v="324121.40350000001"/>
    <n v="567212.45609999995"/>
    <n v="355185.31"/>
    <n v="621574.29260000004"/>
    <n v="385088.19530000002"/>
    <n v="673904.34180000005"/>
  </r>
  <r>
    <s v="9"/>
    <s v="Region IX - West"/>
    <x v="51"/>
    <s v="CA"/>
    <x v="381"/>
    <s v="2"/>
    <x v="1"/>
    <n v="130009.82490000001"/>
    <n v="227517.19349999999"/>
    <n v="170397.34179999999"/>
    <n v="298195.34820000001"/>
    <n v="207322.64869999999"/>
    <n v="362814.63520000002"/>
    <n v="254483.3823"/>
    <n v="445345.9191"/>
    <n v="302237.03970000002"/>
    <n v="528914.81940000004"/>
    <n v="333073.8443"/>
    <n v="582879.22759999998"/>
    <n v="362205.9596"/>
    <n v="633860.42929999996"/>
  </r>
  <r>
    <s v="9"/>
    <s v="Region IX - West"/>
    <x v="51"/>
    <s v="CA"/>
    <x v="381"/>
    <s v="3"/>
    <x v="2"/>
    <n v="115073.2237"/>
    <n v="201378.1415"/>
    <n v="156820.88560000001"/>
    <n v="274436.54969999997"/>
    <n v="198465.59460000001"/>
    <n v="347314.7904"/>
    <n v="261449.62460000001"/>
    <n v="457536.8431"/>
    <n v="323839.06050000002"/>
    <n v="566718.35589999997"/>
    <n v="364771.3578"/>
    <n v="638349.87620000006"/>
    <n v="405175.12709999998"/>
    <n v="709056.47239999997"/>
  </r>
  <r>
    <s v="9"/>
    <s v="Region IX - West"/>
    <x v="51"/>
    <s v="CA"/>
    <x v="381"/>
    <s v="4"/>
    <x v="3"/>
    <n v="127063.84880000001"/>
    <n v="203302.1611"/>
    <n v="177889.38829999999"/>
    <n v="284623.02549999999"/>
    <n v="228714.9278"/>
    <n v="365943.88990000001"/>
    <n v="304953.23700000002"/>
    <n v="487925.18660000002"/>
    <n v="381191.54639999999"/>
    <n v="609906.48309999995"/>
    <n v="432017.08590000001"/>
    <n v="691227.34770000004"/>
    <n v="482842.62530000001"/>
    <n v="772548.2121"/>
  </r>
  <r>
    <s v="9"/>
    <s v="Region IX - West"/>
    <x v="51"/>
    <s v="CA"/>
    <x v="382"/>
    <s v="1"/>
    <x v="0"/>
    <n v="145651.4583"/>
    <n v="254890.052"/>
    <n v="189143.61230000001"/>
    <n v="331001.32150000002"/>
    <n v="227345.93960000001"/>
    <n v="397855.39429999999"/>
    <n v="273009.88569999998"/>
    <n v="477767.30009999999"/>
    <n v="321432.08230000001"/>
    <n v="562506.14399999997"/>
    <n v="352238.29479999997"/>
    <n v="616417.0159"/>
    <n v="381893.19630000001"/>
    <n v="668313.09360000002"/>
  </r>
  <r>
    <s v="9"/>
    <s v="Region IX - West"/>
    <x v="51"/>
    <s v="CA"/>
    <x v="382"/>
    <s v="2"/>
    <x v="1"/>
    <n v="128930.2072"/>
    <n v="225627.86249999999"/>
    <n v="168982.56099999999"/>
    <n v="295719.4816"/>
    <n v="205601.48809999999"/>
    <n v="359802.6042"/>
    <n v="252371.08429999999"/>
    <n v="441649.39750000002"/>
    <n v="299728.5808"/>
    <n v="524525.01639999996"/>
    <n v="330309.56829999998"/>
    <n v="578041.74450000003"/>
    <n v="359200.0698"/>
    <n v="628600.12210000004"/>
  </r>
  <r>
    <s v="9"/>
    <s v="Region IX - West"/>
    <x v="51"/>
    <s v="CA"/>
    <x v="382"/>
    <s v="3"/>
    <x v="2"/>
    <n v="114117.02800000001"/>
    <n v="199704.799"/>
    <n v="155517.5969"/>
    <n v="272155.79450000002"/>
    <n v="196816.0638"/>
    <n v="344428.1115"/>
    <n v="259276.45809999999"/>
    <n v="453733.80180000002"/>
    <n v="321147.17249999999"/>
    <n v="562007.55189999996"/>
    <n v="361739.1153"/>
    <n v="633043.45189999999"/>
    <n v="401806.8982"/>
    <n v="703162.07180000003"/>
  </r>
  <r>
    <s v="9"/>
    <s v="Region IX - West"/>
    <x v="51"/>
    <s v="CA"/>
    <x v="382"/>
    <s v="4"/>
    <x v="3"/>
    <n v="126009.35159999999"/>
    <n v="201614.9656"/>
    <n v="176413.09220000001"/>
    <n v="282260.95169999998"/>
    <n v="226816.83290000001"/>
    <n v="362906.93800000002"/>
    <n v="302422.44380000001"/>
    <n v="483875.91739999998"/>
    <n v="378028.05479999998"/>
    <n v="604844.89670000004"/>
    <n v="428431.79550000001"/>
    <n v="685490.88300000003"/>
    <n v="478835.53600000002"/>
    <n v="766136.86919999996"/>
  </r>
  <r>
    <s v="9"/>
    <s v="Region IX - West"/>
    <x v="52"/>
    <s v="HI"/>
    <x v="383"/>
    <s v="1"/>
    <x v="0"/>
    <n v="168590.80110000001"/>
    <n v="295033.902"/>
    <n v="220012.41639999999"/>
    <n v="385021.72859999997"/>
    <n v="265193.86660000001"/>
    <n v="464089.26659999997"/>
    <n v="319674.7819"/>
    <n v="559430.86829999997"/>
    <n v="377172.78970000002"/>
    <n v="660052.38190000004"/>
    <n v="413673.66739999998"/>
    <n v="723928.91780000005"/>
    <n v="449350.52500000002"/>
    <n v="786363.41879999998"/>
  </r>
  <r>
    <s v="9"/>
    <s v="Region IX - West"/>
    <x v="52"/>
    <s v="HI"/>
    <x v="383"/>
    <s v="2"/>
    <x v="1"/>
    <n v="145181.05110000001"/>
    <n v="254066.83960000001"/>
    <n v="191786.94639999999"/>
    <n v="335627.15620000003"/>
    <n v="234751.6367"/>
    <n v="410815.36420000001"/>
    <n v="290780.462"/>
    <n v="508865.80839999998"/>
    <n v="346787.8897"/>
    <n v="606878.80700000003"/>
    <n v="382973.45240000001"/>
    <n v="670203.54169999994"/>
    <n v="417580.15010000003"/>
    <n v="730765.26269999996"/>
  </r>
  <r>
    <s v="9"/>
    <s v="Region IX - West"/>
    <x v="52"/>
    <s v="HI"/>
    <x v="383"/>
    <s v="3"/>
    <x v="2"/>
    <n v="124299.8642"/>
    <n v="217524.76250000001"/>
    <n v="168075.07120000001"/>
    <n v="294131.37459999998"/>
    <n v="211707.33530000001"/>
    <n v="370487.83679999999"/>
    <n v="277873.50319999998"/>
    <n v="486278.63050000003"/>
    <n v="343214.1189"/>
    <n v="600624.70810000005"/>
    <n v="385857.24949999998"/>
    <n v="675250.18649999995"/>
    <n v="427766.55599999998"/>
    <n v="748591.47290000005"/>
  </r>
  <r>
    <s v="9"/>
    <s v="Region IX - West"/>
    <x v="52"/>
    <s v="HI"/>
    <x v="383"/>
    <s v="4"/>
    <x v="3"/>
    <n v="146390.41880000001"/>
    <n v="234224.6735"/>
    <n v="204946.58619999999"/>
    <n v="327914.5429"/>
    <n v="263502.75380000001"/>
    <n v="421604.41230000003"/>
    <n v="351337.005"/>
    <n v="562139.21640000003"/>
    <n v="439171.2562"/>
    <n v="702674.02040000004"/>
    <n v="497727.42379999999"/>
    <n v="796363.88989999995"/>
    <n v="556283.59129999997"/>
    <n v="890053.75930000003"/>
  </r>
  <r>
    <s v="9"/>
    <s v="Region IX - West"/>
    <x v="53"/>
    <s v="NV"/>
    <x v="384"/>
    <s v="1"/>
    <x v="0"/>
    <n v="126597.27929999999"/>
    <n v="221545.2389"/>
    <n v="164611.1937"/>
    <n v="288069.58899999998"/>
    <n v="198004.3449"/>
    <n v="346507.60369999998"/>
    <n v="238012.74840000001"/>
    <n v="416522.30969999998"/>
    <n v="280384.1875"/>
    <n v="490672.32809999998"/>
    <n v="307325.36489999999"/>
    <n v="537819.38859999995"/>
    <n v="333365.44290000002"/>
    <n v="583389.52509999997"/>
  </r>
  <r>
    <s v="9"/>
    <s v="Region IX - West"/>
    <x v="53"/>
    <s v="NV"/>
    <x v="384"/>
    <s v="2"/>
    <x v="1"/>
    <n v="111269.46610000001"/>
    <n v="194721.56570000001"/>
    <n v="146130.23019999999"/>
    <n v="255727.90299999999"/>
    <n v="178071.93150000001"/>
    <n v="311625.88"/>
    <n v="219093.8475"/>
    <n v="383414.23300000001"/>
    <n v="260489.31150000001"/>
    <n v="455856.29499999998"/>
    <n v="287224.03269999998"/>
    <n v="502642.05719999998"/>
    <n v="312563.4106"/>
    <n v="546985.96849999996"/>
  </r>
  <r>
    <s v="9"/>
    <s v="Region IX - West"/>
    <x v="53"/>
    <s v="NV"/>
    <x v="384"/>
    <s v="3"/>
    <x v="2"/>
    <n v="97662.768100000001"/>
    <n v="170909.84419999999"/>
    <n v="132835.4866"/>
    <n v="232462.10159999999"/>
    <n v="167914.61170000001"/>
    <n v="293850.57030000002"/>
    <n v="221003.26869999999"/>
    <n v="386755.72029999999"/>
    <n v="273551.38579999999"/>
    <n v="478714.92509999999"/>
    <n v="307982.86379999999"/>
    <n v="538970.01170000003"/>
    <n v="341933.86180000001"/>
    <n v="598384.25809999998"/>
  </r>
  <r>
    <s v="9"/>
    <s v="Region IX - West"/>
    <x v="53"/>
    <s v="NV"/>
    <x v="384"/>
    <s v="4"/>
    <x v="3"/>
    <n v="109629.57309999999"/>
    <n v="175407.31959999999"/>
    <n v="153481.40229999999"/>
    <n v="245570.24729999999"/>
    <n v="197333.2316"/>
    <n v="315733.1752"/>
    <n v="263110.9755"/>
    <n v="420977.56699999998"/>
    <n v="328888.7193"/>
    <n v="526221.95869999996"/>
    <n v="372740.54859999998"/>
    <n v="596384.88659999997"/>
    <n v="416592.37780000002"/>
    <n v="666547.81440000003"/>
  </r>
  <r>
    <s v="9"/>
    <s v="Region IX - West"/>
    <x v="53"/>
    <s v="NV"/>
    <x v="385"/>
    <s v="1"/>
    <x v="0"/>
    <n v="126451.58839999999"/>
    <n v="221290.27970000001"/>
    <n v="164611.95920000001"/>
    <n v="288070.92849999998"/>
    <n v="198136.23439999999"/>
    <n v="346738.41019999998"/>
    <n v="238384.89170000001"/>
    <n v="417173.56030000001"/>
    <n v="280962.93569999997"/>
    <n v="491685.13740000001"/>
    <n v="308021.59110000002"/>
    <n v="539037.78449999995"/>
    <n v="334269.78580000001"/>
    <n v="584972.12520000001"/>
  </r>
  <r>
    <s v="9"/>
    <s v="Region IX - West"/>
    <x v="53"/>
    <s v="NV"/>
    <x v="385"/>
    <s v="2"/>
    <x v="1"/>
    <n v="110427.0569"/>
    <n v="193247.34969999999"/>
    <n v="145290.95269999999"/>
    <n v="254259.1672"/>
    <n v="177297.80300000001"/>
    <n v="310271.15519999998"/>
    <n v="218606.04149999999"/>
    <n v="382560.57260000001"/>
    <n v="260163.74799999999"/>
    <n v="455286.55900000001"/>
    <n v="287006.56280000001"/>
    <n v="502261.48489999998"/>
    <n v="312522.20750000002"/>
    <n v="546913.86320000002"/>
  </r>
  <r>
    <s v="9"/>
    <s v="Region IX - West"/>
    <x v="53"/>
    <s v="NV"/>
    <x v="385"/>
    <s v="3"/>
    <x v="2"/>
    <n v="96178.030199999994"/>
    <n v="168311.55300000001"/>
    <n v="130579.927"/>
    <n v="228514.87229999999"/>
    <n v="164883.9762"/>
    <n v="288546.95819999999"/>
    <n v="216831.38149999999"/>
    <n v="379454.91769999999"/>
    <n v="268213.67680000002"/>
    <n v="469373.93449999997"/>
    <n v="301840.64049999998"/>
    <n v="528221.12080000003"/>
    <n v="334965.28399999999"/>
    <n v="586189.24690000003"/>
  </r>
  <r>
    <s v="9"/>
    <s v="Region IX - West"/>
    <x v="53"/>
    <s v="NV"/>
    <x v="385"/>
    <s v="4"/>
    <x v="3"/>
    <n v="109597.70329999999"/>
    <n v="175356.3278"/>
    <n v="153436.78460000001"/>
    <n v="245498.85879999999"/>
    <n v="197275.8659"/>
    <n v="315641.39"/>
    <n v="263034.4877"/>
    <n v="420855.18670000002"/>
    <n v="328793.10969999997"/>
    <n v="526068.98329999996"/>
    <n v="372632.1911"/>
    <n v="596211.51450000005"/>
    <n v="416471.27230000001"/>
    <n v="666354.04559999995"/>
  </r>
  <r>
    <s v="9"/>
    <s v="Region IX - West"/>
    <x v="53"/>
    <s v="NV"/>
    <x v="386"/>
    <s v="1"/>
    <x v="0"/>
    <n v="133940.18489999999"/>
    <n v="234395.32370000001"/>
    <n v="174107.77669999999"/>
    <n v="304688.60930000001"/>
    <n v="209392.15119999999"/>
    <n v="366436.2647"/>
    <n v="251644.04560000001"/>
    <n v="440377.0797"/>
    <n v="296404.36359999998"/>
    <n v="518707.63620000001"/>
    <n v="324868.20939999999"/>
    <n v="568519.36640000006"/>
    <n v="352354.56650000002"/>
    <n v="616620.49140000006"/>
  </r>
  <r>
    <s v="9"/>
    <s v="Region IX - West"/>
    <x v="53"/>
    <s v="NV"/>
    <x v="386"/>
    <s v="2"/>
    <x v="1"/>
    <n v="117915.6535"/>
    <n v="206352.39369999999"/>
    <n v="154786.77040000001"/>
    <n v="270876.8481"/>
    <n v="188553.71979999999"/>
    <n v="329969.0097"/>
    <n v="231865.1954"/>
    <n v="405764.0919"/>
    <n v="275605.17599999998"/>
    <n v="482309.05780000001"/>
    <n v="303853.18109999999"/>
    <n v="531743.06689999998"/>
    <n v="330606.98820000002"/>
    <n v="578562.22939999995"/>
  </r>
  <r>
    <s v="9"/>
    <s v="Region IX - West"/>
    <x v="53"/>
    <s v="NV"/>
    <x v="386"/>
    <s v="3"/>
    <x v="2"/>
    <n v="103696.88920000001"/>
    <n v="181469.55609999999"/>
    <n v="141106.32949999999"/>
    <n v="246936.07670000001"/>
    <n v="178417.9222"/>
    <n v="312231.36379999999"/>
    <n v="234876.64290000001"/>
    <n v="411034.1251"/>
    <n v="290770.2536"/>
    <n v="508847.9437"/>
    <n v="327404.76079999999"/>
    <n v="572958.33129999996"/>
    <n v="363536.94780000002"/>
    <n v="636189.65870000003"/>
  </r>
  <r>
    <s v="9"/>
    <s v="Region IX - West"/>
    <x v="53"/>
    <s v="NV"/>
    <x v="386"/>
    <s v="4"/>
    <x v="3"/>
    <n v="115962.9295"/>
    <n v="185540.69"/>
    <n v="162348.10130000001"/>
    <n v="259756.96590000001"/>
    <n v="208733.27309999999"/>
    <n v="333973.24200000003"/>
    <n v="278311.03080000001"/>
    <n v="445297.65590000001"/>
    <n v="347888.78850000002"/>
    <n v="556622.06980000006"/>
    <n v="394273.96039999998"/>
    <n v="630838.34589999996"/>
    <n v="440659.13209999999"/>
    <n v="705054.62190000003"/>
  </r>
  <r>
    <s v="9"/>
    <s v="Region IX - West"/>
    <x v="53"/>
    <s v="NV"/>
    <x v="387"/>
    <s v="1"/>
    <x v="0"/>
    <n v="126002.3674"/>
    <n v="220504.14300000001"/>
    <n v="163819.72200000001"/>
    <n v="286684.5134"/>
    <n v="197039.97330000001"/>
    <n v="344819.9534"/>
    <n v="236833.38949999999"/>
    <n v="414458.43160000001"/>
    <n v="278981.65120000002"/>
    <n v="488217.8897"/>
    <n v="305782.23389999999"/>
    <n v="535118.90919999999"/>
    <n v="331677.50829999999"/>
    <n v="580435.63939999999"/>
  </r>
  <r>
    <s v="9"/>
    <s v="Region IX - West"/>
    <x v="53"/>
    <s v="NV"/>
    <x v="387"/>
    <s v="2"/>
    <x v="1"/>
    <n v="110813.89780000001"/>
    <n v="193924.3211"/>
    <n v="145506.7671"/>
    <n v="254636.84239999999"/>
    <n v="177288.7634"/>
    <n v="310255.33600000001"/>
    <n v="218086.47839999999"/>
    <n v="381651.3371"/>
    <n v="259267.63759999999"/>
    <n v="453718.36570000002"/>
    <n v="285863.64079999999"/>
    <n v="500261.3713"/>
    <n v="311064.58510000003"/>
    <n v="544363.02390000003"/>
  </r>
  <r>
    <s v="9"/>
    <s v="Region IX - West"/>
    <x v="53"/>
    <s v="NV"/>
    <x v="387"/>
    <s v="3"/>
    <x v="2"/>
    <n v="97333.143599999996"/>
    <n v="170333.00140000001"/>
    <n v="132409.3977"/>
    <n v="231716.446"/>
    <n v="167392.90909999999"/>
    <n v="292937.59090000001"/>
    <n v="220333.87340000001"/>
    <n v="385584.27840000001"/>
    <n v="272739.21149999998"/>
    <n v="477293.6201"/>
    <n v="307080.96360000002"/>
    <n v="537391.68640000001"/>
    <n v="340946.60369999998"/>
    <n v="596656.55649999995"/>
  </r>
  <r>
    <s v="9"/>
    <s v="Region IX - West"/>
    <x v="53"/>
    <s v="NV"/>
    <x v="387"/>
    <s v="4"/>
    <x v="3"/>
    <n v="109105.51119999999"/>
    <n v="174568.8205"/>
    <n v="152747.7157"/>
    <n v="244396.3486"/>
    <n v="196389.92009999999"/>
    <n v="314223.87689999997"/>
    <n v="261853.22690000001"/>
    <n v="418965.1692"/>
    <n v="327316.53350000002"/>
    <n v="523706.46149999998"/>
    <n v="370958.73800000001"/>
    <n v="593533.98970000003"/>
    <n v="414600.9425"/>
    <n v="663361.51789999998"/>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0" dataOnRows="1" applyNumberFormats="0" applyBorderFormats="0" applyFontFormats="0" applyPatternFormats="0" applyAlignmentFormats="0" applyWidthHeightFormats="1" dataCaption="Data" updatedVersion="8" minRefreshableVersion="3" asteriskTotals="1" showMultipleLabel="0" showMemberPropertyTips="0" useAutoFormatting="1" rowGrandTotals="0" itemPrintTitles="1" createdVersion="3"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sortType="ascending">
      <items count="56">
        <item x="21"/>
        <item x="6"/>
        <item x="50"/>
        <item x="35"/>
        <item x="51"/>
        <item x="44"/>
        <item x="0"/>
        <item x="15"/>
        <item x="16"/>
        <item x="22"/>
        <item x="23"/>
        <item x="10"/>
        <item x="52"/>
        <item x="7"/>
        <item x="29"/>
        <item x="30"/>
        <item x="40"/>
        <item x="41"/>
        <item x="24"/>
        <item x="36"/>
        <item x="1"/>
        <item x="17"/>
        <item x="2"/>
        <item x="31"/>
        <item x="32"/>
        <item x="25"/>
        <item x="42"/>
        <item x="45"/>
        <item x="43"/>
        <item x="53"/>
        <item x="3"/>
        <item x="11"/>
        <item x="37"/>
        <item x="12"/>
        <item x="26"/>
        <item x="46"/>
        <item x="33"/>
        <item x="38"/>
        <item x="8"/>
        <item x="18"/>
        <item x="13"/>
        <item x="4"/>
        <item x="27"/>
        <item x="47"/>
        <item x="28"/>
        <item x="39"/>
        <item x="48"/>
        <item x="5"/>
        <item x="14"/>
        <item x="19"/>
        <item x="9"/>
        <item x="20"/>
        <item x="34"/>
        <item x="49"/>
        <item x="54"/>
        <item t="default"/>
      </items>
    </pivotField>
    <pivotField compact="0" outline="0" subtotalTop="0" showAll="0" includeNewItemsInFilter="1"/>
    <pivotField axis="axisPage" compact="0" outline="0" subtotalTop="0" showAll="0" includeNewItemsInFilter="1" sortType="ascending">
      <items count="390">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x="388"/>
        <item t="default"/>
      </items>
    </pivotField>
    <pivotField compact="0" outline="0" showAll="0" defaultSubtotal="0"/>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368" hier="-1"/>
    <pageField fld="2" item="16"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6">
    <format dxfId="22">
      <pivotArea type="all" dataOnly="0" outline="0" fieldPosition="0"/>
    </format>
    <format dxfId="21">
      <pivotArea type="all" dataOnly="0" outline="0" fieldPosition="0"/>
    </format>
    <format dxfId="20">
      <pivotArea outline="0" fieldPosition="0"/>
    </format>
    <format dxfId="19">
      <pivotArea dataOnly="0" labelOnly="1" outline="0" fieldPosition="0">
        <references count="1">
          <reference field="2" count="0"/>
        </references>
      </pivotArea>
    </format>
    <format dxfId="18">
      <pivotArea type="all" dataOnly="0" outline="0" fieldPosition="0"/>
    </format>
    <format dxfId="17">
      <pivotArea dataOnly="0" labelOnly="1" outline="0" fieldPosition="0">
        <references count="1">
          <reference field="2" count="0"/>
        </references>
      </pivotArea>
    </format>
    <format dxfId="16">
      <pivotArea type="all" dataOnly="0" outline="0" fieldPosition="0"/>
    </format>
    <format dxfId="15">
      <pivotArea outline="0" collapsedLevelsAreSubtotals="1" fieldPosition="0"/>
    </format>
    <format dxfId="14">
      <pivotArea field="6" type="button" dataOnly="0" labelOnly="1" outline="0" axis="axisRow" fieldPosition="0"/>
    </format>
    <format dxfId="13">
      <pivotArea field="-2" type="button" dataOnly="0" labelOnly="1" outline="0" axis="axisRow" fieldPosition="1"/>
    </format>
    <format dxfId="12">
      <pivotArea dataOnly="0" labelOnly="1" outline="0" fieldPosition="0">
        <references count="1">
          <reference field="6" count="0"/>
        </references>
      </pivotArea>
    </format>
    <format dxfId="1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1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7">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portal.hud.gov/hudportal/HUD?src=/program_offices/public_indian_housing/programs/ph/capfund"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86D46-6F91-4A4B-81F2-4497C65A9B69}">
  <sheetPr>
    <pageSetUpPr fitToPage="1"/>
  </sheetPr>
  <dimension ref="B1:T88"/>
  <sheetViews>
    <sheetView showGridLines="0" topLeftCell="A56" zoomScale="110" zoomScaleNormal="110" workbookViewId="0">
      <selection activeCell="G71" sqref="G71"/>
    </sheetView>
  </sheetViews>
  <sheetFormatPr defaultColWidth="8.54296875" defaultRowHeight="12.5"/>
  <cols>
    <col min="1" max="2" width="2.54296875" style="226" customWidth="1"/>
    <col min="3" max="8" width="8.54296875" style="226"/>
    <col min="9" max="11" width="9.54296875" style="226" customWidth="1"/>
    <col min="12" max="13" width="13.453125" style="226" customWidth="1"/>
    <col min="14" max="14" width="10.54296875" style="226" customWidth="1"/>
    <col min="15" max="15" width="8.54296875" style="226"/>
    <col min="16" max="17" width="2.54296875" style="226" customWidth="1"/>
    <col min="18" max="18" width="8.54296875" style="226"/>
    <col min="19" max="19" width="28.453125" style="226" customWidth="1"/>
    <col min="20" max="20" width="19" style="226" customWidth="1"/>
    <col min="21" max="16384" width="8.54296875" style="226"/>
  </cols>
  <sheetData>
    <row r="1" spans="2:20" ht="29.15" customHeight="1">
      <c r="B1" s="857" t="s">
        <v>759</v>
      </c>
      <c r="C1" s="857"/>
      <c r="D1" s="857"/>
      <c r="E1" s="857"/>
      <c r="F1" s="857"/>
      <c r="G1" s="857"/>
      <c r="H1" s="857"/>
      <c r="I1" s="858" t="s">
        <v>539</v>
      </c>
      <c r="J1" s="858"/>
      <c r="K1" s="858"/>
      <c r="M1" s="859" t="s">
        <v>1178</v>
      </c>
      <c r="N1" s="859"/>
      <c r="O1" s="859"/>
      <c r="P1" s="859"/>
    </row>
    <row r="2" spans="2:20" ht="15.65" customHeight="1" thickBot="1">
      <c r="B2" s="857"/>
      <c r="C2" s="857"/>
      <c r="D2" s="857"/>
      <c r="E2" s="857"/>
      <c r="F2" s="857"/>
      <c r="G2" s="857"/>
      <c r="H2" s="857"/>
      <c r="I2" s="860" t="s">
        <v>538</v>
      </c>
      <c r="J2" s="860"/>
      <c r="K2" s="860"/>
      <c r="M2" s="787"/>
      <c r="N2" s="787"/>
      <c r="O2" s="787"/>
      <c r="P2" s="787"/>
    </row>
    <row r="3" spans="2:20" ht="97" customHeight="1" thickBot="1">
      <c r="B3" s="861" t="s">
        <v>1177</v>
      </c>
      <c r="C3" s="862"/>
      <c r="D3" s="862"/>
      <c r="E3" s="862"/>
      <c r="F3" s="862"/>
      <c r="G3" s="862"/>
      <c r="H3" s="862"/>
      <c r="I3" s="862"/>
      <c r="J3" s="862"/>
      <c r="K3" s="862"/>
      <c r="L3" s="862"/>
      <c r="M3" s="862"/>
      <c r="N3" s="862"/>
      <c r="O3" s="862"/>
      <c r="P3" s="863"/>
    </row>
    <row r="4" spans="2:20" ht="9.75" customHeight="1" thickBot="1">
      <c r="B4" s="485"/>
      <c r="C4" s="485"/>
      <c r="D4" s="485"/>
      <c r="E4" s="485"/>
      <c r="F4" s="485"/>
      <c r="G4" s="485"/>
      <c r="H4" s="485"/>
      <c r="I4" s="485"/>
      <c r="J4" s="485"/>
      <c r="K4" s="485"/>
      <c r="L4" s="485"/>
      <c r="M4" s="485"/>
      <c r="N4" s="485"/>
      <c r="O4" s="485"/>
      <c r="P4" s="485"/>
    </row>
    <row r="5" spans="2:20" ht="34.5" customHeight="1" thickBot="1">
      <c r="B5" s="864" t="s">
        <v>1140</v>
      </c>
      <c r="C5" s="865"/>
      <c r="D5" s="865"/>
      <c r="E5" s="865"/>
      <c r="F5" s="865"/>
      <c r="G5" s="865"/>
      <c r="H5" s="865"/>
      <c r="I5" s="865"/>
      <c r="J5" s="865"/>
      <c r="K5" s="865"/>
      <c r="L5" s="865"/>
      <c r="M5" s="865"/>
      <c r="N5" s="865"/>
      <c r="O5" s="865"/>
      <c r="P5" s="866"/>
    </row>
    <row r="6" spans="2:20" ht="15" customHeight="1" thickBot="1">
      <c r="B6" s="485"/>
      <c r="C6" s="485"/>
      <c r="D6" s="485"/>
      <c r="E6" s="485"/>
      <c r="F6" s="485"/>
      <c r="G6" s="485"/>
      <c r="H6" s="485"/>
      <c r="I6" s="485"/>
      <c r="J6" s="485"/>
      <c r="K6" s="485"/>
      <c r="L6" s="485"/>
      <c r="M6" s="485"/>
      <c r="N6" s="485"/>
      <c r="O6" s="485"/>
      <c r="P6" s="485"/>
    </row>
    <row r="7" spans="2:20" ht="51" customHeight="1" thickBot="1">
      <c r="B7" s="867" t="s">
        <v>726</v>
      </c>
      <c r="C7" s="868"/>
      <c r="D7" s="868"/>
      <c r="E7" s="868"/>
      <c r="F7" s="868"/>
      <c r="G7" s="868"/>
      <c r="H7" s="868"/>
      <c r="I7" s="868"/>
      <c r="J7" s="868"/>
      <c r="K7" s="868"/>
      <c r="L7" s="868"/>
      <c r="M7" s="868"/>
      <c r="N7" s="868"/>
      <c r="O7" s="868"/>
      <c r="P7" s="869"/>
    </row>
    <row r="8" spans="2:20" ht="25.5" thickBot="1">
      <c r="S8" s="767" t="s">
        <v>1141</v>
      </c>
      <c r="T8" s="768" t="s">
        <v>1142</v>
      </c>
    </row>
    <row r="9" spans="2:20" ht="32.25" customHeight="1">
      <c r="B9" s="809"/>
      <c r="C9" s="808"/>
      <c r="D9" s="808"/>
      <c r="E9" s="808"/>
      <c r="F9" s="808"/>
      <c r="G9" s="808"/>
      <c r="H9" s="808"/>
      <c r="I9" s="808"/>
      <c r="J9" s="808"/>
      <c r="K9" s="808"/>
      <c r="L9" s="808"/>
      <c r="M9" s="808"/>
      <c r="N9" s="808"/>
      <c r="O9" s="808"/>
      <c r="P9" s="807"/>
      <c r="S9" s="870" t="s">
        <v>1143</v>
      </c>
      <c r="T9" s="871"/>
    </row>
    <row r="10" spans="2:20" ht="28.5" customHeight="1">
      <c r="B10" s="791"/>
      <c r="C10" s="872" t="s">
        <v>9</v>
      </c>
      <c r="D10" s="872"/>
      <c r="E10" s="872"/>
      <c r="F10" s="872"/>
      <c r="G10" s="872"/>
      <c r="H10" s="872"/>
      <c r="I10" s="872"/>
      <c r="J10" s="872"/>
      <c r="K10" s="872"/>
      <c r="L10" s="872"/>
      <c r="M10" s="872"/>
      <c r="N10" s="872"/>
      <c r="O10" s="872"/>
      <c r="P10" s="523"/>
      <c r="S10" s="873" t="s">
        <v>1189</v>
      </c>
      <c r="T10" s="873"/>
    </row>
    <row r="11" spans="2:20">
      <c r="B11" s="791"/>
      <c r="D11" s="806"/>
      <c r="E11" s="806"/>
      <c r="F11" s="806"/>
      <c r="G11" s="806"/>
      <c r="H11" s="806"/>
      <c r="I11" s="806"/>
      <c r="P11" s="523"/>
    </row>
    <row r="12" spans="2:20" ht="33" customHeight="1">
      <c r="B12" s="791"/>
      <c r="C12" s="805" t="s">
        <v>86</v>
      </c>
      <c r="D12" s="874" t="s">
        <v>724</v>
      </c>
      <c r="E12" s="874"/>
      <c r="F12" s="874"/>
      <c r="G12" s="874"/>
      <c r="H12" s="874"/>
      <c r="I12" s="874"/>
      <c r="J12" s="481"/>
      <c r="K12" s="875" t="s">
        <v>939</v>
      </c>
      <c r="L12" s="875"/>
      <c r="M12" s="875"/>
      <c r="N12" s="875"/>
      <c r="P12" s="523"/>
    </row>
    <row r="13" spans="2:20" s="702" customFormat="1" ht="23.15" customHeight="1">
      <c r="B13" s="804"/>
      <c r="C13" s="795" t="s">
        <v>87</v>
      </c>
      <c r="D13" s="876" t="s">
        <v>1176</v>
      </c>
      <c r="E13" s="876"/>
      <c r="F13" s="876"/>
      <c r="G13" s="876"/>
      <c r="H13" s="876"/>
      <c r="I13" s="876"/>
      <c r="K13" s="875"/>
      <c r="L13" s="875"/>
      <c r="M13" s="875"/>
      <c r="N13" s="875"/>
      <c r="O13" s="795"/>
      <c r="P13" s="803"/>
    </row>
    <row r="14" spans="2:20" ht="13">
      <c r="B14" s="791"/>
      <c r="C14" s="802" t="s">
        <v>88</v>
      </c>
      <c r="D14" s="226" t="s">
        <v>1175</v>
      </c>
      <c r="K14" s="875"/>
      <c r="L14" s="875"/>
      <c r="M14" s="875"/>
      <c r="N14" s="875"/>
      <c r="O14" s="792"/>
      <c r="P14" s="523"/>
    </row>
    <row r="15" spans="2:20">
      <c r="B15" s="791"/>
      <c r="K15" s="875"/>
      <c r="L15" s="875"/>
      <c r="M15" s="875"/>
      <c r="N15" s="875"/>
      <c r="O15" s="792"/>
      <c r="P15" s="523"/>
    </row>
    <row r="16" spans="2:20">
      <c r="B16" s="791"/>
      <c r="K16" s="875"/>
      <c r="L16" s="875"/>
      <c r="M16" s="875"/>
      <c r="N16" s="875"/>
      <c r="O16" s="792"/>
      <c r="P16" s="523"/>
    </row>
    <row r="17" spans="2:19" ht="13" customHeight="1">
      <c r="B17" s="791"/>
      <c r="C17" s="877" t="s">
        <v>922</v>
      </c>
      <c r="D17" s="877"/>
      <c r="E17" s="877"/>
      <c r="F17" s="877"/>
      <c r="G17" s="877"/>
      <c r="H17" s="877"/>
      <c r="I17" s="877"/>
      <c r="K17" s="875"/>
      <c r="L17" s="875"/>
      <c r="M17" s="875"/>
      <c r="N17" s="875"/>
      <c r="P17" s="523"/>
    </row>
    <row r="18" spans="2:19">
      <c r="B18" s="791"/>
      <c r="C18" s="558" t="s">
        <v>918</v>
      </c>
      <c r="P18" s="523"/>
    </row>
    <row r="19" spans="2:19">
      <c r="B19" s="791"/>
      <c r="C19" s="558"/>
      <c r="P19" s="523"/>
    </row>
    <row r="20" spans="2:19" ht="13" customHeight="1">
      <c r="B20" s="791"/>
      <c r="C20" s="878" t="s">
        <v>1174</v>
      </c>
      <c r="D20" s="879"/>
      <c r="E20" s="879"/>
      <c r="F20" s="879"/>
      <c r="G20" s="879"/>
      <c r="H20" s="879"/>
      <c r="I20" s="879"/>
      <c r="J20" s="879"/>
      <c r="K20" s="879"/>
      <c r="L20" s="879"/>
      <c r="M20" s="879"/>
      <c r="N20" s="879"/>
      <c r="O20" s="879"/>
      <c r="P20" s="523"/>
    </row>
    <row r="21" spans="2:19" ht="13" customHeight="1">
      <c r="B21" s="791"/>
      <c r="C21" s="880" t="s">
        <v>1173</v>
      </c>
      <c r="D21" s="876"/>
      <c r="E21" s="876"/>
      <c r="F21" s="876"/>
      <c r="G21" s="876"/>
      <c r="H21" s="876"/>
      <c r="I21" s="876"/>
      <c r="J21" s="876"/>
      <c r="K21" s="876"/>
      <c r="L21" s="876"/>
      <c r="M21" s="876"/>
      <c r="N21" s="876"/>
      <c r="O21" s="876"/>
      <c r="P21" s="523"/>
    </row>
    <row r="22" spans="2:19" ht="13" customHeight="1">
      <c r="B22" s="791"/>
      <c r="C22" s="881" t="s">
        <v>89</v>
      </c>
      <c r="D22" s="882"/>
      <c r="E22" s="882"/>
      <c r="F22" s="882"/>
      <c r="G22" s="882"/>
      <c r="H22" s="882"/>
      <c r="I22" s="882"/>
      <c r="J22" s="882"/>
      <c r="K22" s="882"/>
      <c r="L22" s="882"/>
      <c r="M22" s="882"/>
      <c r="N22" s="882"/>
      <c r="O22" s="882"/>
      <c r="P22" s="523"/>
    </row>
    <row r="23" spans="2:19" ht="13" customHeight="1">
      <c r="B23" s="791"/>
      <c r="C23" s="883" t="s">
        <v>90</v>
      </c>
      <c r="D23" s="884"/>
      <c r="E23" s="884"/>
      <c r="F23" s="884"/>
      <c r="G23" s="884"/>
      <c r="H23" s="884"/>
      <c r="I23" s="884"/>
      <c r="J23" s="884"/>
      <c r="K23" s="884"/>
      <c r="L23" s="884"/>
      <c r="M23" s="884"/>
      <c r="N23" s="884"/>
      <c r="O23" s="884"/>
      <c r="P23" s="523"/>
    </row>
    <row r="24" spans="2:19" ht="6" customHeight="1">
      <c r="B24" s="791"/>
      <c r="P24" s="523"/>
    </row>
    <row r="25" spans="2:19" ht="13" customHeight="1">
      <c r="B25" s="791"/>
      <c r="C25" s="885" t="s">
        <v>91</v>
      </c>
      <c r="D25" s="885"/>
      <c r="E25" s="885"/>
      <c r="F25" s="885"/>
      <c r="G25" s="885"/>
      <c r="H25" s="885"/>
      <c r="I25" s="885"/>
      <c r="J25" s="885"/>
      <c r="K25" s="885"/>
      <c r="L25" s="885"/>
      <c r="M25" s="885"/>
      <c r="N25" s="885"/>
      <c r="O25" s="885"/>
      <c r="P25" s="523"/>
    </row>
    <row r="26" spans="2:19" ht="13" customHeight="1">
      <c r="B26" s="791"/>
      <c r="C26" s="883" t="s">
        <v>794</v>
      </c>
      <c r="D26" s="883"/>
      <c r="E26" s="883"/>
      <c r="F26" s="883"/>
      <c r="G26" s="883"/>
      <c r="H26" s="883"/>
      <c r="I26" s="883"/>
      <c r="J26" s="883"/>
      <c r="K26" s="883"/>
      <c r="L26" s="883"/>
      <c r="M26" s="883"/>
      <c r="N26" s="883"/>
      <c r="O26" s="883"/>
      <c r="P26" s="523"/>
      <c r="S26" s="794"/>
    </row>
    <row r="27" spans="2:19" s="794" customFormat="1" ht="13" customHeight="1">
      <c r="B27" s="801"/>
      <c r="C27" s="883" t="s">
        <v>163</v>
      </c>
      <c r="D27" s="883"/>
      <c r="E27" s="883"/>
      <c r="F27" s="883"/>
      <c r="G27" s="883"/>
      <c r="H27" s="883"/>
      <c r="I27" s="883"/>
      <c r="J27" s="883"/>
      <c r="K27" s="883"/>
      <c r="L27" s="883"/>
      <c r="M27" s="883"/>
      <c r="N27" s="883"/>
      <c r="O27" s="883"/>
      <c r="P27" s="800"/>
      <c r="S27" s="792"/>
    </row>
    <row r="28" spans="2:19" s="792" customFormat="1">
      <c r="B28" s="799"/>
      <c r="C28" s="886" t="s">
        <v>795</v>
      </c>
      <c r="D28" s="887"/>
      <c r="E28" s="887"/>
      <c r="F28" s="887"/>
      <c r="G28" s="887"/>
      <c r="H28" s="887"/>
      <c r="I28" s="887"/>
      <c r="J28" s="887"/>
      <c r="K28" s="887"/>
      <c r="L28" s="887"/>
      <c r="M28" s="887"/>
      <c r="N28" s="887"/>
      <c r="O28" s="887"/>
      <c r="P28" s="798"/>
      <c r="S28" s="226"/>
    </row>
    <row r="29" spans="2:19">
      <c r="B29" s="791"/>
      <c r="C29" s="886" t="s">
        <v>74</v>
      </c>
      <c r="D29" s="887"/>
      <c r="E29" s="887"/>
      <c r="F29" s="887"/>
      <c r="G29" s="887"/>
      <c r="H29" s="887"/>
      <c r="I29" s="887"/>
      <c r="J29" s="887"/>
      <c r="K29" s="887"/>
      <c r="L29" s="887"/>
      <c r="M29" s="887"/>
      <c r="N29" s="887"/>
      <c r="O29" s="887"/>
      <c r="P29" s="523"/>
      <c r="S29" s="792"/>
    </row>
    <row r="30" spans="2:19" s="792" customFormat="1">
      <c r="B30" s="799"/>
      <c r="C30" s="886" t="s">
        <v>5</v>
      </c>
      <c r="D30" s="888"/>
      <c r="E30" s="888"/>
      <c r="F30" s="888"/>
      <c r="G30" s="888"/>
      <c r="H30" s="888"/>
      <c r="I30" s="888"/>
      <c r="J30" s="888"/>
      <c r="K30" s="888"/>
      <c r="L30" s="888"/>
      <c r="M30" s="888"/>
      <c r="N30" s="888"/>
      <c r="O30" s="888"/>
      <c r="P30" s="798"/>
    </row>
    <row r="31" spans="2:19" s="792" customFormat="1" ht="6" customHeight="1">
      <c r="B31" s="799"/>
      <c r="C31" s="786"/>
      <c r="D31" s="786"/>
      <c r="E31" s="786"/>
      <c r="F31" s="786"/>
      <c r="G31" s="786"/>
      <c r="H31" s="786"/>
      <c r="I31" s="786"/>
      <c r="J31" s="786"/>
      <c r="K31" s="786"/>
      <c r="L31" s="786"/>
      <c r="M31" s="786"/>
      <c r="N31" s="786"/>
      <c r="O31" s="786"/>
      <c r="P31" s="798"/>
      <c r="S31" s="226"/>
    </row>
    <row r="32" spans="2:19" ht="13.5" customHeight="1">
      <c r="B32" s="791"/>
      <c r="C32" s="883" t="s">
        <v>92</v>
      </c>
      <c r="D32" s="883"/>
      <c r="E32" s="883"/>
      <c r="F32" s="883"/>
      <c r="G32" s="883"/>
      <c r="H32" s="883"/>
      <c r="I32" s="883"/>
      <c r="J32" s="883"/>
      <c r="K32" s="883"/>
      <c r="L32" s="883"/>
      <c r="M32" s="883"/>
      <c r="N32" s="883"/>
      <c r="O32" s="883"/>
      <c r="P32" s="523"/>
    </row>
    <row r="33" spans="2:16" ht="13.5" customHeight="1">
      <c r="B33" s="791"/>
      <c r="C33" s="883" t="s">
        <v>81</v>
      </c>
      <c r="D33" s="883"/>
      <c r="E33" s="883"/>
      <c r="F33" s="883"/>
      <c r="G33" s="883"/>
      <c r="H33" s="883"/>
      <c r="I33" s="883"/>
      <c r="J33" s="883"/>
      <c r="K33" s="883"/>
      <c r="L33" s="883"/>
      <c r="M33" s="883"/>
      <c r="N33" s="883"/>
      <c r="O33" s="883"/>
      <c r="P33" s="523"/>
    </row>
    <row r="34" spans="2:16" ht="13.5" customHeight="1">
      <c r="B34" s="791"/>
      <c r="C34" s="886" t="s">
        <v>796</v>
      </c>
      <c r="D34" s="888"/>
      <c r="E34" s="888"/>
      <c r="F34" s="888"/>
      <c r="G34" s="888"/>
      <c r="H34" s="888"/>
      <c r="I34" s="888"/>
      <c r="J34" s="888"/>
      <c r="K34" s="888"/>
      <c r="L34" s="888"/>
      <c r="M34" s="888"/>
      <c r="N34" s="888"/>
      <c r="O34" s="888"/>
      <c r="P34" s="523"/>
    </row>
    <row r="35" spans="2:16" ht="6" customHeight="1">
      <c r="B35" s="791"/>
      <c r="C35" s="797"/>
      <c r="P35" s="523"/>
    </row>
    <row r="36" spans="2:16" ht="13">
      <c r="B36" s="791"/>
      <c r="C36" s="881" t="s">
        <v>164</v>
      </c>
      <c r="D36" s="881"/>
      <c r="E36" s="881"/>
      <c r="F36" s="881"/>
      <c r="G36" s="881"/>
      <c r="H36" s="881"/>
      <c r="I36" s="881"/>
      <c r="J36" s="881"/>
      <c r="K36" s="881"/>
      <c r="L36" s="881"/>
      <c r="M36" s="881"/>
      <c r="N36" s="881"/>
      <c r="O36" s="881"/>
      <c r="P36" s="523"/>
    </row>
    <row r="37" spans="2:16">
      <c r="B37" s="791"/>
      <c r="C37" s="889" t="s">
        <v>69</v>
      </c>
      <c r="D37" s="890"/>
      <c r="E37" s="890"/>
      <c r="F37" s="890"/>
      <c r="G37" s="890"/>
      <c r="H37" s="890"/>
      <c r="I37" s="890"/>
      <c r="J37" s="890"/>
      <c r="K37" s="890"/>
      <c r="L37" s="890"/>
      <c r="M37" s="890"/>
      <c r="N37" s="890"/>
      <c r="O37" s="890"/>
      <c r="P37" s="523"/>
    </row>
    <row r="38" spans="2:16">
      <c r="B38" s="791"/>
      <c r="C38" s="889" t="s">
        <v>70</v>
      </c>
      <c r="D38" s="890"/>
      <c r="E38" s="890"/>
      <c r="F38" s="890"/>
      <c r="G38" s="890"/>
      <c r="H38" s="890"/>
      <c r="I38" s="890"/>
      <c r="J38" s="890"/>
      <c r="K38" s="890"/>
      <c r="L38" s="890"/>
      <c r="M38" s="890"/>
      <c r="N38" s="890"/>
      <c r="O38" s="890"/>
      <c r="P38" s="523"/>
    </row>
    <row r="39" spans="2:16">
      <c r="B39" s="791"/>
      <c r="C39" s="889" t="s">
        <v>71</v>
      </c>
      <c r="D39" s="890"/>
      <c r="E39" s="890"/>
      <c r="F39" s="890"/>
      <c r="G39" s="890"/>
      <c r="H39" s="890"/>
      <c r="I39" s="890"/>
      <c r="J39" s="890"/>
      <c r="K39" s="890"/>
      <c r="L39" s="890"/>
      <c r="M39" s="890"/>
      <c r="N39" s="890"/>
      <c r="O39" s="890"/>
      <c r="P39" s="523"/>
    </row>
    <row r="40" spans="2:16">
      <c r="B40" s="791"/>
      <c r="C40" s="889" t="s">
        <v>72</v>
      </c>
      <c r="D40" s="890"/>
      <c r="E40" s="890"/>
      <c r="F40" s="890"/>
      <c r="G40" s="890"/>
      <c r="H40" s="890"/>
      <c r="I40" s="890"/>
      <c r="J40" s="890"/>
      <c r="K40" s="890"/>
      <c r="L40" s="890"/>
      <c r="M40" s="890"/>
      <c r="N40" s="890"/>
      <c r="O40" s="890"/>
      <c r="P40" s="523"/>
    </row>
    <row r="41" spans="2:16">
      <c r="B41" s="791"/>
      <c r="C41" s="886" t="s">
        <v>73</v>
      </c>
      <c r="D41" s="888"/>
      <c r="E41" s="888"/>
      <c r="F41" s="888"/>
      <c r="G41" s="888"/>
      <c r="H41" s="888"/>
      <c r="I41" s="888"/>
      <c r="J41" s="888"/>
      <c r="K41" s="888"/>
      <c r="L41" s="888"/>
      <c r="M41" s="888"/>
      <c r="N41" s="888"/>
      <c r="O41" s="888"/>
      <c r="P41" s="523"/>
    </row>
    <row r="42" spans="2:16">
      <c r="B42" s="791"/>
      <c r="C42" s="784"/>
      <c r="D42" s="796"/>
      <c r="E42" s="796"/>
      <c r="F42" s="796"/>
      <c r="G42" s="796"/>
      <c r="H42" s="796"/>
      <c r="I42" s="796"/>
      <c r="J42" s="796"/>
      <c r="K42" s="796"/>
      <c r="L42" s="796"/>
      <c r="M42" s="796"/>
      <c r="N42" s="796"/>
      <c r="O42" s="796"/>
      <c r="P42" s="523"/>
    </row>
    <row r="43" spans="2:16" ht="13">
      <c r="B43" s="791"/>
      <c r="C43" s="891" t="s">
        <v>1172</v>
      </c>
      <c r="D43" s="878"/>
      <c r="E43" s="878"/>
      <c r="F43" s="878"/>
      <c r="G43" s="878"/>
      <c r="H43" s="878"/>
      <c r="I43" s="878"/>
      <c r="J43" s="878"/>
      <c r="K43" s="878"/>
      <c r="L43" s="878"/>
      <c r="M43" s="878"/>
      <c r="N43" s="878"/>
      <c r="O43" s="878"/>
      <c r="P43" s="523"/>
    </row>
    <row r="44" spans="2:16">
      <c r="B44" s="791"/>
      <c r="C44" s="784"/>
      <c r="D44" s="796"/>
      <c r="E44" s="796"/>
      <c r="F44" s="796"/>
      <c r="G44" s="796"/>
      <c r="H44" s="796"/>
      <c r="I44" s="796"/>
      <c r="J44" s="796"/>
      <c r="K44" s="796"/>
      <c r="L44" s="796"/>
      <c r="M44" s="796"/>
      <c r="N44" s="796"/>
      <c r="O44" s="796"/>
      <c r="P44" s="523"/>
    </row>
    <row r="45" spans="2:16" ht="13">
      <c r="B45" s="791"/>
      <c r="C45" s="892" t="s">
        <v>1171</v>
      </c>
      <c r="D45" s="892"/>
      <c r="E45" s="892"/>
      <c r="F45" s="892"/>
      <c r="G45" s="892"/>
      <c r="H45" s="892"/>
      <c r="I45" s="892"/>
      <c r="J45" s="892"/>
      <c r="K45" s="892"/>
      <c r="L45" s="892"/>
      <c r="M45" s="892"/>
      <c r="N45" s="892"/>
      <c r="O45" s="892"/>
      <c r="P45" s="523"/>
    </row>
    <row r="46" spans="2:16">
      <c r="B46" s="791"/>
      <c r="C46" s="784"/>
      <c r="D46" s="796"/>
      <c r="E46" s="796"/>
      <c r="F46" s="796"/>
      <c r="G46" s="796"/>
      <c r="H46" s="796"/>
      <c r="I46" s="796"/>
      <c r="J46" s="796"/>
      <c r="K46" s="796"/>
      <c r="L46" s="796"/>
      <c r="M46" s="796"/>
      <c r="N46" s="796"/>
      <c r="O46" s="796"/>
      <c r="P46" s="523"/>
    </row>
    <row r="47" spans="2:16" ht="13" customHeight="1">
      <c r="B47" s="791"/>
      <c r="C47" s="891" t="s">
        <v>923</v>
      </c>
      <c r="D47" s="893"/>
      <c r="E47" s="893"/>
      <c r="F47" s="893"/>
      <c r="G47" s="893"/>
      <c r="H47" s="893"/>
      <c r="I47" s="893"/>
      <c r="J47" s="893"/>
      <c r="K47" s="893"/>
      <c r="L47" s="893"/>
      <c r="M47" s="893"/>
      <c r="N47" s="893"/>
      <c r="O47" s="893"/>
      <c r="P47" s="523"/>
    </row>
    <row r="48" spans="2:16">
      <c r="B48" s="791"/>
      <c r="C48" s="894" t="s">
        <v>85</v>
      </c>
      <c r="D48" s="894"/>
      <c r="E48" s="894"/>
      <c r="F48" s="894"/>
      <c r="G48" s="894"/>
      <c r="H48" s="894"/>
      <c r="I48" s="894"/>
      <c r="P48" s="523"/>
    </row>
    <row r="49" spans="2:16">
      <c r="B49" s="791"/>
      <c r="C49" s="894" t="s">
        <v>927</v>
      </c>
      <c r="D49" s="894"/>
      <c r="E49" s="894"/>
      <c r="F49" s="894"/>
      <c r="G49" s="894"/>
      <c r="H49" s="894"/>
      <c r="I49" s="894"/>
      <c r="P49" s="523"/>
    </row>
    <row r="50" spans="2:16">
      <c r="B50" s="791"/>
      <c r="C50" s="558"/>
      <c r="D50" s="558"/>
      <c r="E50" s="558"/>
      <c r="F50" s="558"/>
      <c r="G50" s="558"/>
      <c r="H50" s="558"/>
      <c r="I50" s="558"/>
      <c r="P50" s="523"/>
    </row>
    <row r="51" spans="2:16" ht="13" customHeight="1">
      <c r="B51" s="791"/>
      <c r="C51" s="891" t="s">
        <v>928</v>
      </c>
      <c r="D51" s="893"/>
      <c r="E51" s="893"/>
      <c r="F51" s="893"/>
      <c r="G51" s="893"/>
      <c r="H51" s="893"/>
      <c r="I51" s="893"/>
      <c r="J51" s="893"/>
      <c r="K51" s="893"/>
      <c r="L51" s="893"/>
      <c r="M51" s="893"/>
      <c r="N51" s="893"/>
      <c r="O51" s="893"/>
      <c r="P51" s="523"/>
    </row>
    <row r="52" spans="2:16">
      <c r="B52" s="791"/>
      <c r="C52" s="558"/>
      <c r="D52" s="558"/>
      <c r="E52" s="558"/>
      <c r="F52" s="558"/>
      <c r="G52" s="558"/>
      <c r="H52" s="558"/>
      <c r="I52" s="558"/>
      <c r="P52" s="523"/>
    </row>
    <row r="53" spans="2:16" ht="13">
      <c r="B53" s="791"/>
      <c r="C53" s="892" t="s">
        <v>1170</v>
      </c>
      <c r="D53" s="895"/>
      <c r="E53" s="895"/>
      <c r="F53" s="895"/>
      <c r="G53" s="895"/>
      <c r="H53" s="895"/>
      <c r="I53" s="895"/>
      <c r="J53" s="895"/>
      <c r="K53" s="895"/>
      <c r="L53" s="895"/>
      <c r="M53" s="895"/>
      <c r="N53" s="895"/>
      <c r="O53" s="895"/>
      <c r="P53" s="523"/>
    </row>
    <row r="54" spans="2:16">
      <c r="B54" s="791"/>
      <c r="C54" s="885" t="s">
        <v>82</v>
      </c>
      <c r="D54" s="885"/>
      <c r="E54" s="885"/>
      <c r="F54" s="885"/>
      <c r="G54" s="885"/>
      <c r="H54" s="885"/>
      <c r="I54" s="885"/>
      <c r="J54" s="885"/>
      <c r="K54" s="885"/>
      <c r="L54" s="885"/>
      <c r="M54" s="885"/>
      <c r="N54" s="885"/>
      <c r="O54" s="885"/>
      <c r="P54" s="523"/>
    </row>
    <row r="55" spans="2:16">
      <c r="B55" s="791"/>
      <c r="C55" s="885" t="s">
        <v>0</v>
      </c>
      <c r="D55" s="885"/>
      <c r="E55" s="885"/>
      <c r="F55" s="885"/>
      <c r="G55" s="885"/>
      <c r="H55" s="885"/>
      <c r="I55" s="885"/>
      <c r="J55" s="885"/>
      <c r="K55" s="885"/>
      <c r="L55" s="885"/>
      <c r="M55" s="885"/>
      <c r="N55" s="885"/>
      <c r="O55" s="885"/>
      <c r="P55" s="523"/>
    </row>
    <row r="56" spans="2:16">
      <c r="B56" s="791"/>
      <c r="C56" s="883" t="s">
        <v>161</v>
      </c>
      <c r="D56" s="883"/>
      <c r="E56" s="883"/>
      <c r="F56" s="883"/>
      <c r="G56" s="883"/>
      <c r="H56" s="883"/>
      <c r="I56" s="883"/>
      <c r="J56" s="883"/>
      <c r="K56" s="883"/>
      <c r="L56" s="883"/>
      <c r="M56" s="883"/>
      <c r="N56" s="883"/>
      <c r="O56" s="883"/>
      <c r="P56" s="523"/>
    </row>
    <row r="57" spans="2:16">
      <c r="B57" s="791"/>
      <c r="C57" s="793" t="s">
        <v>162</v>
      </c>
      <c r="P57" s="523"/>
    </row>
    <row r="58" spans="2:16">
      <c r="B58" s="791"/>
      <c r="C58" s="785"/>
      <c r="D58" s="785"/>
      <c r="E58" s="785"/>
      <c r="F58" s="785"/>
      <c r="G58" s="785"/>
      <c r="H58" s="785"/>
      <c r="I58" s="785"/>
      <c r="J58" s="785"/>
      <c r="K58" s="785"/>
      <c r="L58" s="785"/>
      <c r="M58" s="785"/>
      <c r="N58" s="785"/>
      <c r="O58" s="785"/>
      <c r="P58" s="523"/>
    </row>
    <row r="59" spans="2:16" ht="13">
      <c r="B59" s="791"/>
      <c r="C59" s="892" t="s">
        <v>929</v>
      </c>
      <c r="D59" s="895"/>
      <c r="E59" s="895"/>
      <c r="F59" s="895"/>
      <c r="G59" s="895"/>
      <c r="H59" s="895"/>
      <c r="I59" s="895"/>
      <c r="J59" s="895"/>
      <c r="K59" s="895"/>
      <c r="L59" s="895"/>
      <c r="M59" s="895"/>
      <c r="N59" s="895"/>
      <c r="O59" s="895"/>
      <c r="P59" s="523"/>
    </row>
    <row r="60" spans="2:16">
      <c r="B60" s="791"/>
      <c r="C60" s="880" t="s">
        <v>75</v>
      </c>
      <c r="D60" s="880"/>
      <c r="E60" s="880"/>
      <c r="F60" s="880"/>
      <c r="G60" s="880"/>
      <c r="H60" s="880"/>
      <c r="I60" s="880"/>
      <c r="J60" s="880"/>
      <c r="K60" s="880"/>
      <c r="L60" s="880"/>
      <c r="M60" s="880"/>
      <c r="N60" s="880"/>
      <c r="O60" s="880"/>
      <c r="P60" s="523"/>
    </row>
    <row r="61" spans="2:16">
      <c r="B61" s="791"/>
      <c r="C61" s="880" t="s">
        <v>76</v>
      </c>
      <c r="D61" s="880"/>
      <c r="E61" s="880"/>
      <c r="F61" s="880"/>
      <c r="G61" s="880"/>
      <c r="H61" s="880"/>
      <c r="I61" s="880"/>
      <c r="J61" s="880"/>
      <c r="K61" s="880"/>
      <c r="L61" s="880"/>
      <c r="M61" s="880"/>
      <c r="N61" s="880"/>
      <c r="O61" s="880"/>
      <c r="P61" s="523"/>
    </row>
    <row r="62" spans="2:16">
      <c r="B62" s="791"/>
      <c r="C62" s="785"/>
      <c r="D62" s="785"/>
      <c r="E62" s="785"/>
      <c r="F62" s="785"/>
      <c r="G62" s="785"/>
      <c r="H62" s="785"/>
      <c r="I62" s="785"/>
      <c r="J62" s="785"/>
      <c r="K62" s="785"/>
      <c r="L62" s="785"/>
      <c r="M62" s="785"/>
      <c r="N62" s="785"/>
      <c r="O62" s="785"/>
      <c r="P62" s="523"/>
    </row>
    <row r="63" spans="2:16" ht="13">
      <c r="B63" s="791"/>
      <c r="C63" s="892" t="s">
        <v>930</v>
      </c>
      <c r="D63" s="882"/>
      <c r="E63" s="882"/>
      <c r="F63" s="882"/>
      <c r="G63" s="882"/>
      <c r="H63" s="882"/>
      <c r="I63" s="882"/>
      <c r="J63" s="882"/>
      <c r="K63" s="882"/>
      <c r="L63" s="882"/>
      <c r="M63" s="882"/>
      <c r="N63" s="882"/>
      <c r="O63" s="882"/>
      <c r="P63" s="523"/>
    </row>
    <row r="64" spans="2:16">
      <c r="B64" s="791"/>
      <c r="C64" s="881" t="s">
        <v>797</v>
      </c>
      <c r="D64" s="896"/>
      <c r="E64" s="896"/>
      <c r="F64" s="896"/>
      <c r="G64" s="896"/>
      <c r="H64" s="896"/>
      <c r="I64" s="896"/>
      <c r="J64" s="896"/>
      <c r="K64" s="896"/>
      <c r="L64" s="896"/>
      <c r="M64" s="896"/>
      <c r="N64" s="896"/>
      <c r="O64" s="896"/>
      <c r="P64" s="523"/>
    </row>
    <row r="65" spans="2:16">
      <c r="B65" s="791"/>
      <c r="C65" s="889" t="s">
        <v>1169</v>
      </c>
      <c r="D65" s="890"/>
      <c r="E65" s="890"/>
      <c r="F65" s="890"/>
      <c r="G65" s="890"/>
      <c r="H65" s="890"/>
      <c r="I65" s="890"/>
      <c r="J65" s="890"/>
      <c r="K65" s="890"/>
      <c r="L65" s="890"/>
      <c r="M65" s="890"/>
      <c r="N65" s="890"/>
      <c r="O65" s="890"/>
      <c r="P65" s="523"/>
    </row>
    <row r="66" spans="2:16">
      <c r="B66" s="791"/>
      <c r="C66" s="889" t="s">
        <v>3</v>
      </c>
      <c r="D66" s="890"/>
      <c r="E66" s="890"/>
      <c r="F66" s="890"/>
      <c r="G66" s="890"/>
      <c r="H66" s="890"/>
      <c r="I66" s="890"/>
      <c r="J66" s="890"/>
      <c r="K66" s="890"/>
      <c r="L66" s="890"/>
      <c r="M66" s="890"/>
      <c r="N66" s="890"/>
      <c r="O66" s="890"/>
      <c r="P66" s="523"/>
    </row>
    <row r="67" spans="2:16">
      <c r="B67" s="791"/>
      <c r="C67" s="883" t="s">
        <v>6</v>
      </c>
      <c r="D67" s="884"/>
      <c r="E67" s="884"/>
      <c r="F67" s="884"/>
      <c r="G67" s="884"/>
      <c r="H67" s="884"/>
      <c r="I67" s="884"/>
      <c r="J67" s="884"/>
      <c r="K67" s="884"/>
      <c r="L67" s="884"/>
      <c r="M67" s="884"/>
      <c r="N67" s="884"/>
      <c r="O67" s="884"/>
      <c r="P67" s="523"/>
    </row>
    <row r="68" spans="2:16">
      <c r="B68" s="791"/>
      <c r="C68" s="886" t="s">
        <v>77</v>
      </c>
      <c r="D68" s="887"/>
      <c r="E68" s="887"/>
      <c r="F68" s="887"/>
      <c r="G68" s="887"/>
      <c r="H68" s="887"/>
      <c r="I68" s="887"/>
      <c r="J68" s="887"/>
      <c r="K68" s="887"/>
      <c r="L68" s="887"/>
      <c r="M68" s="887"/>
      <c r="N68" s="887"/>
      <c r="O68" s="887"/>
      <c r="P68" s="523"/>
    </row>
    <row r="69" spans="2:16">
      <c r="B69" s="791"/>
      <c r="C69" s="886" t="s">
        <v>78</v>
      </c>
      <c r="D69" s="887"/>
      <c r="E69" s="887"/>
      <c r="F69" s="887"/>
      <c r="G69" s="887"/>
      <c r="H69" s="887"/>
      <c r="I69" s="887"/>
      <c r="J69" s="887"/>
      <c r="K69" s="887"/>
      <c r="L69" s="887"/>
      <c r="M69" s="887"/>
      <c r="N69" s="887"/>
      <c r="O69" s="887"/>
      <c r="P69" s="523"/>
    </row>
    <row r="70" spans="2:16" ht="24" customHeight="1">
      <c r="B70" s="791"/>
      <c r="C70" s="886" t="s">
        <v>79</v>
      </c>
      <c r="D70" s="887"/>
      <c r="E70" s="887"/>
      <c r="F70" s="887"/>
      <c r="G70" s="887"/>
      <c r="H70" s="887"/>
      <c r="I70" s="887"/>
      <c r="J70" s="887"/>
      <c r="K70" s="887"/>
      <c r="L70" s="887"/>
      <c r="M70" s="887"/>
      <c r="N70" s="887"/>
      <c r="O70" s="887"/>
      <c r="P70" s="523"/>
    </row>
    <row r="71" spans="2:16">
      <c r="B71" s="791"/>
      <c r="C71" s="785"/>
      <c r="D71" s="785"/>
      <c r="E71" s="785"/>
      <c r="F71" s="785"/>
      <c r="G71" s="785"/>
      <c r="H71" s="785"/>
      <c r="I71" s="785"/>
      <c r="J71" s="785"/>
      <c r="K71" s="785"/>
      <c r="L71" s="785"/>
      <c r="M71" s="785"/>
      <c r="N71" s="785"/>
      <c r="O71" s="785"/>
      <c r="P71" s="523"/>
    </row>
    <row r="72" spans="2:16" ht="13">
      <c r="B72" s="791"/>
      <c r="C72" s="892" t="s">
        <v>931</v>
      </c>
      <c r="D72" s="882"/>
      <c r="E72" s="882"/>
      <c r="F72" s="882"/>
      <c r="G72" s="882"/>
      <c r="H72" s="882"/>
      <c r="I72" s="882"/>
      <c r="J72" s="882"/>
      <c r="K72" s="882"/>
      <c r="L72" s="882"/>
      <c r="P72" s="523"/>
    </row>
    <row r="73" spans="2:16" ht="12.65" customHeight="1">
      <c r="B73" s="791"/>
      <c r="C73" s="880" t="s">
        <v>1168</v>
      </c>
      <c r="D73" s="880"/>
      <c r="E73" s="880"/>
      <c r="F73" s="880"/>
      <c r="G73" s="880"/>
      <c r="H73" s="880"/>
      <c r="I73" s="880"/>
      <c r="J73" s="880"/>
      <c r="K73" s="880"/>
      <c r="L73" s="880"/>
      <c r="M73" s="880"/>
      <c r="N73" s="880"/>
      <c r="O73" s="880"/>
      <c r="P73" s="523"/>
    </row>
    <row r="74" spans="2:16">
      <c r="B74" s="791"/>
      <c r="C74" s="880" t="s">
        <v>936</v>
      </c>
      <c r="D74" s="876"/>
      <c r="E74" s="876"/>
      <c r="F74" s="876"/>
      <c r="G74" s="876"/>
      <c r="H74" s="876"/>
      <c r="I74" s="876"/>
      <c r="J74" s="876"/>
      <c r="K74" s="876"/>
      <c r="L74" s="876"/>
      <c r="M74" s="876"/>
      <c r="N74" s="876"/>
      <c r="O74" s="876"/>
      <c r="P74" s="523"/>
    </row>
    <row r="75" spans="2:16">
      <c r="B75" s="791"/>
      <c r="P75" s="523"/>
    </row>
    <row r="76" spans="2:16" ht="13">
      <c r="B76" s="791"/>
      <c r="C76" s="877" t="s">
        <v>1167</v>
      </c>
      <c r="D76" s="882"/>
      <c r="E76" s="882"/>
      <c r="F76" s="882"/>
      <c r="G76" s="882"/>
      <c r="H76" s="882"/>
      <c r="I76" s="882"/>
      <c r="J76" s="882"/>
      <c r="K76" s="882"/>
      <c r="L76" s="882"/>
      <c r="M76" s="882"/>
      <c r="N76" s="882"/>
      <c r="O76" s="882"/>
      <c r="P76" s="523"/>
    </row>
    <row r="77" spans="2:16" ht="13">
      <c r="B77" s="791"/>
      <c r="C77" s="885" t="s">
        <v>1</v>
      </c>
      <c r="D77" s="885"/>
      <c r="E77" s="885"/>
      <c r="F77" s="885"/>
      <c r="G77" s="885"/>
      <c r="H77" s="885"/>
      <c r="I77" s="885"/>
      <c r="J77" s="885"/>
      <c r="K77" s="885"/>
      <c r="L77" s="885"/>
      <c r="M77" s="885"/>
      <c r="N77" s="885"/>
      <c r="O77" s="885"/>
      <c r="P77" s="523"/>
    </row>
    <row r="78" spans="2:16">
      <c r="B78" s="791"/>
      <c r="C78" s="881" t="s">
        <v>1166</v>
      </c>
      <c r="D78" s="881"/>
      <c r="E78" s="881"/>
      <c r="F78" s="881"/>
      <c r="G78" s="881"/>
      <c r="H78" s="881"/>
      <c r="I78" s="881"/>
      <c r="J78" s="881"/>
      <c r="K78" s="881"/>
      <c r="L78" s="881"/>
      <c r="M78" s="881"/>
      <c r="N78" s="881"/>
      <c r="O78" s="881"/>
      <c r="P78" s="523"/>
    </row>
    <row r="79" spans="2:16">
      <c r="B79" s="791"/>
      <c r="C79" s="792"/>
      <c r="D79" s="792"/>
      <c r="E79" s="792"/>
      <c r="F79" s="792"/>
      <c r="G79" s="792"/>
      <c r="H79" s="792"/>
      <c r="I79" s="792"/>
      <c r="J79" s="792"/>
      <c r="K79" s="792"/>
      <c r="L79" s="792"/>
      <c r="M79" s="792"/>
      <c r="N79" s="792"/>
      <c r="O79" s="792"/>
      <c r="P79" s="523"/>
    </row>
    <row r="80" spans="2:16" ht="13">
      <c r="B80" s="791"/>
      <c r="C80" s="892" t="s">
        <v>932</v>
      </c>
      <c r="D80" s="892"/>
      <c r="E80" s="892"/>
      <c r="F80" s="892"/>
      <c r="G80" s="892"/>
      <c r="H80" s="892"/>
      <c r="I80" s="892"/>
      <c r="J80" s="892"/>
      <c r="K80" s="892"/>
      <c r="L80" s="892"/>
      <c r="M80" s="892"/>
      <c r="N80" s="892"/>
      <c r="O80" s="892"/>
      <c r="P80" s="523"/>
    </row>
    <row r="81" spans="2:16">
      <c r="B81" s="791"/>
      <c r="C81" s="885" t="s">
        <v>95</v>
      </c>
      <c r="D81" s="885"/>
      <c r="E81" s="885"/>
      <c r="F81" s="885"/>
      <c r="G81" s="885"/>
      <c r="H81" s="885"/>
      <c r="I81" s="885"/>
      <c r="J81" s="885"/>
      <c r="K81" s="885"/>
      <c r="L81" s="885"/>
      <c r="M81" s="885"/>
      <c r="N81" s="885"/>
      <c r="O81" s="885"/>
      <c r="P81" s="523"/>
    </row>
    <row r="82" spans="2:16">
      <c r="B82" s="791"/>
      <c r="C82" s="881" t="s">
        <v>96</v>
      </c>
      <c r="D82" s="881"/>
      <c r="E82" s="881"/>
      <c r="F82" s="881"/>
      <c r="G82" s="881"/>
      <c r="H82" s="881"/>
      <c r="I82" s="881"/>
      <c r="J82" s="881"/>
      <c r="K82" s="881"/>
      <c r="L82" s="881"/>
      <c r="M82" s="881"/>
      <c r="N82" s="881"/>
      <c r="O82" s="881"/>
      <c r="P82" s="523"/>
    </row>
    <row r="83" spans="2:16">
      <c r="B83" s="791"/>
      <c r="C83" s="881" t="s">
        <v>2</v>
      </c>
      <c r="D83" s="881"/>
      <c r="E83" s="881"/>
      <c r="F83" s="881"/>
      <c r="G83" s="881"/>
      <c r="H83" s="881"/>
      <c r="I83" s="881"/>
      <c r="J83" s="881"/>
      <c r="K83" s="881"/>
      <c r="L83" s="881"/>
      <c r="M83" s="881"/>
      <c r="N83" s="881"/>
      <c r="O83" s="881"/>
      <c r="P83" s="523"/>
    </row>
    <row r="84" spans="2:16">
      <c r="B84" s="791"/>
      <c r="C84" s="883" t="s">
        <v>798</v>
      </c>
      <c r="D84" s="883"/>
      <c r="E84" s="883"/>
      <c r="F84" s="883"/>
      <c r="G84" s="883"/>
      <c r="H84" s="883"/>
      <c r="I84" s="883"/>
      <c r="J84" s="883"/>
      <c r="K84" s="883"/>
      <c r="L84" s="883"/>
      <c r="M84" s="883"/>
      <c r="N84" s="883"/>
      <c r="O84" s="883"/>
      <c r="P84" s="523"/>
    </row>
    <row r="85" spans="2:16">
      <c r="B85" s="791"/>
      <c r="C85" s="883"/>
      <c r="D85" s="883"/>
      <c r="E85" s="883"/>
      <c r="F85" s="883"/>
      <c r="G85" s="883"/>
      <c r="H85" s="883"/>
      <c r="I85" s="883"/>
      <c r="J85" s="883"/>
      <c r="K85" s="883"/>
      <c r="L85" s="883"/>
      <c r="M85" s="883"/>
      <c r="N85" s="883"/>
      <c r="O85" s="883"/>
      <c r="P85" s="523"/>
    </row>
    <row r="86" spans="2:16">
      <c r="B86" s="791"/>
      <c r="C86" s="878" t="s">
        <v>1165</v>
      </c>
      <c r="D86" s="876"/>
      <c r="E86" s="876"/>
      <c r="F86" s="876"/>
      <c r="G86" s="876"/>
      <c r="H86" s="876"/>
      <c r="I86" s="876"/>
      <c r="J86" s="876"/>
      <c r="K86" s="876"/>
      <c r="L86" s="876"/>
      <c r="M86" s="876"/>
      <c r="N86" s="876"/>
      <c r="O86" s="876"/>
      <c r="P86" s="523"/>
    </row>
    <row r="87" spans="2:16" ht="13" thickBot="1">
      <c r="B87" s="790"/>
      <c r="C87" s="789"/>
      <c r="D87" s="789"/>
      <c r="E87" s="789"/>
      <c r="F87" s="789"/>
      <c r="G87" s="789"/>
      <c r="H87" s="789"/>
      <c r="I87" s="789"/>
      <c r="J87" s="789"/>
      <c r="K87" s="789"/>
      <c r="L87" s="789"/>
      <c r="M87" s="789"/>
      <c r="N87" s="789"/>
      <c r="O87" s="789"/>
      <c r="P87" s="541"/>
    </row>
    <row r="88" spans="2:16">
      <c r="P88" s="227" t="s">
        <v>1164</v>
      </c>
    </row>
  </sheetData>
  <sheetProtection algorithmName="SHA-512" hashValue="7snkTroTsA61GQvPo0Adb8Ebl5d8IDYUHvdAwuw9dP3NhU/6x8EVp2dGkW1th6F7A7c2zonflDZza7Pwnbpcwg==" saltValue="vvdkW28c877TdPBYxxZqQw==" spinCount="100000" sheet="1" objects="1" scenarios="1"/>
  <mergeCells count="67">
    <mergeCell ref="C82:O82"/>
    <mergeCell ref="C83:O83"/>
    <mergeCell ref="C84:O84"/>
    <mergeCell ref="C85:O85"/>
    <mergeCell ref="C86:O86"/>
    <mergeCell ref="C81:O81"/>
    <mergeCell ref="C67:O67"/>
    <mergeCell ref="C68:O68"/>
    <mergeCell ref="C69:O69"/>
    <mergeCell ref="C70:O70"/>
    <mergeCell ref="C72:L72"/>
    <mergeCell ref="C73:O73"/>
    <mergeCell ref="C74:O74"/>
    <mergeCell ref="C76:O76"/>
    <mergeCell ref="C77:O77"/>
    <mergeCell ref="C78:O78"/>
    <mergeCell ref="C80:O80"/>
    <mergeCell ref="C61:O61"/>
    <mergeCell ref="C63:O63"/>
    <mergeCell ref="C64:O64"/>
    <mergeCell ref="C65:O65"/>
    <mergeCell ref="C66:O66"/>
    <mergeCell ref="C54:O54"/>
    <mergeCell ref="C55:O55"/>
    <mergeCell ref="C56:O56"/>
    <mergeCell ref="C59:O59"/>
    <mergeCell ref="C60:O60"/>
    <mergeCell ref="C47:O47"/>
    <mergeCell ref="C48:I48"/>
    <mergeCell ref="C49:I49"/>
    <mergeCell ref="C51:O51"/>
    <mergeCell ref="C53:O53"/>
    <mergeCell ref="C39:O39"/>
    <mergeCell ref="C40:O40"/>
    <mergeCell ref="C41:O41"/>
    <mergeCell ref="C43:O43"/>
    <mergeCell ref="C45:O45"/>
    <mergeCell ref="C33:O33"/>
    <mergeCell ref="C34:O34"/>
    <mergeCell ref="C36:O36"/>
    <mergeCell ref="C37:O37"/>
    <mergeCell ref="C38:O38"/>
    <mergeCell ref="C27:O27"/>
    <mergeCell ref="C28:O28"/>
    <mergeCell ref="C29:O29"/>
    <mergeCell ref="C30:O30"/>
    <mergeCell ref="C32:O32"/>
    <mergeCell ref="C21:O21"/>
    <mergeCell ref="C22:O22"/>
    <mergeCell ref="C23:O23"/>
    <mergeCell ref="C25:O25"/>
    <mergeCell ref="C26:O26"/>
    <mergeCell ref="D12:I12"/>
    <mergeCell ref="K12:N17"/>
    <mergeCell ref="D13:I13"/>
    <mergeCell ref="C17:I17"/>
    <mergeCell ref="C20:O20"/>
    <mergeCell ref="B5:P5"/>
    <mergeCell ref="B7:P7"/>
    <mergeCell ref="S9:T9"/>
    <mergeCell ref="C10:O10"/>
    <mergeCell ref="S10:T10"/>
    <mergeCell ref="B1:H2"/>
    <mergeCell ref="I1:K1"/>
    <mergeCell ref="M1:P1"/>
    <mergeCell ref="I2:K2"/>
    <mergeCell ref="B3:P3"/>
  </mergeCells>
  <printOptions horizontalCentered="1"/>
  <pageMargins left="0.25" right="0.25" top="0.5" bottom="0.5" header="0.5" footer="0.25"/>
  <pageSetup scale="96" fitToHeight="0" orientation="landscape" r:id="rId1"/>
  <headerFooter alignWithMargins="0"/>
  <rowBreaks count="2" manualBreakCount="2">
    <brk id="31" max="16" man="1"/>
    <brk id="7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B54"/>
  <sheetViews>
    <sheetView zoomScaleNormal="100" workbookViewId="0">
      <selection activeCell="P26" sqref="P26"/>
    </sheetView>
  </sheetViews>
  <sheetFormatPr defaultRowHeight="12.5"/>
  <cols>
    <col min="1" max="1" width="2.81640625" customWidth="1"/>
    <col min="2" max="2" width="45.7265625" bestFit="1" customWidth="1"/>
    <col min="3" max="4" width="9.7265625" customWidth="1"/>
    <col min="5" max="5" width="14" customWidth="1"/>
    <col min="6" max="6" width="12.7265625" customWidth="1"/>
    <col min="7" max="7" width="10.7265625" customWidth="1"/>
    <col min="8" max="10" width="12.7265625" customWidth="1"/>
    <col min="11" max="11" width="2.81640625" customWidth="1"/>
    <col min="15" max="15" width="12.7265625" customWidth="1"/>
  </cols>
  <sheetData>
    <row r="1" spans="2:28" ht="13" thickBot="1"/>
    <row r="2" spans="2:28" ht="15" customHeight="1">
      <c r="B2" s="635" t="s">
        <v>915</v>
      </c>
      <c r="C2" s="636"/>
      <c r="D2" s="636"/>
      <c r="E2" s="636"/>
      <c r="F2" s="636"/>
      <c r="G2" s="636"/>
      <c r="H2" s="636"/>
      <c r="I2" s="636"/>
      <c r="J2" s="637"/>
      <c r="K2" s="546"/>
      <c r="L2" s="546"/>
    </row>
    <row r="3" spans="2:28" ht="15" customHeight="1">
      <c r="B3" s="638" t="s">
        <v>897</v>
      </c>
      <c r="C3" s="546"/>
      <c r="D3" s="546"/>
      <c r="E3" s="546"/>
      <c r="F3" s="546"/>
      <c r="G3" s="546"/>
      <c r="H3" s="546"/>
      <c r="I3" s="546"/>
      <c r="J3" s="639"/>
      <c r="K3" s="546"/>
      <c r="L3" s="546"/>
    </row>
    <row r="4" spans="2:28" ht="46.5">
      <c r="B4" s="640" t="s">
        <v>880</v>
      </c>
      <c r="C4" s="752" t="s">
        <v>895</v>
      </c>
      <c r="D4" s="641" t="s">
        <v>909</v>
      </c>
      <c r="E4" s="641" t="s">
        <v>910</v>
      </c>
      <c r="F4" s="641" t="s">
        <v>911</v>
      </c>
      <c r="G4" s="642" t="s">
        <v>912</v>
      </c>
      <c r="H4" s="641" t="s">
        <v>913</v>
      </c>
      <c r="I4" s="641" t="s">
        <v>914</v>
      </c>
      <c r="J4" s="643" t="s">
        <v>896</v>
      </c>
      <c r="L4" s="546"/>
    </row>
    <row r="5" spans="2:28" ht="15" customHeight="1" thickBot="1">
      <c r="B5" s="644"/>
      <c r="C5" s="546"/>
      <c r="D5" s="546"/>
      <c r="E5" s="546"/>
      <c r="F5" s="645"/>
      <c r="G5" s="646"/>
      <c r="H5" s="546"/>
      <c r="I5" s="546"/>
      <c r="J5" s="647"/>
      <c r="L5" s="546"/>
    </row>
    <row r="6" spans="2:28" ht="15" customHeight="1" thickTop="1" thickBot="1">
      <c r="B6" s="1036" t="s">
        <v>812</v>
      </c>
      <c r="C6" s="602"/>
      <c r="D6" s="602"/>
      <c r="E6" s="603">
        <v>0</v>
      </c>
      <c r="F6" s="603">
        <v>0</v>
      </c>
      <c r="G6" s="648">
        <f>+E6+F6</f>
        <v>0</v>
      </c>
      <c r="H6" s="649">
        <f>E6*12*C6</f>
        <v>0</v>
      </c>
      <c r="I6" s="649">
        <f>F6*12*C6</f>
        <v>0</v>
      </c>
      <c r="J6" s="650">
        <f>+H6+I6</f>
        <v>0</v>
      </c>
      <c r="L6" s="546"/>
    </row>
    <row r="7" spans="2:28" ht="15" customHeight="1" thickTop="1" thickBot="1">
      <c r="B7" s="1036"/>
      <c r="C7" s="602"/>
      <c r="D7" s="602"/>
      <c r="E7" s="603">
        <v>0</v>
      </c>
      <c r="F7" s="603">
        <v>0</v>
      </c>
      <c r="G7" s="648">
        <f t="shared" ref="G7:G8" si="0">+E7+F7</f>
        <v>0</v>
      </c>
      <c r="H7" s="649">
        <f t="shared" ref="H7:H8" si="1">E7*12*C7</f>
        <v>0</v>
      </c>
      <c r="I7" s="649">
        <f t="shared" ref="I7:I8" si="2">F7*12*C7</f>
        <v>0</v>
      </c>
      <c r="J7" s="650">
        <f t="shared" ref="J7:J8" si="3">+H7+I7</f>
        <v>0</v>
      </c>
      <c r="L7" s="546"/>
    </row>
    <row r="8" spans="2:28" ht="15" customHeight="1" thickTop="1" thickBot="1">
      <c r="B8" s="1036"/>
      <c r="C8" s="602"/>
      <c r="D8" s="602"/>
      <c r="E8" s="603">
        <v>0</v>
      </c>
      <c r="F8" s="603">
        <v>0</v>
      </c>
      <c r="G8" s="648">
        <f t="shared" si="0"/>
        <v>0</v>
      </c>
      <c r="H8" s="649">
        <f t="shared" si="1"/>
        <v>0</v>
      </c>
      <c r="I8" s="649">
        <f t="shared" si="2"/>
        <v>0</v>
      </c>
      <c r="J8" s="650">
        <f t="shared" si="3"/>
        <v>0</v>
      </c>
      <c r="L8" s="546"/>
    </row>
    <row r="9" spans="2:28" ht="15" customHeight="1" thickTop="1" thickBot="1">
      <c r="B9" s="1036"/>
      <c r="C9" s="602"/>
      <c r="D9" s="602"/>
      <c r="E9" s="603">
        <v>0</v>
      </c>
      <c r="F9" s="603">
        <v>0</v>
      </c>
      <c r="G9" s="648">
        <f>+E9+F9</f>
        <v>0</v>
      </c>
      <c r="H9" s="649">
        <f>E9*12*C9</f>
        <v>0</v>
      </c>
      <c r="I9" s="649">
        <f>F9*12*C9</f>
        <v>0</v>
      </c>
      <c r="J9" s="650">
        <f>+H9+I9</f>
        <v>0</v>
      </c>
      <c r="L9" s="546"/>
    </row>
    <row r="10" spans="2:28" ht="15" customHeight="1" thickTop="1" thickBot="1">
      <c r="B10" s="1036"/>
      <c r="C10" s="602"/>
      <c r="D10" s="602"/>
      <c r="E10" s="603">
        <v>0</v>
      </c>
      <c r="F10" s="603">
        <v>0</v>
      </c>
      <c r="G10" s="648">
        <f>+E10+F10</f>
        <v>0</v>
      </c>
      <c r="H10" s="649">
        <f>E10*12*C10</f>
        <v>0</v>
      </c>
      <c r="I10" s="649">
        <f>F10*12*C10</f>
        <v>0</v>
      </c>
      <c r="J10" s="650">
        <f>+H10+I10</f>
        <v>0</v>
      </c>
      <c r="L10" s="546"/>
    </row>
    <row r="11" spans="2:28" ht="15" customHeight="1" thickTop="1" thickBot="1">
      <c r="B11" s="1036"/>
      <c r="C11" s="602"/>
      <c r="D11" s="602"/>
      <c r="E11" s="603">
        <v>0</v>
      </c>
      <c r="F11" s="603">
        <v>0</v>
      </c>
      <c r="G11" s="648">
        <f>+E11+F11</f>
        <v>0</v>
      </c>
      <c r="H11" s="649">
        <f>E11*12*C11</f>
        <v>0</v>
      </c>
      <c r="I11" s="649">
        <f>F11*12*C11</f>
        <v>0</v>
      </c>
      <c r="J11" s="650">
        <f>+H11+I11</f>
        <v>0</v>
      </c>
      <c r="L11" s="546"/>
    </row>
    <row r="12" spans="2:28" ht="15" customHeight="1" thickTop="1" thickBot="1">
      <c r="B12" s="1036"/>
      <c r="C12" s="602"/>
      <c r="D12" s="602"/>
      <c r="E12" s="603">
        <v>0</v>
      </c>
      <c r="F12" s="603">
        <v>0</v>
      </c>
      <c r="G12" s="648">
        <f>+E12+F12</f>
        <v>0</v>
      </c>
      <c r="H12" s="649">
        <f>E12*12*C12</f>
        <v>0</v>
      </c>
      <c r="I12" s="649">
        <f>F12*12*C12</f>
        <v>0</v>
      </c>
      <c r="J12" s="650">
        <f>+H12+I12</f>
        <v>0</v>
      </c>
      <c r="L12" s="546"/>
    </row>
    <row r="13" spans="2:28" ht="15" customHeight="1" thickTop="1" thickBot="1">
      <c r="B13" s="1036"/>
      <c r="C13" s="602"/>
      <c r="D13" s="602"/>
      <c r="E13" s="603">
        <v>0</v>
      </c>
      <c r="F13" s="603">
        <v>0</v>
      </c>
      <c r="G13" s="648">
        <f>(E13+F13)*C13</f>
        <v>0</v>
      </c>
      <c r="H13" s="649">
        <f>E13*12*C13</f>
        <v>0</v>
      </c>
      <c r="I13" s="649">
        <f>F13*12*C13</f>
        <v>0</v>
      </c>
      <c r="J13" s="659">
        <f t="shared" ref="J13" si="4">G13*12</f>
        <v>0</v>
      </c>
      <c r="L13" s="546"/>
    </row>
    <row r="14" spans="2:28" ht="15" customHeight="1" thickTop="1">
      <c r="B14" s="651" t="s">
        <v>950</v>
      </c>
      <c r="C14" s="652">
        <f>SUM(C6:C13)</f>
        <v>0</v>
      </c>
      <c r="D14" s="749"/>
      <c r="E14" s="750"/>
      <c r="F14" s="750"/>
      <c r="G14" s="751"/>
      <c r="H14" s="648">
        <f>SUM(H6:H13)</f>
        <v>0</v>
      </c>
      <c r="I14" s="648">
        <f>SUM(I6:I13)</f>
        <v>0</v>
      </c>
      <c r="J14" s="654">
        <f>+H14+I14</f>
        <v>0</v>
      </c>
      <c r="L14" s="546"/>
      <c r="Y14" s="226"/>
      <c r="AA14" s="227"/>
      <c r="AB14" s="604"/>
    </row>
    <row r="15" spans="2:28" ht="15" customHeight="1" thickBot="1">
      <c r="B15" s="644"/>
      <c r="C15" s="546"/>
      <c r="D15" s="546"/>
      <c r="E15" s="648"/>
      <c r="F15" s="648"/>
      <c r="G15" s="653"/>
      <c r="H15" s="649"/>
      <c r="I15" s="649"/>
      <c r="J15" s="655"/>
      <c r="L15" s="546"/>
      <c r="AA15" s="226"/>
    </row>
    <row r="16" spans="2:28" ht="15" customHeight="1" thickTop="1" thickBot="1">
      <c r="B16" s="1037" t="s">
        <v>953</v>
      </c>
      <c r="C16" s="602"/>
      <c r="D16" s="602"/>
      <c r="E16" s="603">
        <v>0</v>
      </c>
      <c r="F16" s="603">
        <v>0</v>
      </c>
      <c r="G16" s="649">
        <f>+E16+F16</f>
        <v>0</v>
      </c>
      <c r="H16" s="649">
        <f>+(E16*12)*C16</f>
        <v>0</v>
      </c>
      <c r="I16" s="649">
        <f>+(F16*12)*C16</f>
        <v>0</v>
      </c>
      <c r="J16" s="650">
        <f>+H16+I16</f>
        <v>0</v>
      </c>
      <c r="L16" s="546"/>
    </row>
    <row r="17" spans="2:25" ht="15" customHeight="1" thickTop="1" thickBot="1">
      <c r="B17" s="1037"/>
      <c r="C17" s="602"/>
      <c r="D17" s="602"/>
      <c r="E17" s="603">
        <v>0</v>
      </c>
      <c r="F17" s="603">
        <v>0</v>
      </c>
      <c r="G17" s="649">
        <f t="shared" ref="G17:G23" si="5">+E17+F17</f>
        <v>0</v>
      </c>
      <c r="H17" s="649">
        <f>+(E17*12)*C17</f>
        <v>0</v>
      </c>
      <c r="I17" s="649">
        <f>+(F17*12)*C17</f>
        <v>0</v>
      </c>
      <c r="J17" s="650">
        <f>+H17+I17</f>
        <v>0</v>
      </c>
      <c r="L17" s="546"/>
      <c r="Y17" s="226"/>
    </row>
    <row r="18" spans="2:25" ht="15" customHeight="1" thickTop="1" thickBot="1">
      <c r="B18" s="1037"/>
      <c r="C18" s="602"/>
      <c r="D18" s="602"/>
      <c r="E18" s="603">
        <v>0</v>
      </c>
      <c r="F18" s="603">
        <v>0</v>
      </c>
      <c r="G18" s="649">
        <f t="shared" si="5"/>
        <v>0</v>
      </c>
      <c r="H18" s="649">
        <f>+(E18*12)*$C18</f>
        <v>0</v>
      </c>
      <c r="I18" s="649">
        <f>+(F18*12)*$C18</f>
        <v>0</v>
      </c>
      <c r="J18" s="650">
        <f>+H18+I18</f>
        <v>0</v>
      </c>
      <c r="L18" s="546"/>
    </row>
    <row r="19" spans="2:25" ht="15" customHeight="1" thickTop="1" thickBot="1">
      <c r="B19" s="1037"/>
      <c r="C19" s="602"/>
      <c r="D19" s="602"/>
      <c r="E19" s="603">
        <v>0</v>
      </c>
      <c r="F19" s="603">
        <v>0</v>
      </c>
      <c r="G19" s="649">
        <f t="shared" ref="G19:G22" si="6">+E19+F19</f>
        <v>0</v>
      </c>
      <c r="H19" s="649">
        <f t="shared" ref="H19:H22" si="7">+(E19*12)*$C19</f>
        <v>0</v>
      </c>
      <c r="I19" s="649">
        <f t="shared" ref="I19:I22" si="8">+(F19*12)*$C19</f>
        <v>0</v>
      </c>
      <c r="J19" s="650">
        <f t="shared" ref="J19:J22" si="9">+H19+I19</f>
        <v>0</v>
      </c>
      <c r="L19" s="546"/>
    </row>
    <row r="20" spans="2:25" ht="15" customHeight="1" thickTop="1" thickBot="1">
      <c r="B20" s="1037"/>
      <c r="C20" s="602"/>
      <c r="D20" s="602"/>
      <c r="E20" s="603">
        <v>0</v>
      </c>
      <c r="F20" s="603">
        <v>0</v>
      </c>
      <c r="G20" s="649">
        <f t="shared" si="6"/>
        <v>0</v>
      </c>
      <c r="H20" s="649">
        <f t="shared" si="7"/>
        <v>0</v>
      </c>
      <c r="I20" s="649">
        <f t="shared" si="8"/>
        <v>0</v>
      </c>
      <c r="J20" s="650">
        <f t="shared" si="9"/>
        <v>0</v>
      </c>
      <c r="L20" s="546"/>
    </row>
    <row r="21" spans="2:25" ht="15" customHeight="1" thickTop="1" thickBot="1">
      <c r="B21" s="1037"/>
      <c r="C21" s="602"/>
      <c r="D21" s="602"/>
      <c r="E21" s="603">
        <v>0</v>
      </c>
      <c r="F21" s="603">
        <v>0</v>
      </c>
      <c r="G21" s="649">
        <f t="shared" si="6"/>
        <v>0</v>
      </c>
      <c r="H21" s="649">
        <f t="shared" si="7"/>
        <v>0</v>
      </c>
      <c r="I21" s="649">
        <f t="shared" si="8"/>
        <v>0</v>
      </c>
      <c r="J21" s="650">
        <f t="shared" si="9"/>
        <v>0</v>
      </c>
      <c r="L21" s="546"/>
    </row>
    <row r="22" spans="2:25" ht="15" customHeight="1" thickTop="1" thickBot="1">
      <c r="B22" s="1037"/>
      <c r="C22" s="602"/>
      <c r="D22" s="602"/>
      <c r="E22" s="603">
        <v>0</v>
      </c>
      <c r="F22" s="603">
        <v>0</v>
      </c>
      <c r="G22" s="649">
        <f t="shared" si="6"/>
        <v>0</v>
      </c>
      <c r="H22" s="649">
        <f t="shared" si="7"/>
        <v>0</v>
      </c>
      <c r="I22" s="649">
        <f t="shared" si="8"/>
        <v>0</v>
      </c>
      <c r="J22" s="650">
        <f t="shared" si="9"/>
        <v>0</v>
      </c>
      <c r="L22" s="546"/>
    </row>
    <row r="23" spans="2:25" ht="15" customHeight="1" thickTop="1" thickBot="1">
      <c r="B23" s="1037"/>
      <c r="C23" s="602"/>
      <c r="D23" s="602"/>
      <c r="E23" s="603">
        <v>0</v>
      </c>
      <c r="F23" s="603">
        <v>0</v>
      </c>
      <c r="G23" s="649">
        <f t="shared" si="5"/>
        <v>0</v>
      </c>
      <c r="H23" s="649">
        <f>+(E23*12)*$C23</f>
        <v>0</v>
      </c>
      <c r="I23" s="649">
        <f>+(F23*12)*$C23</f>
        <v>0</v>
      </c>
      <c r="J23" s="659">
        <f>+H23+I23</f>
        <v>0</v>
      </c>
      <c r="L23" s="546"/>
    </row>
    <row r="24" spans="2:25" ht="15" customHeight="1" thickTop="1">
      <c r="B24" s="651" t="s">
        <v>951</v>
      </c>
      <c r="C24" s="652">
        <f>SUM(C16:C23)</f>
        <v>0</v>
      </c>
      <c r="D24" s="749"/>
      <c r="E24" s="750"/>
      <c r="F24" s="750"/>
      <c r="G24" s="753"/>
      <c r="H24" s="649">
        <f>SUM(H16:H23)</f>
        <v>0</v>
      </c>
      <c r="I24" s="649">
        <f>SUM(I16:I23)</f>
        <v>0</v>
      </c>
      <c r="J24" s="654">
        <f>SUM(J16:J23)</f>
        <v>0</v>
      </c>
      <c r="L24" s="546"/>
    </row>
    <row r="25" spans="2:25" ht="15" customHeight="1" thickBot="1">
      <c r="B25" s="644"/>
      <c r="C25" s="546"/>
      <c r="D25" s="546"/>
      <c r="E25" s="648"/>
      <c r="F25" s="648"/>
      <c r="G25" s="653"/>
      <c r="H25" s="648"/>
      <c r="I25" s="648"/>
      <c r="J25" s="655"/>
      <c r="L25" s="546"/>
    </row>
    <row r="26" spans="2:25" ht="15" customHeight="1" thickTop="1" thickBot="1">
      <c r="B26" s="1038" t="s">
        <v>899</v>
      </c>
      <c r="C26" s="602"/>
      <c r="D26" s="602"/>
      <c r="E26" s="657"/>
      <c r="F26" s="657"/>
      <c r="G26" s="603">
        <v>0</v>
      </c>
      <c r="H26" s="657"/>
      <c r="I26" s="657"/>
      <c r="J26" s="650">
        <f>+(G26*12)*C26</f>
        <v>0</v>
      </c>
      <c r="L26" s="546"/>
    </row>
    <row r="27" spans="2:25" ht="15" customHeight="1" thickTop="1" thickBot="1">
      <c r="B27" s="1038"/>
      <c r="C27" s="602"/>
      <c r="D27" s="602"/>
      <c r="E27" s="657"/>
      <c r="F27" s="657"/>
      <c r="G27" s="603">
        <v>0</v>
      </c>
      <c r="H27" s="657"/>
      <c r="I27" s="657"/>
      <c r="J27" s="650">
        <f>+(G27*12)*C27</f>
        <v>0</v>
      </c>
      <c r="L27" s="546"/>
    </row>
    <row r="28" spans="2:25" ht="15" customHeight="1" thickTop="1" thickBot="1">
      <c r="B28" s="1038"/>
      <c r="C28" s="602"/>
      <c r="D28" s="602"/>
      <c r="E28" s="657"/>
      <c r="F28" s="657"/>
      <c r="G28" s="603">
        <v>0</v>
      </c>
      <c r="H28" s="657"/>
      <c r="I28" s="657"/>
      <c r="J28" s="650">
        <f>+(G28*12)*C28</f>
        <v>0</v>
      </c>
      <c r="L28" s="546"/>
    </row>
    <row r="29" spans="2:25" ht="15" customHeight="1" thickTop="1" thickBot="1">
      <c r="B29" s="1038"/>
      <c r="C29" s="602"/>
      <c r="D29" s="602"/>
      <c r="E29" s="657"/>
      <c r="F29" s="657"/>
      <c r="G29" s="603">
        <v>0</v>
      </c>
      <c r="H29" s="658"/>
      <c r="I29" s="657"/>
      <c r="J29" s="659">
        <f>+(G29*12)*C29</f>
        <v>0</v>
      </c>
      <c r="L29" s="546"/>
    </row>
    <row r="30" spans="2:25" ht="15" customHeight="1" thickTop="1">
      <c r="B30" s="660" t="s">
        <v>957</v>
      </c>
      <c r="C30" s="546">
        <f>SUM(C26:C29)</f>
        <v>0</v>
      </c>
      <c r="D30" s="661"/>
      <c r="E30" s="657"/>
      <c r="F30" s="657"/>
      <c r="G30" s="753"/>
      <c r="H30" s="657"/>
      <c r="I30" s="657"/>
      <c r="J30" s="654">
        <f>SUM(J26:J29)</f>
        <v>0</v>
      </c>
      <c r="L30" s="546"/>
    </row>
    <row r="31" spans="2:25" ht="15" customHeight="1" thickBot="1">
      <c r="B31" s="644"/>
      <c r="C31" s="546"/>
      <c r="D31" s="546"/>
      <c r="E31" s="648"/>
      <c r="F31" s="648"/>
      <c r="G31" s="656"/>
      <c r="H31" s="648"/>
      <c r="I31" s="648"/>
      <c r="J31" s="655"/>
      <c r="L31" s="546"/>
    </row>
    <row r="32" spans="2:25" ht="15" customHeight="1" thickTop="1" thickBot="1">
      <c r="B32" s="1038" t="s">
        <v>813</v>
      </c>
      <c r="C32" s="602"/>
      <c r="D32" s="602"/>
      <c r="E32" s="657"/>
      <c r="F32" s="657"/>
      <c r="G32" s="603">
        <v>0</v>
      </c>
      <c r="H32" s="657"/>
      <c r="I32" s="657"/>
      <c r="J32" s="650">
        <f>+(G32*12)*C32</f>
        <v>0</v>
      </c>
      <c r="L32" s="546"/>
    </row>
    <row r="33" spans="2:12" ht="15" customHeight="1" thickTop="1" thickBot="1">
      <c r="B33" s="1038"/>
      <c r="C33" s="602"/>
      <c r="D33" s="602"/>
      <c r="E33" s="657"/>
      <c r="F33" s="657"/>
      <c r="G33" s="603">
        <v>0</v>
      </c>
      <c r="H33" s="657"/>
      <c r="I33" s="657"/>
      <c r="J33" s="650">
        <f>+(G33*12)*C33</f>
        <v>0</v>
      </c>
      <c r="L33" s="546"/>
    </row>
    <row r="34" spans="2:12" ht="15" customHeight="1" thickTop="1" thickBot="1">
      <c r="B34" s="1038"/>
      <c r="C34" s="602"/>
      <c r="D34" s="602"/>
      <c r="E34" s="657"/>
      <c r="F34" s="657"/>
      <c r="G34" s="603">
        <v>0</v>
      </c>
      <c r="H34" s="657"/>
      <c r="I34" s="657"/>
      <c r="J34" s="650">
        <f>+(G34*12)*C34</f>
        <v>0</v>
      </c>
      <c r="L34" s="546"/>
    </row>
    <row r="35" spans="2:12" ht="15" customHeight="1" thickTop="1" thickBot="1">
      <c r="B35" s="1038"/>
      <c r="C35" s="602"/>
      <c r="D35" s="602"/>
      <c r="E35" s="657"/>
      <c r="F35" s="657"/>
      <c r="G35" s="603">
        <v>0</v>
      </c>
      <c r="H35" s="658"/>
      <c r="I35" s="657"/>
      <c r="J35" s="659">
        <f>+(G35*12)*C35</f>
        <v>0</v>
      </c>
      <c r="L35" s="546"/>
    </row>
    <row r="36" spans="2:12" ht="15" customHeight="1" thickTop="1">
      <c r="B36" s="651" t="s">
        <v>958</v>
      </c>
      <c r="C36" s="682">
        <f>SUM(C32:C35)</f>
        <v>0</v>
      </c>
      <c r="D36" s="682"/>
      <c r="E36" s="683"/>
      <c r="F36" s="683"/>
      <c r="G36" s="684">
        <f>SUM(G32:G35)</f>
        <v>0</v>
      </c>
      <c r="H36" s="683"/>
      <c r="I36" s="683"/>
      <c r="J36" s="685">
        <f>SUM(J32:J35)</f>
        <v>0</v>
      </c>
      <c r="K36" s="548"/>
      <c r="L36" s="546"/>
    </row>
    <row r="37" spans="2:12" ht="15" customHeight="1" thickBot="1">
      <c r="B37" s="546"/>
      <c r="C37" s="648"/>
      <c r="D37" s="648"/>
      <c r="E37" s="648"/>
      <c r="F37" s="648"/>
      <c r="G37" s="686"/>
      <c r="H37" s="648"/>
      <c r="I37" s="648"/>
      <c r="J37" s="653"/>
      <c r="K37" s="548"/>
      <c r="L37" s="546"/>
    </row>
    <row r="38" spans="2:12" ht="15" customHeight="1" thickTop="1" thickBot="1">
      <c r="B38" s="634" t="s">
        <v>959</v>
      </c>
      <c r="C38" s="657"/>
      <c r="D38" s="657"/>
      <c r="E38" s="657"/>
      <c r="F38" s="657"/>
      <c r="G38" s="603">
        <v>0</v>
      </c>
      <c r="H38" s="657"/>
      <c r="I38" s="657"/>
      <c r="J38" s="653">
        <f>G38*12</f>
        <v>0</v>
      </c>
      <c r="K38" s="548"/>
      <c r="L38" s="546"/>
    </row>
    <row r="39" spans="2:12" ht="15" customHeight="1" thickTop="1">
      <c r="B39" s="226"/>
      <c r="C39" s="546"/>
      <c r="D39" s="546"/>
      <c r="E39" s="546"/>
      <c r="F39" s="546"/>
      <c r="G39" s="546"/>
      <c r="H39" s="546"/>
      <c r="I39" s="546"/>
      <c r="J39" s="546"/>
      <c r="K39" s="227" t="s">
        <v>1164</v>
      </c>
      <c r="L39" s="546"/>
    </row>
    <row r="40" spans="2:12" ht="15" customHeight="1">
      <c r="C40" s="546"/>
      <c r="D40" s="546"/>
      <c r="E40" s="546"/>
      <c r="F40" s="546"/>
      <c r="G40" s="546"/>
      <c r="H40" s="546"/>
      <c r="I40" s="546"/>
      <c r="J40" s="546"/>
      <c r="L40" s="546"/>
    </row>
    <row r="41" spans="2:12" ht="15" customHeight="1">
      <c r="B41" s="546"/>
      <c r="C41" s="546"/>
      <c r="D41" s="546"/>
      <c r="E41" s="546"/>
      <c r="F41" s="546"/>
      <c r="G41" s="546"/>
      <c r="H41" s="546"/>
      <c r="I41" s="546"/>
      <c r="J41" s="546"/>
      <c r="K41" s="546"/>
      <c r="L41" s="546"/>
    </row>
    <row r="42" spans="2:12" ht="15" customHeight="1">
      <c r="B42" s="546"/>
      <c r="C42" s="546"/>
      <c r="D42" s="546"/>
      <c r="E42" s="546"/>
      <c r="F42" s="546"/>
      <c r="G42" s="546"/>
      <c r="H42" s="546"/>
      <c r="I42" s="546"/>
      <c r="J42" s="546"/>
      <c r="K42" s="546"/>
      <c r="L42" s="546"/>
    </row>
    <row r="43" spans="2:12" ht="15" customHeight="1">
      <c r="B43" s="546"/>
      <c r="C43" s="546"/>
      <c r="D43" s="546"/>
      <c r="E43" s="546"/>
      <c r="F43" s="546"/>
      <c r="G43" s="546"/>
      <c r="H43" s="546"/>
      <c r="I43" s="546"/>
      <c r="J43" s="546"/>
      <c r="K43" s="546"/>
      <c r="L43" s="546"/>
    </row>
    <row r="44" spans="2:12" ht="15" customHeight="1">
      <c r="B44" s="546"/>
      <c r="C44" s="546"/>
      <c r="D44" s="546"/>
      <c r="E44" s="546"/>
      <c r="F44" s="546"/>
      <c r="G44" s="546"/>
      <c r="H44" s="546"/>
      <c r="I44" s="546"/>
      <c r="J44" s="546"/>
      <c r="K44" s="546"/>
      <c r="L44" s="546"/>
    </row>
    <row r="45" spans="2:12" ht="15" customHeight="1">
      <c r="B45" s="546"/>
      <c r="C45" s="546"/>
      <c r="D45" s="546"/>
      <c r="E45" s="546"/>
      <c r="F45" s="546"/>
      <c r="G45" s="546"/>
      <c r="H45" s="546"/>
      <c r="I45" s="546"/>
      <c r="J45" s="546"/>
      <c r="K45" s="546"/>
      <c r="L45" s="546"/>
    </row>
    <row r="46" spans="2:12" ht="15" customHeight="1">
      <c r="B46" s="546"/>
      <c r="C46" s="546"/>
      <c r="D46" s="546"/>
      <c r="E46" s="546"/>
      <c r="F46" s="546"/>
      <c r="G46" s="546"/>
      <c r="H46" s="546"/>
      <c r="I46" s="546"/>
      <c r="J46" s="546"/>
      <c r="K46" s="546"/>
      <c r="L46" s="546"/>
    </row>
    <row r="47" spans="2:12" ht="15" customHeight="1">
      <c r="B47" s="546"/>
      <c r="C47" s="546"/>
      <c r="D47" s="546"/>
      <c r="E47" s="546"/>
      <c r="F47" s="546"/>
      <c r="G47" s="546"/>
      <c r="H47" s="546"/>
      <c r="I47" s="546"/>
      <c r="J47" s="546"/>
      <c r="K47" s="546"/>
      <c r="L47" s="546"/>
    </row>
    <row r="48" spans="2:12" ht="15" customHeight="1">
      <c r="B48" s="546"/>
      <c r="C48" s="546"/>
      <c r="D48" s="546"/>
      <c r="E48" s="546"/>
      <c r="F48" s="546"/>
      <c r="G48" s="546"/>
      <c r="H48" s="546"/>
      <c r="I48" s="546"/>
      <c r="J48" s="546"/>
      <c r="K48" s="546"/>
      <c r="L48" s="546"/>
    </row>
    <row r="49" spans="2:12" ht="15.5">
      <c r="B49" s="546"/>
      <c r="C49" s="546"/>
      <c r="D49" s="546"/>
      <c r="E49" s="546"/>
      <c r="F49" s="546"/>
      <c r="G49" s="546"/>
      <c r="H49" s="546"/>
      <c r="I49" s="546"/>
      <c r="J49" s="546"/>
      <c r="K49" s="546"/>
      <c r="L49" s="546"/>
    </row>
    <row r="50" spans="2:12" ht="15.5">
      <c r="B50" s="546"/>
      <c r="C50" s="546"/>
      <c r="D50" s="546"/>
      <c r="E50" s="546"/>
      <c r="F50" s="546"/>
      <c r="G50" s="546"/>
      <c r="H50" s="546"/>
      <c r="I50" s="546"/>
      <c r="J50" s="546"/>
      <c r="K50" s="546"/>
      <c r="L50" s="546"/>
    </row>
    <row r="51" spans="2:12" ht="15.5">
      <c r="B51" s="546"/>
      <c r="C51" s="546"/>
      <c r="D51" s="546"/>
      <c r="E51" s="546"/>
      <c r="F51" s="546"/>
      <c r="G51" s="546"/>
      <c r="H51" s="546"/>
      <c r="I51" s="546"/>
      <c r="J51" s="546"/>
      <c r="K51" s="546"/>
      <c r="L51" s="546"/>
    </row>
    <row r="52" spans="2:12" ht="15.5">
      <c r="B52" s="546"/>
      <c r="C52" s="546"/>
      <c r="D52" s="546"/>
      <c r="E52" s="546"/>
      <c r="F52" s="546"/>
      <c r="G52" s="546"/>
      <c r="H52" s="546"/>
      <c r="I52" s="546"/>
      <c r="J52" s="546"/>
      <c r="K52" s="546"/>
      <c r="L52" s="546"/>
    </row>
    <row r="53" spans="2:12" ht="15.5">
      <c r="B53" s="546"/>
      <c r="C53" s="546"/>
      <c r="D53" s="546"/>
      <c r="E53" s="546"/>
      <c r="F53" s="546"/>
      <c r="G53" s="546"/>
      <c r="H53" s="546"/>
      <c r="I53" s="546"/>
      <c r="J53" s="546"/>
      <c r="K53" s="546"/>
      <c r="L53" s="546"/>
    </row>
    <row r="54" spans="2:12" ht="15.5">
      <c r="B54" s="546"/>
      <c r="C54" s="546"/>
      <c r="D54" s="546"/>
      <c r="E54" s="546"/>
      <c r="F54" s="546"/>
      <c r="G54" s="546"/>
      <c r="H54" s="546"/>
      <c r="I54" s="546"/>
      <c r="J54" s="546"/>
      <c r="K54" s="546"/>
      <c r="L54" s="546"/>
    </row>
  </sheetData>
  <sheetProtection algorithmName="SHA-512" hashValue="dHuP1q+CoiGda/UEuAZo/cwF0/wM40/1UncT1cnjJJEavJL3enAcQpMxJ7IdoBoLJgxCwx6A3+D5uU9RpfWwTw==" saltValue="Y6c97PpkQUG2eyBlMLeytg==" spinCount="100000" sheet="1" objects="1" scenarios="1"/>
  <mergeCells count="4">
    <mergeCell ref="B6:B13"/>
    <mergeCell ref="B16:B23"/>
    <mergeCell ref="B26:B29"/>
    <mergeCell ref="B32:B35"/>
  </mergeCells>
  <printOptions gridLines="1"/>
  <pageMargins left="0.7" right="0.7" top="0.75" bottom="0.75" header="0.3" footer="0.3"/>
  <pageSetup scale="8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J23"/>
  <sheetViews>
    <sheetView zoomScaleNormal="100" zoomScaleSheetLayoutView="90" workbookViewId="0">
      <pane ySplit="3" topLeftCell="A4" activePane="bottomLeft" state="frozen"/>
      <selection pane="bottomLeft" activeCell="G8" sqref="G8"/>
    </sheetView>
  </sheetViews>
  <sheetFormatPr defaultColWidth="8.81640625" defaultRowHeight="12.5"/>
  <cols>
    <col min="1" max="2" width="3.26953125" style="232" customWidth="1"/>
    <col min="3" max="6" width="11.81640625" style="232" customWidth="1"/>
    <col min="7" max="7" width="13.7265625" style="232" bestFit="1" customWidth="1"/>
    <col min="8" max="8" width="13.7265625" style="232" customWidth="1"/>
    <col min="9" max="10" width="10.1796875" style="232" customWidth="1"/>
    <col min="11" max="11" width="2.7265625" style="232" customWidth="1"/>
    <col min="12" max="16384" width="8.81640625" style="232"/>
  </cols>
  <sheetData>
    <row r="2" spans="2:10" ht="13" thickBot="1"/>
    <row r="3" spans="2:10" ht="23.25" customHeight="1">
      <c r="B3" s="669"/>
      <c r="C3" s="625"/>
      <c r="D3" s="670" t="s">
        <v>902</v>
      </c>
      <c r="E3" s="670"/>
      <c r="F3" s="670"/>
      <c r="G3" s="671"/>
      <c r="H3" s="671"/>
      <c r="I3" s="670"/>
      <c r="J3" s="672"/>
    </row>
    <row r="4" spans="2:10" ht="15.5">
      <c r="B4" s="673"/>
      <c r="C4" s="543"/>
      <c r="D4" s="543"/>
      <c r="E4" s="543"/>
      <c r="F4" s="543"/>
      <c r="G4" s="543"/>
      <c r="H4" s="543"/>
      <c r="I4" s="543"/>
      <c r="J4" s="674"/>
    </row>
    <row r="5" spans="2:10" ht="15.5">
      <c r="B5" s="673"/>
      <c r="C5" s="543"/>
      <c r="D5" s="543"/>
      <c r="E5" s="543"/>
      <c r="F5" s="543"/>
      <c r="G5" s="543"/>
      <c r="H5" s="543"/>
      <c r="I5" s="543"/>
      <c r="J5" s="674"/>
    </row>
    <row r="6" spans="2:10" ht="15.5">
      <c r="B6" s="673"/>
      <c r="C6" s="545" t="s">
        <v>908</v>
      </c>
      <c r="D6" s="543"/>
      <c r="E6" s="543"/>
      <c r="F6" s="543"/>
      <c r="G6" s="543"/>
      <c r="H6" s="543"/>
      <c r="I6" s="543"/>
      <c r="J6" s="674"/>
    </row>
    <row r="7" spans="2:10" ht="16" thickBot="1">
      <c r="B7" s="673"/>
      <c r="C7" s="543"/>
      <c r="D7" s="543"/>
      <c r="E7" s="543"/>
      <c r="F7" s="543"/>
      <c r="G7" s="543"/>
      <c r="H7" s="543"/>
      <c r="I7" s="543"/>
      <c r="J7" s="674"/>
    </row>
    <row r="8" spans="2:10" ht="19.899999999999999" customHeight="1" thickTop="1" thickBot="1">
      <c r="B8" s="673"/>
      <c r="C8" s="1039" t="s">
        <v>903</v>
      </c>
      <c r="D8" s="1040"/>
      <c r="E8" s="1040"/>
      <c r="F8" s="1043"/>
      <c r="G8" s="667">
        <v>0</v>
      </c>
      <c r="H8" s="663"/>
      <c r="I8" s="543"/>
      <c r="J8" s="674"/>
    </row>
    <row r="9" spans="2:10" ht="19.899999999999999" customHeight="1" thickTop="1" thickBot="1">
      <c r="B9" s="673"/>
      <c r="C9" s="1039" t="s">
        <v>904</v>
      </c>
      <c r="D9" s="1040"/>
      <c r="E9" s="1040"/>
      <c r="F9" s="1043"/>
      <c r="G9" s="668">
        <v>0</v>
      </c>
      <c r="H9" s="556"/>
      <c r="I9" s="543"/>
      <c r="J9" s="674"/>
    </row>
    <row r="10" spans="2:10" ht="19.899999999999999" customHeight="1" thickTop="1" thickBot="1">
      <c r="B10" s="673"/>
      <c r="C10" s="1039" t="s">
        <v>905</v>
      </c>
      <c r="D10" s="1040"/>
      <c r="E10" s="1040"/>
      <c r="F10" s="1043"/>
      <c r="G10" s="668">
        <v>0</v>
      </c>
      <c r="H10" s="556"/>
      <c r="I10" s="543"/>
      <c r="J10" s="674"/>
    </row>
    <row r="11" spans="2:10" ht="19.899999999999999" customHeight="1" thickTop="1" thickBot="1">
      <c r="B11" s="673"/>
      <c r="C11" s="1039" t="s">
        <v>728</v>
      </c>
      <c r="D11" s="1040"/>
      <c r="E11" s="1040"/>
      <c r="F11" s="1043"/>
      <c r="G11" s="668">
        <v>0</v>
      </c>
      <c r="H11" s="556"/>
      <c r="I11" s="543"/>
      <c r="J11" s="674"/>
    </row>
    <row r="12" spans="2:10" ht="19.899999999999999" customHeight="1" thickTop="1" thickBot="1">
      <c r="B12" s="673"/>
      <c r="C12" s="1039" t="s">
        <v>906</v>
      </c>
      <c r="D12" s="1040"/>
      <c r="E12" s="1040"/>
      <c r="F12" s="1043"/>
      <c r="G12" s="664">
        <v>0</v>
      </c>
      <c r="H12" s="665">
        <f>IFERROR(G12/'Unit Mix'!S50,0)</f>
        <v>0</v>
      </c>
      <c r="I12" s="543" t="s">
        <v>949</v>
      </c>
      <c r="J12" s="674"/>
    </row>
    <row r="13" spans="2:10" ht="19.899999999999999" customHeight="1" thickTop="1" thickBot="1">
      <c r="B13" s="673"/>
      <c r="C13" s="1039" t="s">
        <v>907</v>
      </c>
      <c r="D13" s="1040"/>
      <c r="E13" s="1040"/>
      <c r="F13" s="1043"/>
      <c r="G13" s="668">
        <v>0</v>
      </c>
      <c r="H13" s="556"/>
      <c r="I13" s="543"/>
      <c r="J13" s="674"/>
    </row>
    <row r="14" spans="2:10" ht="19.899999999999999" customHeight="1" thickTop="1">
      <c r="B14" s="673"/>
      <c r="C14" s="543"/>
      <c r="D14" s="543"/>
      <c r="E14" s="543"/>
      <c r="F14" s="543"/>
      <c r="G14" s="543"/>
      <c r="H14" s="543"/>
      <c r="I14" s="543"/>
      <c r="J14" s="674"/>
    </row>
    <row r="15" spans="2:10" ht="19.899999999999999" customHeight="1">
      <c r="B15" s="673"/>
      <c r="C15" s="545" t="s">
        <v>888</v>
      </c>
      <c r="D15" s="543"/>
      <c r="E15" s="543"/>
      <c r="F15" s="543"/>
      <c r="G15" s="543"/>
      <c r="H15" s="543"/>
      <c r="I15" s="543"/>
      <c r="J15" s="674"/>
    </row>
    <row r="16" spans="2:10" ht="19.899999999999999" customHeight="1" thickBot="1">
      <c r="B16" s="673"/>
      <c r="C16" s="545"/>
      <c r="D16" s="543"/>
      <c r="E16" s="543"/>
      <c r="F16" s="543"/>
      <c r="G16" s="543"/>
      <c r="H16" s="543"/>
      <c r="I16" s="543"/>
      <c r="J16" s="674"/>
    </row>
    <row r="17" spans="2:10" ht="19.899999999999999" customHeight="1" thickTop="1" thickBot="1">
      <c r="B17" s="673"/>
      <c r="C17" s="543"/>
      <c r="D17" s="1039" t="s">
        <v>891</v>
      </c>
      <c r="E17" s="1040"/>
      <c r="F17" s="1041"/>
      <c r="G17" s="664">
        <v>0</v>
      </c>
      <c r="H17" s="665">
        <f>IFERROR(G17/'Unit Mix'!S50,0)</f>
        <v>0</v>
      </c>
      <c r="I17" s="543" t="s">
        <v>949</v>
      </c>
      <c r="J17" s="675"/>
    </row>
    <row r="18" spans="2:10" ht="19.899999999999999" customHeight="1" thickTop="1" thickBot="1">
      <c r="B18" s="673"/>
      <c r="C18" s="543"/>
      <c r="D18" s="1042" t="s">
        <v>890</v>
      </c>
      <c r="E18" s="1042"/>
      <c r="F18" s="1039"/>
      <c r="G18" s="668">
        <v>0</v>
      </c>
      <c r="H18" s="665"/>
      <c r="I18" s="543"/>
      <c r="J18" s="675"/>
    </row>
    <row r="19" spans="2:10" ht="19.899999999999999" customHeight="1" thickTop="1" thickBot="1">
      <c r="B19" s="673"/>
      <c r="C19" s="543"/>
      <c r="D19" s="552"/>
      <c r="E19" s="666" t="s">
        <v>505</v>
      </c>
      <c r="F19" s="544"/>
      <c r="G19" s="551"/>
      <c r="H19" s="551"/>
      <c r="J19" s="675"/>
    </row>
    <row r="20" spans="2:10" ht="19.899999999999999" customHeight="1" thickTop="1" thickBot="1">
      <c r="B20" s="673"/>
      <c r="C20" s="543"/>
      <c r="D20" s="1042" t="s">
        <v>889</v>
      </c>
      <c r="E20" s="1042"/>
      <c r="F20" s="1039"/>
      <c r="G20" s="668">
        <v>0</v>
      </c>
      <c r="H20" s="553"/>
      <c r="I20" s="543"/>
      <c r="J20" s="674"/>
    </row>
    <row r="21" spans="2:10" ht="19.899999999999999" customHeight="1" thickTop="1" thickBot="1">
      <c r="B21" s="676"/>
      <c r="C21" s="677"/>
      <c r="D21" s="678"/>
      <c r="E21" s="678"/>
      <c r="F21" s="678"/>
      <c r="G21" s="678"/>
      <c r="H21" s="679"/>
      <c r="I21" s="677"/>
      <c r="J21" s="680"/>
    </row>
    <row r="22" spans="2:10" ht="15.5">
      <c r="B22" s="543"/>
      <c r="C22" s="543"/>
      <c r="D22" s="543"/>
      <c r="E22" s="543"/>
      <c r="F22" s="543"/>
      <c r="G22" s="543"/>
      <c r="H22" s="543"/>
      <c r="I22" s="543"/>
      <c r="J22" s="544" t="s">
        <v>1164</v>
      </c>
    </row>
    <row r="23" spans="2:10">
      <c r="J23" s="552"/>
    </row>
  </sheetData>
  <sheetProtection algorithmName="SHA-512" hashValue="dTe9LKdbN9GSRS/MTCokcuVyE5HxVysKTfa8XFMNb0AldzJV5u+sWRiLPEmMjRJHQvn/HFMer3hrS1susN5TYw==" saltValue="eOE6BB7vw+r9fuoU9FbnaQ==" spinCount="100000" sheet="1" selectLockedCells="1"/>
  <mergeCells count="9">
    <mergeCell ref="D17:F17"/>
    <mergeCell ref="D20:F20"/>
    <mergeCell ref="D18:F18"/>
    <mergeCell ref="C8:F8"/>
    <mergeCell ref="C9:F9"/>
    <mergeCell ref="C10:F10"/>
    <mergeCell ref="C11:F11"/>
    <mergeCell ref="C12:F12"/>
    <mergeCell ref="C13:F13"/>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F69"/>
  <sheetViews>
    <sheetView zoomScale="50" zoomScaleNormal="50" workbookViewId="0">
      <pane xSplit="1" ySplit="9" topLeftCell="B51" activePane="bottomRight" state="frozen"/>
      <selection pane="topRight" activeCell="B1" sqref="B1"/>
      <selection pane="bottomLeft" activeCell="A10" sqref="A10"/>
      <selection pane="bottomRight" activeCell="D64" sqref="D64"/>
    </sheetView>
  </sheetViews>
  <sheetFormatPr defaultColWidth="9.1796875" defaultRowHeight="20.25" customHeight="1"/>
  <cols>
    <col min="1" max="1" width="3.453125" style="499" customWidth="1"/>
    <col min="2" max="2" width="2.81640625" style="499" customWidth="1"/>
    <col min="3" max="3" width="43.26953125" style="499" customWidth="1"/>
    <col min="4" max="7" width="12.7265625" style="499" customWidth="1"/>
    <col min="8" max="10" width="13.453125" style="499" customWidth="1"/>
    <col min="11" max="22" width="12.7265625" style="499" customWidth="1"/>
    <col min="23" max="23" width="13.1796875" style="499" customWidth="1"/>
    <col min="24" max="24" width="3.7265625" style="499" customWidth="1"/>
    <col min="25" max="31" width="9.7265625" style="499" customWidth="1"/>
    <col min="32" max="261" width="9.1796875" style="499"/>
    <col min="262" max="262" width="2.81640625" style="499" customWidth="1"/>
    <col min="263" max="263" width="43.26953125" style="499" customWidth="1"/>
    <col min="264" max="278" width="12.7265625" style="499" customWidth="1"/>
    <col min="279" max="287" width="9.7265625" style="499" customWidth="1"/>
    <col min="288" max="517" width="9.1796875" style="499"/>
    <col min="518" max="518" width="2.81640625" style="499" customWidth="1"/>
    <col min="519" max="519" width="43.26953125" style="499" customWidth="1"/>
    <col min="520" max="534" width="12.7265625" style="499" customWidth="1"/>
    <col min="535" max="543" width="9.7265625" style="499" customWidth="1"/>
    <col min="544" max="773" width="9.1796875" style="499"/>
    <col min="774" max="774" width="2.81640625" style="499" customWidth="1"/>
    <col min="775" max="775" width="43.26953125" style="499" customWidth="1"/>
    <col min="776" max="790" width="12.7265625" style="499" customWidth="1"/>
    <col min="791" max="799" width="9.7265625" style="499" customWidth="1"/>
    <col min="800" max="1029" width="9.1796875" style="499"/>
    <col min="1030" max="1030" width="2.81640625" style="499" customWidth="1"/>
    <col min="1031" max="1031" width="43.26953125" style="499" customWidth="1"/>
    <col min="1032" max="1046" width="12.7265625" style="499" customWidth="1"/>
    <col min="1047" max="1055" width="9.7265625" style="499" customWidth="1"/>
    <col min="1056" max="1285" width="9.1796875" style="499"/>
    <col min="1286" max="1286" width="2.81640625" style="499" customWidth="1"/>
    <col min="1287" max="1287" width="43.26953125" style="499" customWidth="1"/>
    <col min="1288" max="1302" width="12.7265625" style="499" customWidth="1"/>
    <col min="1303" max="1311" width="9.7265625" style="499" customWidth="1"/>
    <col min="1312" max="1541" width="9.1796875" style="499"/>
    <col min="1542" max="1542" width="2.81640625" style="499" customWidth="1"/>
    <col min="1543" max="1543" width="43.26953125" style="499" customWidth="1"/>
    <col min="1544" max="1558" width="12.7265625" style="499" customWidth="1"/>
    <col min="1559" max="1567" width="9.7265625" style="499" customWidth="1"/>
    <col min="1568" max="1797" width="9.1796875" style="499"/>
    <col min="1798" max="1798" width="2.81640625" style="499" customWidth="1"/>
    <col min="1799" max="1799" width="43.26953125" style="499" customWidth="1"/>
    <col min="1800" max="1814" width="12.7265625" style="499" customWidth="1"/>
    <col min="1815" max="1823" width="9.7265625" style="499" customWidth="1"/>
    <col min="1824" max="2053" width="9.1796875" style="499"/>
    <col min="2054" max="2054" width="2.81640625" style="499" customWidth="1"/>
    <col min="2055" max="2055" width="43.26953125" style="499" customWidth="1"/>
    <col min="2056" max="2070" width="12.7265625" style="499" customWidth="1"/>
    <col min="2071" max="2079" width="9.7265625" style="499" customWidth="1"/>
    <col min="2080" max="2309" width="9.1796875" style="499"/>
    <col min="2310" max="2310" width="2.81640625" style="499" customWidth="1"/>
    <col min="2311" max="2311" width="43.26953125" style="499" customWidth="1"/>
    <col min="2312" max="2326" width="12.7265625" style="499" customWidth="1"/>
    <col min="2327" max="2335" width="9.7265625" style="499" customWidth="1"/>
    <col min="2336" max="2565" width="9.1796875" style="499"/>
    <col min="2566" max="2566" width="2.81640625" style="499" customWidth="1"/>
    <col min="2567" max="2567" width="43.26953125" style="499" customWidth="1"/>
    <col min="2568" max="2582" width="12.7265625" style="499" customWidth="1"/>
    <col min="2583" max="2591" width="9.7265625" style="499" customWidth="1"/>
    <col min="2592" max="2821" width="9.1796875" style="499"/>
    <col min="2822" max="2822" width="2.81640625" style="499" customWidth="1"/>
    <col min="2823" max="2823" width="43.26953125" style="499" customWidth="1"/>
    <col min="2824" max="2838" width="12.7265625" style="499" customWidth="1"/>
    <col min="2839" max="2847" width="9.7265625" style="499" customWidth="1"/>
    <col min="2848" max="3077" width="9.1796875" style="499"/>
    <col min="3078" max="3078" width="2.81640625" style="499" customWidth="1"/>
    <col min="3079" max="3079" width="43.26953125" style="499" customWidth="1"/>
    <col min="3080" max="3094" width="12.7265625" style="499" customWidth="1"/>
    <col min="3095" max="3103" width="9.7265625" style="499" customWidth="1"/>
    <col min="3104" max="3333" width="9.1796875" style="499"/>
    <col min="3334" max="3334" width="2.81640625" style="499" customWidth="1"/>
    <col min="3335" max="3335" width="43.26953125" style="499" customWidth="1"/>
    <col min="3336" max="3350" width="12.7265625" style="499" customWidth="1"/>
    <col min="3351" max="3359" width="9.7265625" style="499" customWidth="1"/>
    <col min="3360" max="3589" width="9.1796875" style="499"/>
    <col min="3590" max="3590" width="2.81640625" style="499" customWidth="1"/>
    <col min="3591" max="3591" width="43.26953125" style="499" customWidth="1"/>
    <col min="3592" max="3606" width="12.7265625" style="499" customWidth="1"/>
    <col min="3607" max="3615" width="9.7265625" style="499" customWidth="1"/>
    <col min="3616" max="3845" width="9.1796875" style="499"/>
    <col min="3846" max="3846" width="2.81640625" style="499" customWidth="1"/>
    <col min="3847" max="3847" width="43.26953125" style="499" customWidth="1"/>
    <col min="3848" max="3862" width="12.7265625" style="499" customWidth="1"/>
    <col min="3863" max="3871" width="9.7265625" style="499" customWidth="1"/>
    <col min="3872" max="4101" width="9.1796875" style="499"/>
    <col min="4102" max="4102" width="2.81640625" style="499" customWidth="1"/>
    <col min="4103" max="4103" width="43.26953125" style="499" customWidth="1"/>
    <col min="4104" max="4118" width="12.7265625" style="499" customWidth="1"/>
    <col min="4119" max="4127" width="9.7265625" style="499" customWidth="1"/>
    <col min="4128" max="4357" width="9.1796875" style="499"/>
    <col min="4358" max="4358" width="2.81640625" style="499" customWidth="1"/>
    <col min="4359" max="4359" width="43.26953125" style="499" customWidth="1"/>
    <col min="4360" max="4374" width="12.7265625" style="499" customWidth="1"/>
    <col min="4375" max="4383" width="9.7265625" style="499" customWidth="1"/>
    <col min="4384" max="4613" width="9.1796875" style="499"/>
    <col min="4614" max="4614" width="2.81640625" style="499" customWidth="1"/>
    <col min="4615" max="4615" width="43.26953125" style="499" customWidth="1"/>
    <col min="4616" max="4630" width="12.7265625" style="499" customWidth="1"/>
    <col min="4631" max="4639" width="9.7265625" style="499" customWidth="1"/>
    <col min="4640" max="4869" width="9.1796875" style="499"/>
    <col min="4870" max="4870" width="2.81640625" style="499" customWidth="1"/>
    <col min="4871" max="4871" width="43.26953125" style="499" customWidth="1"/>
    <col min="4872" max="4886" width="12.7265625" style="499" customWidth="1"/>
    <col min="4887" max="4895" width="9.7265625" style="499" customWidth="1"/>
    <col min="4896" max="5125" width="9.1796875" style="499"/>
    <col min="5126" max="5126" width="2.81640625" style="499" customWidth="1"/>
    <col min="5127" max="5127" width="43.26953125" style="499" customWidth="1"/>
    <col min="5128" max="5142" width="12.7265625" style="499" customWidth="1"/>
    <col min="5143" max="5151" width="9.7265625" style="499" customWidth="1"/>
    <col min="5152" max="5381" width="9.1796875" style="499"/>
    <col min="5382" max="5382" width="2.81640625" style="499" customWidth="1"/>
    <col min="5383" max="5383" width="43.26953125" style="499" customWidth="1"/>
    <col min="5384" max="5398" width="12.7265625" style="499" customWidth="1"/>
    <col min="5399" max="5407" width="9.7265625" style="499" customWidth="1"/>
    <col min="5408" max="5637" width="9.1796875" style="499"/>
    <col min="5638" max="5638" width="2.81640625" style="499" customWidth="1"/>
    <col min="5639" max="5639" width="43.26953125" style="499" customWidth="1"/>
    <col min="5640" max="5654" width="12.7265625" style="499" customWidth="1"/>
    <col min="5655" max="5663" width="9.7265625" style="499" customWidth="1"/>
    <col min="5664" max="5893" width="9.1796875" style="499"/>
    <col min="5894" max="5894" width="2.81640625" style="499" customWidth="1"/>
    <col min="5895" max="5895" width="43.26953125" style="499" customWidth="1"/>
    <col min="5896" max="5910" width="12.7265625" style="499" customWidth="1"/>
    <col min="5911" max="5919" width="9.7265625" style="499" customWidth="1"/>
    <col min="5920" max="6149" width="9.1796875" style="499"/>
    <col min="6150" max="6150" width="2.81640625" style="499" customWidth="1"/>
    <col min="6151" max="6151" width="43.26953125" style="499" customWidth="1"/>
    <col min="6152" max="6166" width="12.7265625" style="499" customWidth="1"/>
    <col min="6167" max="6175" width="9.7265625" style="499" customWidth="1"/>
    <col min="6176" max="6405" width="9.1796875" style="499"/>
    <col min="6406" max="6406" width="2.81640625" style="499" customWidth="1"/>
    <col min="6407" max="6407" width="43.26953125" style="499" customWidth="1"/>
    <col min="6408" max="6422" width="12.7265625" style="499" customWidth="1"/>
    <col min="6423" max="6431" width="9.7265625" style="499" customWidth="1"/>
    <col min="6432" max="6661" width="9.1796875" style="499"/>
    <col min="6662" max="6662" width="2.81640625" style="499" customWidth="1"/>
    <col min="6663" max="6663" width="43.26953125" style="499" customWidth="1"/>
    <col min="6664" max="6678" width="12.7265625" style="499" customWidth="1"/>
    <col min="6679" max="6687" width="9.7265625" style="499" customWidth="1"/>
    <col min="6688" max="6917" width="9.1796875" style="499"/>
    <col min="6918" max="6918" width="2.81640625" style="499" customWidth="1"/>
    <col min="6919" max="6919" width="43.26953125" style="499" customWidth="1"/>
    <col min="6920" max="6934" width="12.7265625" style="499" customWidth="1"/>
    <col min="6935" max="6943" width="9.7265625" style="499" customWidth="1"/>
    <col min="6944" max="7173" width="9.1796875" style="499"/>
    <col min="7174" max="7174" width="2.81640625" style="499" customWidth="1"/>
    <col min="7175" max="7175" width="43.26953125" style="499" customWidth="1"/>
    <col min="7176" max="7190" width="12.7265625" style="499" customWidth="1"/>
    <col min="7191" max="7199" width="9.7265625" style="499" customWidth="1"/>
    <col min="7200" max="7429" width="9.1796875" style="499"/>
    <col min="7430" max="7430" width="2.81640625" style="499" customWidth="1"/>
    <col min="7431" max="7431" width="43.26953125" style="499" customWidth="1"/>
    <col min="7432" max="7446" width="12.7265625" style="499" customWidth="1"/>
    <col min="7447" max="7455" width="9.7265625" style="499" customWidth="1"/>
    <col min="7456" max="7685" width="9.1796875" style="499"/>
    <col min="7686" max="7686" width="2.81640625" style="499" customWidth="1"/>
    <col min="7687" max="7687" width="43.26953125" style="499" customWidth="1"/>
    <col min="7688" max="7702" width="12.7265625" style="499" customWidth="1"/>
    <col min="7703" max="7711" width="9.7265625" style="499" customWidth="1"/>
    <col min="7712" max="7941" width="9.1796875" style="499"/>
    <col min="7942" max="7942" width="2.81640625" style="499" customWidth="1"/>
    <col min="7943" max="7943" width="43.26953125" style="499" customWidth="1"/>
    <col min="7944" max="7958" width="12.7265625" style="499" customWidth="1"/>
    <col min="7959" max="7967" width="9.7265625" style="499" customWidth="1"/>
    <col min="7968" max="8197" width="9.1796875" style="499"/>
    <col min="8198" max="8198" width="2.81640625" style="499" customWidth="1"/>
    <col min="8199" max="8199" width="43.26953125" style="499" customWidth="1"/>
    <col min="8200" max="8214" width="12.7265625" style="499" customWidth="1"/>
    <col min="8215" max="8223" width="9.7265625" style="499" customWidth="1"/>
    <col min="8224" max="8453" width="9.1796875" style="499"/>
    <col min="8454" max="8454" width="2.81640625" style="499" customWidth="1"/>
    <col min="8455" max="8455" width="43.26953125" style="499" customWidth="1"/>
    <col min="8456" max="8470" width="12.7265625" style="499" customWidth="1"/>
    <col min="8471" max="8479" width="9.7265625" style="499" customWidth="1"/>
    <col min="8480" max="8709" width="9.1796875" style="499"/>
    <col min="8710" max="8710" width="2.81640625" style="499" customWidth="1"/>
    <col min="8711" max="8711" width="43.26953125" style="499" customWidth="1"/>
    <col min="8712" max="8726" width="12.7265625" style="499" customWidth="1"/>
    <col min="8727" max="8735" width="9.7265625" style="499" customWidth="1"/>
    <col min="8736" max="8965" width="9.1796875" style="499"/>
    <col min="8966" max="8966" width="2.81640625" style="499" customWidth="1"/>
    <col min="8967" max="8967" width="43.26953125" style="499" customWidth="1"/>
    <col min="8968" max="8982" width="12.7265625" style="499" customWidth="1"/>
    <col min="8983" max="8991" width="9.7265625" style="499" customWidth="1"/>
    <col min="8992" max="9221" width="9.1796875" style="499"/>
    <col min="9222" max="9222" width="2.81640625" style="499" customWidth="1"/>
    <col min="9223" max="9223" width="43.26953125" style="499" customWidth="1"/>
    <col min="9224" max="9238" width="12.7265625" style="499" customWidth="1"/>
    <col min="9239" max="9247" width="9.7265625" style="499" customWidth="1"/>
    <col min="9248" max="9477" width="9.1796875" style="499"/>
    <col min="9478" max="9478" width="2.81640625" style="499" customWidth="1"/>
    <col min="9479" max="9479" width="43.26953125" style="499" customWidth="1"/>
    <col min="9480" max="9494" width="12.7265625" style="499" customWidth="1"/>
    <col min="9495" max="9503" width="9.7265625" style="499" customWidth="1"/>
    <col min="9504" max="9733" width="9.1796875" style="499"/>
    <col min="9734" max="9734" width="2.81640625" style="499" customWidth="1"/>
    <col min="9735" max="9735" width="43.26953125" style="499" customWidth="1"/>
    <col min="9736" max="9750" width="12.7265625" style="499" customWidth="1"/>
    <col min="9751" max="9759" width="9.7265625" style="499" customWidth="1"/>
    <col min="9760" max="9989" width="9.1796875" style="499"/>
    <col min="9990" max="9990" width="2.81640625" style="499" customWidth="1"/>
    <col min="9991" max="9991" width="43.26953125" style="499" customWidth="1"/>
    <col min="9992" max="10006" width="12.7265625" style="499" customWidth="1"/>
    <col min="10007" max="10015" width="9.7265625" style="499" customWidth="1"/>
    <col min="10016" max="10245" width="9.1796875" style="499"/>
    <col min="10246" max="10246" width="2.81640625" style="499" customWidth="1"/>
    <col min="10247" max="10247" width="43.26953125" style="499" customWidth="1"/>
    <col min="10248" max="10262" width="12.7265625" style="499" customWidth="1"/>
    <col min="10263" max="10271" width="9.7265625" style="499" customWidth="1"/>
    <col min="10272" max="10501" width="9.1796875" style="499"/>
    <col min="10502" max="10502" width="2.81640625" style="499" customWidth="1"/>
    <col min="10503" max="10503" width="43.26953125" style="499" customWidth="1"/>
    <col min="10504" max="10518" width="12.7265625" style="499" customWidth="1"/>
    <col min="10519" max="10527" width="9.7265625" style="499" customWidth="1"/>
    <col min="10528" max="10757" width="9.1796875" style="499"/>
    <col min="10758" max="10758" width="2.81640625" style="499" customWidth="1"/>
    <col min="10759" max="10759" width="43.26953125" style="499" customWidth="1"/>
    <col min="10760" max="10774" width="12.7265625" style="499" customWidth="1"/>
    <col min="10775" max="10783" width="9.7265625" style="499" customWidth="1"/>
    <col min="10784" max="11013" width="9.1796875" style="499"/>
    <col min="11014" max="11014" width="2.81640625" style="499" customWidth="1"/>
    <col min="11015" max="11015" width="43.26953125" style="499" customWidth="1"/>
    <col min="11016" max="11030" width="12.7265625" style="499" customWidth="1"/>
    <col min="11031" max="11039" width="9.7265625" style="499" customWidth="1"/>
    <col min="11040" max="11269" width="9.1796875" style="499"/>
    <col min="11270" max="11270" width="2.81640625" style="499" customWidth="1"/>
    <col min="11271" max="11271" width="43.26953125" style="499" customWidth="1"/>
    <col min="11272" max="11286" width="12.7265625" style="499" customWidth="1"/>
    <col min="11287" max="11295" width="9.7265625" style="499" customWidth="1"/>
    <col min="11296" max="11525" width="9.1796875" style="499"/>
    <col min="11526" max="11526" width="2.81640625" style="499" customWidth="1"/>
    <col min="11527" max="11527" width="43.26953125" style="499" customWidth="1"/>
    <col min="11528" max="11542" width="12.7265625" style="499" customWidth="1"/>
    <col min="11543" max="11551" width="9.7265625" style="499" customWidth="1"/>
    <col min="11552" max="11781" width="9.1796875" style="499"/>
    <col min="11782" max="11782" width="2.81640625" style="499" customWidth="1"/>
    <col min="11783" max="11783" width="43.26953125" style="499" customWidth="1"/>
    <col min="11784" max="11798" width="12.7265625" style="499" customWidth="1"/>
    <col min="11799" max="11807" width="9.7265625" style="499" customWidth="1"/>
    <col min="11808" max="12037" width="9.1796875" style="499"/>
    <col min="12038" max="12038" width="2.81640625" style="499" customWidth="1"/>
    <col min="12039" max="12039" width="43.26953125" style="499" customWidth="1"/>
    <col min="12040" max="12054" width="12.7265625" style="499" customWidth="1"/>
    <col min="12055" max="12063" width="9.7265625" style="499" customWidth="1"/>
    <col min="12064" max="12293" width="9.1796875" style="499"/>
    <col min="12294" max="12294" width="2.81640625" style="499" customWidth="1"/>
    <col min="12295" max="12295" width="43.26953125" style="499" customWidth="1"/>
    <col min="12296" max="12310" width="12.7265625" style="499" customWidth="1"/>
    <col min="12311" max="12319" width="9.7265625" style="499" customWidth="1"/>
    <col min="12320" max="12549" width="9.1796875" style="499"/>
    <col min="12550" max="12550" width="2.81640625" style="499" customWidth="1"/>
    <col min="12551" max="12551" width="43.26953125" style="499" customWidth="1"/>
    <col min="12552" max="12566" width="12.7265625" style="499" customWidth="1"/>
    <col min="12567" max="12575" width="9.7265625" style="499" customWidth="1"/>
    <col min="12576" max="12805" width="9.1796875" style="499"/>
    <col min="12806" max="12806" width="2.81640625" style="499" customWidth="1"/>
    <col min="12807" max="12807" width="43.26953125" style="499" customWidth="1"/>
    <col min="12808" max="12822" width="12.7265625" style="499" customWidth="1"/>
    <col min="12823" max="12831" width="9.7265625" style="499" customWidth="1"/>
    <col min="12832" max="13061" width="9.1796875" style="499"/>
    <col min="13062" max="13062" width="2.81640625" style="499" customWidth="1"/>
    <col min="13063" max="13063" width="43.26953125" style="499" customWidth="1"/>
    <col min="13064" max="13078" width="12.7265625" style="499" customWidth="1"/>
    <col min="13079" max="13087" width="9.7265625" style="499" customWidth="1"/>
    <col min="13088" max="13317" width="9.1796875" style="499"/>
    <col min="13318" max="13318" width="2.81640625" style="499" customWidth="1"/>
    <col min="13319" max="13319" width="43.26953125" style="499" customWidth="1"/>
    <col min="13320" max="13334" width="12.7265625" style="499" customWidth="1"/>
    <col min="13335" max="13343" width="9.7265625" style="499" customWidth="1"/>
    <col min="13344" max="13573" width="9.1796875" style="499"/>
    <col min="13574" max="13574" width="2.81640625" style="499" customWidth="1"/>
    <col min="13575" max="13575" width="43.26953125" style="499" customWidth="1"/>
    <col min="13576" max="13590" width="12.7265625" style="499" customWidth="1"/>
    <col min="13591" max="13599" width="9.7265625" style="499" customWidth="1"/>
    <col min="13600" max="13829" width="9.1796875" style="499"/>
    <col min="13830" max="13830" width="2.81640625" style="499" customWidth="1"/>
    <col min="13831" max="13831" width="43.26953125" style="499" customWidth="1"/>
    <col min="13832" max="13846" width="12.7265625" style="499" customWidth="1"/>
    <col min="13847" max="13855" width="9.7265625" style="499" customWidth="1"/>
    <col min="13856" max="14085" width="9.1796875" style="499"/>
    <col min="14086" max="14086" width="2.81640625" style="499" customWidth="1"/>
    <col min="14087" max="14087" width="43.26953125" style="499" customWidth="1"/>
    <col min="14088" max="14102" width="12.7265625" style="499" customWidth="1"/>
    <col min="14103" max="14111" width="9.7265625" style="499" customWidth="1"/>
    <col min="14112" max="14341" width="9.1796875" style="499"/>
    <col min="14342" max="14342" width="2.81640625" style="499" customWidth="1"/>
    <col min="14343" max="14343" width="43.26953125" style="499" customWidth="1"/>
    <col min="14344" max="14358" width="12.7265625" style="499" customWidth="1"/>
    <col min="14359" max="14367" width="9.7265625" style="499" customWidth="1"/>
    <col min="14368" max="14597" width="9.1796875" style="499"/>
    <col min="14598" max="14598" width="2.81640625" style="499" customWidth="1"/>
    <col min="14599" max="14599" width="43.26953125" style="499" customWidth="1"/>
    <col min="14600" max="14614" width="12.7265625" style="499" customWidth="1"/>
    <col min="14615" max="14623" width="9.7265625" style="499" customWidth="1"/>
    <col min="14624" max="14853" width="9.1796875" style="499"/>
    <col min="14854" max="14854" width="2.81640625" style="499" customWidth="1"/>
    <col min="14855" max="14855" width="43.26953125" style="499" customWidth="1"/>
    <col min="14856" max="14870" width="12.7265625" style="499" customWidth="1"/>
    <col min="14871" max="14879" width="9.7265625" style="499" customWidth="1"/>
    <col min="14880" max="15109" width="9.1796875" style="499"/>
    <col min="15110" max="15110" width="2.81640625" style="499" customWidth="1"/>
    <col min="15111" max="15111" width="43.26953125" style="499" customWidth="1"/>
    <col min="15112" max="15126" width="12.7265625" style="499" customWidth="1"/>
    <col min="15127" max="15135" width="9.7265625" style="499" customWidth="1"/>
    <col min="15136" max="15365" width="9.1796875" style="499"/>
    <col min="15366" max="15366" width="2.81640625" style="499" customWidth="1"/>
    <col min="15367" max="15367" width="43.26953125" style="499" customWidth="1"/>
    <col min="15368" max="15382" width="12.7265625" style="499" customWidth="1"/>
    <col min="15383" max="15391" width="9.7265625" style="499" customWidth="1"/>
    <col min="15392" max="15621" width="9.1796875" style="499"/>
    <col min="15622" max="15622" width="2.81640625" style="499" customWidth="1"/>
    <col min="15623" max="15623" width="43.26953125" style="499" customWidth="1"/>
    <col min="15624" max="15638" width="12.7265625" style="499" customWidth="1"/>
    <col min="15639" max="15647" width="9.7265625" style="499" customWidth="1"/>
    <col min="15648" max="15877" width="9.1796875" style="499"/>
    <col min="15878" max="15878" width="2.81640625" style="499" customWidth="1"/>
    <col min="15879" max="15879" width="43.26953125" style="499" customWidth="1"/>
    <col min="15880" max="15894" width="12.7265625" style="499" customWidth="1"/>
    <col min="15895" max="15903" width="9.7265625" style="499" customWidth="1"/>
    <col min="15904" max="16133" width="9.1796875" style="499"/>
    <col min="16134" max="16134" width="2.81640625" style="499" customWidth="1"/>
    <col min="16135" max="16135" width="43.26953125" style="499" customWidth="1"/>
    <col min="16136" max="16150" width="12.7265625" style="499" customWidth="1"/>
    <col min="16151" max="16159" width="9.7265625" style="499" customWidth="1"/>
    <col min="16160" max="16384" width="9.1796875" style="499"/>
  </cols>
  <sheetData>
    <row r="1" spans="1:32" s="495" customFormat="1" ht="14.25" customHeight="1" thickBot="1">
      <c r="C1" s="496"/>
      <c r="D1" s="497"/>
    </row>
    <row r="2" spans="1:32" ht="20.25" customHeight="1">
      <c r="A2" s="232"/>
      <c r="B2" s="491"/>
      <c r="C2" s="625"/>
      <c r="D2" s="625"/>
      <c r="E2" s="625"/>
      <c r="F2" s="625"/>
      <c r="G2" s="625"/>
      <c r="H2" s="1044" t="s">
        <v>1195</v>
      </c>
      <c r="I2" s="1044"/>
      <c r="J2" s="1044"/>
      <c r="K2" s="625"/>
      <c r="L2" s="625"/>
      <c r="M2" s="625"/>
      <c r="N2" s="625"/>
      <c r="O2" s="625"/>
      <c r="P2" s="625"/>
      <c r="Q2" s="625"/>
      <c r="R2" s="625"/>
      <c r="S2" s="625"/>
      <c r="T2" s="625"/>
      <c r="U2" s="625"/>
      <c r="V2" s="625"/>
      <c r="W2" s="498"/>
    </row>
    <row r="3" spans="1:32" ht="20.25" customHeight="1">
      <c r="A3" s="232"/>
      <c r="B3" s="14"/>
      <c r="C3" s="826" t="s">
        <v>544</v>
      </c>
      <c r="D3" s="827" t="str">
        <f>'Unit Mix'!G6</f>
        <v>Housing Authority of Sample City</v>
      </c>
      <c r="E3" s="232"/>
      <c r="F3" s="232"/>
      <c r="G3" s="232"/>
      <c r="H3" s="232"/>
      <c r="I3" s="232"/>
      <c r="J3" s="232"/>
      <c r="K3" s="232"/>
      <c r="L3" s="232"/>
      <c r="M3" s="232"/>
      <c r="N3" s="232"/>
      <c r="O3" s="232"/>
      <c r="P3" s="232"/>
      <c r="Q3" s="232"/>
      <c r="R3" s="232"/>
      <c r="S3" s="232"/>
      <c r="T3" s="232"/>
      <c r="U3" s="232"/>
      <c r="V3" s="232"/>
      <c r="W3" s="501"/>
    </row>
    <row r="4" spans="1:32" ht="20.25" customHeight="1">
      <c r="A4" s="232"/>
      <c r="B4" s="14"/>
      <c r="C4" s="826" t="s">
        <v>542</v>
      </c>
      <c r="D4" s="827" t="str">
        <f>'Unit Mix'!G7</f>
        <v>Sample Grant Name</v>
      </c>
      <c r="E4" s="232"/>
      <c r="F4" s="232"/>
      <c r="G4" s="232"/>
      <c r="H4" s="232"/>
      <c r="I4" s="232"/>
      <c r="J4" s="232"/>
      <c r="K4" s="232"/>
      <c r="L4" s="232"/>
      <c r="M4" s="232"/>
      <c r="N4" s="232"/>
      <c r="O4" s="232"/>
      <c r="P4" s="232"/>
      <c r="Q4" s="232"/>
      <c r="R4" s="232"/>
      <c r="S4" s="232"/>
      <c r="T4" s="232"/>
      <c r="U4" s="232"/>
      <c r="V4" s="232"/>
      <c r="W4" s="501"/>
    </row>
    <row r="5" spans="1:32" ht="20.25" customHeight="1">
      <c r="A5" s="232"/>
      <c r="B5" s="14"/>
      <c r="C5" s="826" t="s">
        <v>540</v>
      </c>
      <c r="D5" s="827" t="str">
        <f>'Unit Mix'!G8</f>
        <v>Sample Mixed-Finance Development or Sample Phase</v>
      </c>
      <c r="E5" s="232"/>
      <c r="F5" s="232"/>
      <c r="G5" s="232"/>
      <c r="H5" s="232"/>
      <c r="I5" s="232"/>
      <c r="J5" s="232"/>
      <c r="K5" s="232"/>
      <c r="L5" s="232"/>
      <c r="M5" s="232"/>
      <c r="N5" s="232"/>
      <c r="O5" s="232"/>
      <c r="P5" s="232"/>
      <c r="Q5" s="232"/>
      <c r="R5" s="232"/>
      <c r="S5" s="232"/>
      <c r="T5" s="232"/>
      <c r="U5" s="232"/>
      <c r="V5" s="232"/>
      <c r="W5" s="501"/>
    </row>
    <row r="6" spans="1:32" ht="20.25" customHeight="1">
      <c r="A6" s="232"/>
      <c r="B6" s="14"/>
      <c r="C6" s="826" t="s">
        <v>541</v>
      </c>
      <c r="D6" s="827" t="str">
        <f>'Unit Mix'!G9</f>
        <v>[enter the new AMP-format development number]</v>
      </c>
      <c r="E6" s="232"/>
      <c r="F6" s="232"/>
      <c r="G6" s="232"/>
      <c r="H6" s="232"/>
      <c r="I6" s="232"/>
      <c r="J6" s="232"/>
      <c r="K6" s="232"/>
      <c r="L6" s="232"/>
      <c r="M6" s="232"/>
      <c r="N6" s="232"/>
      <c r="O6" s="232"/>
      <c r="P6" s="232"/>
      <c r="Q6" s="232"/>
      <c r="R6" s="232"/>
      <c r="S6" s="232"/>
      <c r="T6" s="232"/>
      <c r="U6" s="232"/>
      <c r="V6" s="232"/>
      <c r="W6" s="501"/>
    </row>
    <row r="7" spans="1:32" ht="20.25" customHeight="1" thickBot="1">
      <c r="A7" s="232"/>
      <c r="B7" s="14"/>
      <c r="C7" s="828"/>
      <c r="D7" s="829"/>
      <c r="E7" s="232"/>
      <c r="F7" s="232" t="s">
        <v>88</v>
      </c>
      <c r="G7" s="232"/>
      <c r="H7" s="232"/>
      <c r="I7" s="232"/>
      <c r="J7" s="232"/>
      <c r="K7" s="232"/>
      <c r="L7" s="232"/>
      <c r="M7" s="232"/>
      <c r="N7" s="232"/>
      <c r="O7" s="232"/>
      <c r="P7" s="232"/>
      <c r="Q7" s="232"/>
      <c r="R7" s="232"/>
      <c r="S7" s="232"/>
      <c r="T7" s="232"/>
      <c r="U7" s="232"/>
      <c r="V7" s="232"/>
      <c r="W7" s="501"/>
    </row>
    <row r="8" spans="1:32" ht="20.25" customHeight="1" thickBot="1">
      <c r="A8" s="232"/>
      <c r="B8" s="628"/>
      <c r="C8" s="830"/>
      <c r="D8" s="629" t="s">
        <v>772</v>
      </c>
      <c r="E8" s="626" t="s">
        <v>773</v>
      </c>
      <c r="F8" s="626" t="s">
        <v>774</v>
      </c>
      <c r="G8" s="626" t="s">
        <v>777</v>
      </c>
      <c r="H8" s="626" t="s">
        <v>778</v>
      </c>
      <c r="I8" s="626" t="s">
        <v>779</v>
      </c>
      <c r="J8" s="626" t="s">
        <v>775</v>
      </c>
      <c r="K8" s="626" t="s">
        <v>776</v>
      </c>
      <c r="L8" s="626" t="s">
        <v>780</v>
      </c>
      <c r="M8" s="626" t="s">
        <v>781</v>
      </c>
      <c r="N8" s="626" t="s">
        <v>782</v>
      </c>
      <c r="O8" s="626" t="s">
        <v>783</v>
      </c>
      <c r="P8" s="626" t="s">
        <v>784</v>
      </c>
      <c r="Q8" s="626" t="s">
        <v>785</v>
      </c>
      <c r="R8" s="627" t="s">
        <v>786</v>
      </c>
      <c r="S8" s="627" t="s">
        <v>1190</v>
      </c>
      <c r="T8" s="627" t="s">
        <v>1191</v>
      </c>
      <c r="U8" s="627" t="s">
        <v>1192</v>
      </c>
      <c r="V8" s="627" t="s">
        <v>1193</v>
      </c>
      <c r="W8" s="627" t="s">
        <v>1194</v>
      </c>
      <c r="X8" s="502"/>
      <c r="Y8" s="502"/>
      <c r="Z8" s="502"/>
      <c r="AA8" s="502"/>
      <c r="AB8" s="502"/>
      <c r="AC8" s="502"/>
      <c r="AD8" s="502"/>
      <c r="AE8" s="502"/>
      <c r="AF8" s="502"/>
    </row>
    <row r="9" spans="1:32" ht="20.25" customHeight="1" thickTop="1" thickBot="1">
      <c r="B9" s="500"/>
      <c r="D9" s="605">
        <v>2016</v>
      </c>
      <c r="E9" s="600">
        <f>D9+1</f>
        <v>2017</v>
      </c>
      <c r="F9" s="600">
        <f t="shared" ref="F9:R9" si="0">E9+1</f>
        <v>2018</v>
      </c>
      <c r="G9" s="600">
        <f t="shared" si="0"/>
        <v>2019</v>
      </c>
      <c r="H9" s="600">
        <f t="shared" si="0"/>
        <v>2020</v>
      </c>
      <c r="I9" s="600">
        <f t="shared" si="0"/>
        <v>2021</v>
      </c>
      <c r="J9" s="600">
        <f t="shared" si="0"/>
        <v>2022</v>
      </c>
      <c r="K9" s="600">
        <f t="shared" si="0"/>
        <v>2023</v>
      </c>
      <c r="L9" s="600">
        <f t="shared" si="0"/>
        <v>2024</v>
      </c>
      <c r="M9" s="600">
        <f t="shared" si="0"/>
        <v>2025</v>
      </c>
      <c r="N9" s="600">
        <f t="shared" si="0"/>
        <v>2026</v>
      </c>
      <c r="O9" s="600">
        <f t="shared" si="0"/>
        <v>2027</v>
      </c>
      <c r="P9" s="600">
        <f t="shared" si="0"/>
        <v>2028</v>
      </c>
      <c r="Q9" s="600">
        <f t="shared" si="0"/>
        <v>2029</v>
      </c>
      <c r="R9" s="600">
        <f t="shared" si="0"/>
        <v>2030</v>
      </c>
      <c r="S9" s="600">
        <f t="shared" ref="S9" si="1">R9+1</f>
        <v>2031</v>
      </c>
      <c r="T9" s="600">
        <f t="shared" ref="T9" si="2">S9+1</f>
        <v>2032</v>
      </c>
      <c r="U9" s="600">
        <f t="shared" ref="U9" si="3">T9+1</f>
        <v>2033</v>
      </c>
      <c r="V9" s="600">
        <f t="shared" ref="V9" si="4">U9+1</f>
        <v>2034</v>
      </c>
      <c r="W9" s="600">
        <f t="shared" ref="W9" si="5">V9+1</f>
        <v>2035</v>
      </c>
    </row>
    <row r="10" spans="1:32" ht="20.25" customHeight="1" thickTop="1">
      <c r="B10" s="500"/>
      <c r="C10" s="618" t="s">
        <v>765</v>
      </c>
      <c r="D10" s="831"/>
      <c r="E10" s="832"/>
      <c r="F10" s="832"/>
      <c r="G10" s="832"/>
      <c r="H10" s="832"/>
      <c r="I10" s="832"/>
      <c r="J10" s="832"/>
      <c r="K10" s="832"/>
      <c r="L10" s="832"/>
      <c r="M10" s="832"/>
      <c r="N10" s="832"/>
      <c r="O10" s="832"/>
      <c r="P10" s="832"/>
      <c r="Q10" s="832"/>
      <c r="R10" s="832"/>
      <c r="S10" s="832"/>
      <c r="T10" s="832"/>
      <c r="U10" s="832"/>
      <c r="V10" s="832"/>
      <c r="W10" s="600"/>
    </row>
    <row r="11" spans="1:32" ht="20.25" customHeight="1">
      <c r="B11" s="500"/>
      <c r="C11" s="615" t="s">
        <v>956</v>
      </c>
      <c r="D11" s="601">
        <f>+'Proforma Income'!$J36</f>
        <v>0</v>
      </c>
      <c r="E11" s="601">
        <f>D11+D11*'ProForma Assumptions'!$G8</f>
        <v>0</v>
      </c>
      <c r="F11" s="601">
        <f>E11+E11*'ProForma Assumptions'!$G8</f>
        <v>0</v>
      </c>
      <c r="G11" s="601">
        <f>F11+F11*'ProForma Assumptions'!$G8</f>
        <v>0</v>
      </c>
      <c r="H11" s="601">
        <f>G11+G11*'ProForma Assumptions'!$G8</f>
        <v>0</v>
      </c>
      <c r="I11" s="601">
        <f>H11+H11*'ProForma Assumptions'!$G8</f>
        <v>0</v>
      </c>
      <c r="J11" s="601">
        <f>I11+I11*'ProForma Assumptions'!$G8</f>
        <v>0</v>
      </c>
      <c r="K11" s="601">
        <f>J11+J11*'ProForma Assumptions'!$G8</f>
        <v>0</v>
      </c>
      <c r="L11" s="601">
        <f>K11+K11*'ProForma Assumptions'!$G8</f>
        <v>0</v>
      </c>
      <c r="M11" s="601">
        <f>L11+L11*'ProForma Assumptions'!$G8</f>
        <v>0</v>
      </c>
      <c r="N11" s="601">
        <f>M11+M11*'ProForma Assumptions'!$G8</f>
        <v>0</v>
      </c>
      <c r="O11" s="601">
        <f>N11+N11*'ProForma Assumptions'!$G8</f>
        <v>0</v>
      </c>
      <c r="P11" s="601">
        <f>O11+O11*'ProForma Assumptions'!$G8</f>
        <v>0</v>
      </c>
      <c r="Q11" s="601">
        <f>P11+P11*'ProForma Assumptions'!$G8</f>
        <v>0</v>
      </c>
      <c r="R11" s="601">
        <f>Q11+Q11*'ProForma Assumptions'!$G8</f>
        <v>0</v>
      </c>
      <c r="S11" s="601">
        <f>R11+R11*'ProForma Assumptions'!$G8</f>
        <v>0</v>
      </c>
      <c r="T11" s="601">
        <f>S11+S11*'ProForma Assumptions'!$G8</f>
        <v>0</v>
      </c>
      <c r="U11" s="601">
        <f>T11+T11*'ProForma Assumptions'!$G8</f>
        <v>0</v>
      </c>
      <c r="V11" s="601">
        <f>U11+U11*'ProForma Assumptions'!$G8</f>
        <v>0</v>
      </c>
      <c r="W11" s="833">
        <f>V11+V11*'ProForma Assumptions'!$G8</f>
        <v>0</v>
      </c>
    </row>
    <row r="12" spans="1:32" ht="20.25" customHeight="1" thickBot="1">
      <c r="B12" s="500"/>
      <c r="C12" s="615" t="s">
        <v>898</v>
      </c>
      <c r="D12" s="606">
        <f>+'Proforma Income'!J30</f>
        <v>0</v>
      </c>
      <c r="E12" s="606">
        <f>D12+D12*'ProForma Assumptions'!$G8</f>
        <v>0</v>
      </c>
      <c r="F12" s="606">
        <f>E12+E12*'ProForma Assumptions'!$G8</f>
        <v>0</v>
      </c>
      <c r="G12" s="606">
        <f>F12+F12*'ProForma Assumptions'!$G8</f>
        <v>0</v>
      </c>
      <c r="H12" s="606">
        <f>G12+G12*'ProForma Assumptions'!$G8</f>
        <v>0</v>
      </c>
      <c r="I12" s="606">
        <f>H12+H12*'ProForma Assumptions'!$G8</f>
        <v>0</v>
      </c>
      <c r="J12" s="606">
        <f>I12+I12*'ProForma Assumptions'!$G8</f>
        <v>0</v>
      </c>
      <c r="K12" s="606">
        <f>J12+J12*'ProForma Assumptions'!$G8</f>
        <v>0</v>
      </c>
      <c r="L12" s="606">
        <f>K12+K12*'ProForma Assumptions'!$G8</f>
        <v>0</v>
      </c>
      <c r="M12" s="606">
        <f>L12+L12*'ProForma Assumptions'!$G8</f>
        <v>0</v>
      </c>
      <c r="N12" s="606">
        <f>M12+M12*'ProForma Assumptions'!$G8</f>
        <v>0</v>
      </c>
      <c r="O12" s="606">
        <f>N12+N12*'ProForma Assumptions'!$G8</f>
        <v>0</v>
      </c>
      <c r="P12" s="606">
        <f>O12+O12*'ProForma Assumptions'!$G8</f>
        <v>0</v>
      </c>
      <c r="Q12" s="606">
        <f>P12+P12*'ProForma Assumptions'!$G8</f>
        <v>0</v>
      </c>
      <c r="R12" s="606">
        <f>Q12+Q12*'ProForma Assumptions'!$G8</f>
        <v>0</v>
      </c>
      <c r="S12" s="606">
        <f>R12+R12*'ProForma Assumptions'!$G8</f>
        <v>0</v>
      </c>
      <c r="T12" s="606">
        <f>S12+S12*'ProForma Assumptions'!$G8</f>
        <v>0</v>
      </c>
      <c r="U12" s="606">
        <f>T12+T12*'ProForma Assumptions'!$G8</f>
        <v>0</v>
      </c>
      <c r="V12" s="606">
        <f>U12+U12*'ProForma Assumptions'!$G8</f>
        <v>0</v>
      </c>
      <c r="W12" s="834">
        <f>V12+V12*'ProForma Assumptions'!$G8</f>
        <v>0</v>
      </c>
    </row>
    <row r="13" spans="1:32" ht="20.25" customHeight="1" thickTop="1">
      <c r="B13" s="500"/>
      <c r="C13" s="619" t="s">
        <v>769</v>
      </c>
      <c r="D13" s="622">
        <f>D11+D12</f>
        <v>0</v>
      </c>
      <c r="E13" s="622">
        <f t="shared" ref="E13:R13" si="6">E11+E12</f>
        <v>0</v>
      </c>
      <c r="F13" s="622">
        <f t="shared" si="6"/>
        <v>0</v>
      </c>
      <c r="G13" s="622">
        <f t="shared" si="6"/>
        <v>0</v>
      </c>
      <c r="H13" s="622">
        <f t="shared" si="6"/>
        <v>0</v>
      </c>
      <c r="I13" s="622">
        <f t="shared" si="6"/>
        <v>0</v>
      </c>
      <c r="J13" s="622">
        <f t="shared" si="6"/>
        <v>0</v>
      </c>
      <c r="K13" s="622">
        <f t="shared" si="6"/>
        <v>0</v>
      </c>
      <c r="L13" s="622">
        <f t="shared" si="6"/>
        <v>0</v>
      </c>
      <c r="M13" s="622">
        <f t="shared" si="6"/>
        <v>0</v>
      </c>
      <c r="N13" s="622">
        <f t="shared" si="6"/>
        <v>0</v>
      </c>
      <c r="O13" s="622">
        <f t="shared" si="6"/>
        <v>0</v>
      </c>
      <c r="P13" s="622">
        <f t="shared" si="6"/>
        <v>0</v>
      </c>
      <c r="Q13" s="622">
        <f t="shared" si="6"/>
        <v>0</v>
      </c>
      <c r="R13" s="622">
        <f t="shared" si="6"/>
        <v>0</v>
      </c>
      <c r="S13" s="622">
        <f t="shared" ref="S13:W13" si="7">S11+S12</f>
        <v>0</v>
      </c>
      <c r="T13" s="622">
        <f t="shared" si="7"/>
        <v>0</v>
      </c>
      <c r="U13" s="622">
        <f t="shared" si="7"/>
        <v>0</v>
      </c>
      <c r="V13" s="622">
        <f t="shared" si="7"/>
        <v>0</v>
      </c>
      <c r="W13" s="835">
        <f t="shared" si="7"/>
        <v>0</v>
      </c>
    </row>
    <row r="14" spans="1:32" ht="20.25" customHeight="1">
      <c r="B14" s="500"/>
      <c r="C14" s="630" t="s">
        <v>900</v>
      </c>
      <c r="D14" s="624"/>
      <c r="E14" s="624"/>
      <c r="F14" s="624"/>
      <c r="G14" s="624"/>
      <c r="H14" s="624"/>
      <c r="I14" s="624"/>
      <c r="J14" s="624"/>
      <c r="K14" s="624"/>
      <c r="L14" s="624"/>
      <c r="M14" s="624"/>
      <c r="N14" s="624"/>
      <c r="O14" s="624"/>
      <c r="P14" s="624"/>
      <c r="Q14" s="624"/>
      <c r="R14" s="624"/>
      <c r="S14" s="624"/>
      <c r="T14" s="624"/>
      <c r="U14" s="624"/>
      <c r="V14" s="624"/>
      <c r="W14" s="836"/>
    </row>
    <row r="15" spans="1:32" ht="20.25" customHeight="1">
      <c r="B15" s="500"/>
      <c r="C15" s="614" t="s">
        <v>760</v>
      </c>
      <c r="D15" s="601">
        <f>'Proforma Income'!H24</f>
        <v>0</v>
      </c>
      <c r="E15" s="601">
        <f>D15+D15*'ProForma Assumptions'!$G$8</f>
        <v>0</v>
      </c>
      <c r="F15" s="601">
        <f>E15+E15*'ProForma Assumptions'!$G$8</f>
        <v>0</v>
      </c>
      <c r="G15" s="601">
        <f>F15+F15*'ProForma Assumptions'!$G$8</f>
        <v>0</v>
      </c>
      <c r="H15" s="601">
        <f>G15+G15*'ProForma Assumptions'!$G$8</f>
        <v>0</v>
      </c>
      <c r="I15" s="601">
        <f>H15+H15*'ProForma Assumptions'!$G$8</f>
        <v>0</v>
      </c>
      <c r="J15" s="601">
        <f>I15+I15*'ProForma Assumptions'!$G$8</f>
        <v>0</v>
      </c>
      <c r="K15" s="601">
        <f>J15+J15*'ProForma Assumptions'!$G$8</f>
        <v>0</v>
      </c>
      <c r="L15" s="601">
        <f>K15+K15*'ProForma Assumptions'!$G$8</f>
        <v>0</v>
      </c>
      <c r="M15" s="601">
        <f>L15+L15*'ProForma Assumptions'!$G$8</f>
        <v>0</v>
      </c>
      <c r="N15" s="601">
        <f>M15+M15*'ProForma Assumptions'!$G$8</f>
        <v>0</v>
      </c>
      <c r="O15" s="601">
        <f>N15+N15*'ProForma Assumptions'!$G$8</f>
        <v>0</v>
      </c>
      <c r="P15" s="601">
        <f>O15+O15*'ProForma Assumptions'!$G$8</f>
        <v>0</v>
      </c>
      <c r="Q15" s="601">
        <f>P15+P15*'ProForma Assumptions'!$G$8</f>
        <v>0</v>
      </c>
      <c r="R15" s="601">
        <f>Q15+Q15*'ProForma Assumptions'!$G$8</f>
        <v>0</v>
      </c>
      <c r="S15" s="601">
        <f>R15+R15*'ProForma Assumptions'!$G$8</f>
        <v>0</v>
      </c>
      <c r="T15" s="601">
        <f>S15+S15*'ProForma Assumptions'!$G$8</f>
        <v>0</v>
      </c>
      <c r="U15" s="601">
        <f>T15+T15*'ProForma Assumptions'!$G$8</f>
        <v>0</v>
      </c>
      <c r="V15" s="601">
        <f>U15+U15*'ProForma Assumptions'!$G$8</f>
        <v>0</v>
      </c>
      <c r="W15" s="833">
        <f>V15+V15*'ProForma Assumptions'!$G$8</f>
        <v>0</v>
      </c>
    </row>
    <row r="16" spans="1:32" ht="20.25" customHeight="1" thickBot="1">
      <c r="B16" s="500"/>
      <c r="C16" s="615" t="s">
        <v>954</v>
      </c>
      <c r="D16" s="606">
        <f>'Proforma Income'!I24</f>
        <v>0</v>
      </c>
      <c r="E16" s="606">
        <f>D16+D16*'ProForma Assumptions'!$G$8</f>
        <v>0</v>
      </c>
      <c r="F16" s="606">
        <f>E16+E16*'ProForma Assumptions'!$G$8</f>
        <v>0</v>
      </c>
      <c r="G16" s="606">
        <f>F16+F16*'ProForma Assumptions'!$G$8</f>
        <v>0</v>
      </c>
      <c r="H16" s="606">
        <f>G16+G16*'ProForma Assumptions'!$G$8</f>
        <v>0</v>
      </c>
      <c r="I16" s="606">
        <f>H16+H16*'ProForma Assumptions'!$G$8</f>
        <v>0</v>
      </c>
      <c r="J16" s="606">
        <f>I16+I16*'ProForma Assumptions'!$G$8</f>
        <v>0</v>
      </c>
      <c r="K16" s="606">
        <f>J16+J16*'ProForma Assumptions'!$G$8</f>
        <v>0</v>
      </c>
      <c r="L16" s="606">
        <f>K16+K16*'ProForma Assumptions'!$G$8</f>
        <v>0</v>
      </c>
      <c r="M16" s="606">
        <f>L16+L16*'ProForma Assumptions'!$G$8</f>
        <v>0</v>
      </c>
      <c r="N16" s="606">
        <f>M16+M16*'ProForma Assumptions'!$G$8</f>
        <v>0</v>
      </c>
      <c r="O16" s="606">
        <f>N16+N16*'ProForma Assumptions'!$G$8</f>
        <v>0</v>
      </c>
      <c r="P16" s="606">
        <f>O16+O16*'ProForma Assumptions'!$G$8</f>
        <v>0</v>
      </c>
      <c r="Q16" s="606">
        <f>P16+P16*'ProForma Assumptions'!$G$8</f>
        <v>0</v>
      </c>
      <c r="R16" s="606">
        <f>Q16+Q16*'ProForma Assumptions'!$G$8</f>
        <v>0</v>
      </c>
      <c r="S16" s="606">
        <f>R16+R16*'ProForma Assumptions'!$G$8</f>
        <v>0</v>
      </c>
      <c r="T16" s="606">
        <f>S16+S16*'ProForma Assumptions'!$G$8</f>
        <v>0</v>
      </c>
      <c r="U16" s="606">
        <f>T16+T16*'ProForma Assumptions'!$G$8</f>
        <v>0</v>
      </c>
      <c r="V16" s="606">
        <f>U16+U16*'ProForma Assumptions'!$G$8</f>
        <v>0</v>
      </c>
      <c r="W16" s="834">
        <f>V16+V16*'ProForma Assumptions'!$G$8</f>
        <v>0</v>
      </c>
    </row>
    <row r="17" spans="2:23" ht="20.25" customHeight="1" thickTop="1">
      <c r="B17" s="500"/>
      <c r="C17" s="616" t="s">
        <v>955</v>
      </c>
      <c r="D17" s="622">
        <f>D16+D15</f>
        <v>0</v>
      </c>
      <c r="E17" s="622">
        <f>E16+E15</f>
        <v>0</v>
      </c>
      <c r="F17" s="622">
        <f t="shared" ref="F17:R17" si="8">F16+F15</f>
        <v>0</v>
      </c>
      <c r="G17" s="622">
        <f t="shared" si="8"/>
        <v>0</v>
      </c>
      <c r="H17" s="622">
        <f t="shared" si="8"/>
        <v>0</v>
      </c>
      <c r="I17" s="622">
        <f t="shared" si="8"/>
        <v>0</v>
      </c>
      <c r="J17" s="622">
        <f t="shared" si="8"/>
        <v>0</v>
      </c>
      <c r="K17" s="622">
        <f t="shared" si="8"/>
        <v>0</v>
      </c>
      <c r="L17" s="622">
        <f t="shared" si="8"/>
        <v>0</v>
      </c>
      <c r="M17" s="622">
        <f t="shared" si="8"/>
        <v>0</v>
      </c>
      <c r="N17" s="622">
        <f t="shared" si="8"/>
        <v>0</v>
      </c>
      <c r="O17" s="622">
        <f t="shared" si="8"/>
        <v>0</v>
      </c>
      <c r="P17" s="622">
        <f t="shared" si="8"/>
        <v>0</v>
      </c>
      <c r="Q17" s="622">
        <f t="shared" si="8"/>
        <v>0</v>
      </c>
      <c r="R17" s="622">
        <f t="shared" si="8"/>
        <v>0</v>
      </c>
      <c r="S17" s="622">
        <f t="shared" ref="S17:W17" si="9">S16+S15</f>
        <v>0</v>
      </c>
      <c r="T17" s="622">
        <f t="shared" si="9"/>
        <v>0</v>
      </c>
      <c r="U17" s="622">
        <f t="shared" si="9"/>
        <v>0</v>
      </c>
      <c r="V17" s="622">
        <f t="shared" si="9"/>
        <v>0</v>
      </c>
      <c r="W17" s="835">
        <f t="shared" si="9"/>
        <v>0</v>
      </c>
    </row>
    <row r="18" spans="2:23" ht="20.25" customHeight="1">
      <c r="B18" s="500"/>
      <c r="C18" s="630" t="s">
        <v>762</v>
      </c>
      <c r="D18" s="624"/>
      <c r="E18" s="624"/>
      <c r="F18" s="624"/>
      <c r="G18" s="624"/>
      <c r="H18" s="624"/>
      <c r="I18" s="624"/>
      <c r="J18" s="624"/>
      <c r="K18" s="624"/>
      <c r="L18" s="624"/>
      <c r="M18" s="624"/>
      <c r="N18" s="624"/>
      <c r="O18" s="624"/>
      <c r="P18" s="624"/>
      <c r="Q18" s="624"/>
      <c r="R18" s="624"/>
      <c r="S18" s="624"/>
      <c r="T18" s="624"/>
      <c r="U18" s="624"/>
      <c r="V18" s="624"/>
      <c r="W18" s="836"/>
    </row>
    <row r="19" spans="2:23" ht="20.25" customHeight="1">
      <c r="B19" s="500"/>
      <c r="C19" s="614" t="s">
        <v>760</v>
      </c>
      <c r="D19" s="601">
        <f>'Proforma Income'!H14</f>
        <v>0</v>
      </c>
      <c r="E19" s="601">
        <f>D19+D19*'ProForma Assumptions'!$G$8</f>
        <v>0</v>
      </c>
      <c r="F19" s="601">
        <f>E19+E19*'ProForma Assumptions'!$G$8</f>
        <v>0</v>
      </c>
      <c r="G19" s="601">
        <f>F19+F19*'ProForma Assumptions'!$G$8</f>
        <v>0</v>
      </c>
      <c r="H19" s="601">
        <f>G19+G19*'ProForma Assumptions'!$G$8</f>
        <v>0</v>
      </c>
      <c r="I19" s="601">
        <f>H19+H19*'ProForma Assumptions'!$G$8</f>
        <v>0</v>
      </c>
      <c r="J19" s="601">
        <f>I19+I19*'ProForma Assumptions'!$G$8</f>
        <v>0</v>
      </c>
      <c r="K19" s="601">
        <f>J19+J19*'ProForma Assumptions'!$G$8</f>
        <v>0</v>
      </c>
      <c r="L19" s="601">
        <f>K19+K19*'ProForma Assumptions'!$G$8</f>
        <v>0</v>
      </c>
      <c r="M19" s="601">
        <f>L19+L19*'ProForma Assumptions'!$G$8</f>
        <v>0</v>
      </c>
      <c r="N19" s="601">
        <f>M19+M19*'ProForma Assumptions'!$G$8</f>
        <v>0</v>
      </c>
      <c r="O19" s="601">
        <f>N19+N19*'ProForma Assumptions'!$G$8</f>
        <v>0</v>
      </c>
      <c r="P19" s="601">
        <f>O19+O19*'ProForma Assumptions'!$G$8</f>
        <v>0</v>
      </c>
      <c r="Q19" s="601">
        <f>P19+P19*'ProForma Assumptions'!$G$8</f>
        <v>0</v>
      </c>
      <c r="R19" s="601">
        <f>Q19+Q19*'ProForma Assumptions'!$G$8</f>
        <v>0</v>
      </c>
      <c r="S19" s="601">
        <f>R19+R19*'ProForma Assumptions'!$G$8</f>
        <v>0</v>
      </c>
      <c r="T19" s="601">
        <f>S19+S19*'ProForma Assumptions'!$G$8</f>
        <v>0</v>
      </c>
      <c r="U19" s="601">
        <f>T19+T19*'ProForma Assumptions'!$G$8</f>
        <v>0</v>
      </c>
      <c r="V19" s="601">
        <f>U19+U19*'ProForma Assumptions'!$G$8</f>
        <v>0</v>
      </c>
      <c r="W19" s="833">
        <f>V19+V19*'ProForma Assumptions'!$G$8</f>
        <v>0</v>
      </c>
    </row>
    <row r="20" spans="2:23" ht="20.25" customHeight="1">
      <c r="B20" s="500"/>
      <c r="C20" s="615" t="s">
        <v>761</v>
      </c>
      <c r="D20" s="601">
        <f>'Proforma Income'!I14</f>
        <v>0</v>
      </c>
      <c r="E20" s="601">
        <f>D20+D20*'ProForma Assumptions'!$G$8</f>
        <v>0</v>
      </c>
      <c r="F20" s="601">
        <f>E20+E20*'ProForma Assumptions'!$G$8</f>
        <v>0</v>
      </c>
      <c r="G20" s="601">
        <f>F20+F20*'ProForma Assumptions'!$G$8</f>
        <v>0</v>
      </c>
      <c r="H20" s="601">
        <f>G20+G20*'ProForma Assumptions'!$G$8</f>
        <v>0</v>
      </c>
      <c r="I20" s="601">
        <f>H20+H20*'ProForma Assumptions'!$G$8</f>
        <v>0</v>
      </c>
      <c r="J20" s="601">
        <f>I20+I20*'ProForma Assumptions'!$G$8</f>
        <v>0</v>
      </c>
      <c r="K20" s="601">
        <f>J20+J20*'ProForma Assumptions'!$G$8</f>
        <v>0</v>
      </c>
      <c r="L20" s="601">
        <f>K20+K20*'ProForma Assumptions'!$G$8</f>
        <v>0</v>
      </c>
      <c r="M20" s="601">
        <f>L20+L20*'ProForma Assumptions'!$G$8</f>
        <v>0</v>
      </c>
      <c r="N20" s="601">
        <f>M20+M20*'ProForma Assumptions'!$G$8</f>
        <v>0</v>
      </c>
      <c r="O20" s="601">
        <f>N20+N20*'ProForma Assumptions'!$G$8</f>
        <v>0</v>
      </c>
      <c r="P20" s="601">
        <f>O20+O20*'ProForma Assumptions'!$G$8</f>
        <v>0</v>
      </c>
      <c r="Q20" s="601">
        <f>P20+P20*'ProForma Assumptions'!$G$8</f>
        <v>0</v>
      </c>
      <c r="R20" s="601">
        <f>Q20+Q20*'ProForma Assumptions'!$G$8</f>
        <v>0</v>
      </c>
      <c r="S20" s="601">
        <f>R20+R20*'ProForma Assumptions'!$G$8</f>
        <v>0</v>
      </c>
      <c r="T20" s="601">
        <f>S20+S20*'ProForma Assumptions'!$G$8</f>
        <v>0</v>
      </c>
      <c r="U20" s="601">
        <f>T20+T20*'ProForma Assumptions'!$G$8</f>
        <v>0</v>
      </c>
      <c r="V20" s="601">
        <f>U20+U20*'ProForma Assumptions'!$G$8</f>
        <v>0</v>
      </c>
      <c r="W20" s="833">
        <f>V20+V20*'ProForma Assumptions'!$G$8</f>
        <v>0</v>
      </c>
    </row>
    <row r="21" spans="2:23" ht="20.25" customHeight="1" thickBot="1">
      <c r="B21" s="500"/>
      <c r="C21" s="616" t="s">
        <v>763</v>
      </c>
      <c r="D21" s="606">
        <f>+D19+D20</f>
        <v>0</v>
      </c>
      <c r="E21" s="606">
        <f t="shared" ref="E21:R21" si="10">+E19+E20</f>
        <v>0</v>
      </c>
      <c r="F21" s="606">
        <f t="shared" si="10"/>
        <v>0</v>
      </c>
      <c r="G21" s="606">
        <f t="shared" si="10"/>
        <v>0</v>
      </c>
      <c r="H21" s="606">
        <f t="shared" si="10"/>
        <v>0</v>
      </c>
      <c r="I21" s="606">
        <f t="shared" si="10"/>
        <v>0</v>
      </c>
      <c r="J21" s="606">
        <f t="shared" si="10"/>
        <v>0</v>
      </c>
      <c r="K21" s="606">
        <f t="shared" si="10"/>
        <v>0</v>
      </c>
      <c r="L21" s="606">
        <f t="shared" si="10"/>
        <v>0</v>
      </c>
      <c r="M21" s="606">
        <f t="shared" si="10"/>
        <v>0</v>
      </c>
      <c r="N21" s="606">
        <f t="shared" si="10"/>
        <v>0</v>
      </c>
      <c r="O21" s="606">
        <f t="shared" si="10"/>
        <v>0</v>
      </c>
      <c r="P21" s="606">
        <f t="shared" si="10"/>
        <v>0</v>
      </c>
      <c r="Q21" s="606">
        <f t="shared" si="10"/>
        <v>0</v>
      </c>
      <c r="R21" s="601">
        <f t="shared" si="10"/>
        <v>0</v>
      </c>
      <c r="S21" s="601">
        <f t="shared" ref="S21:W21" si="11">+S19+S20</f>
        <v>0</v>
      </c>
      <c r="T21" s="601">
        <f t="shared" si="11"/>
        <v>0</v>
      </c>
      <c r="U21" s="601">
        <f t="shared" si="11"/>
        <v>0</v>
      </c>
      <c r="V21" s="601">
        <f t="shared" si="11"/>
        <v>0</v>
      </c>
      <c r="W21" s="833">
        <f t="shared" si="11"/>
        <v>0</v>
      </c>
    </row>
    <row r="22" spans="2:23" ht="20.25" customHeight="1" thickTop="1">
      <c r="B22" s="500"/>
      <c r="C22" s="616" t="s">
        <v>549</v>
      </c>
      <c r="D22" s="621">
        <f>+D13+D17+D21</f>
        <v>0</v>
      </c>
      <c r="E22" s="621">
        <f t="shared" ref="E22:R22" si="12">+E13+E17+E21</f>
        <v>0</v>
      </c>
      <c r="F22" s="621">
        <f t="shared" si="12"/>
        <v>0</v>
      </c>
      <c r="G22" s="621">
        <f t="shared" si="12"/>
        <v>0</v>
      </c>
      <c r="H22" s="621">
        <f t="shared" si="12"/>
        <v>0</v>
      </c>
      <c r="I22" s="621">
        <f t="shared" si="12"/>
        <v>0</v>
      </c>
      <c r="J22" s="621">
        <f t="shared" si="12"/>
        <v>0</v>
      </c>
      <c r="K22" s="621">
        <f t="shared" si="12"/>
        <v>0</v>
      </c>
      <c r="L22" s="621">
        <f t="shared" si="12"/>
        <v>0</v>
      </c>
      <c r="M22" s="621">
        <f t="shared" si="12"/>
        <v>0</v>
      </c>
      <c r="N22" s="621">
        <f t="shared" si="12"/>
        <v>0</v>
      </c>
      <c r="O22" s="621">
        <f t="shared" si="12"/>
        <v>0</v>
      </c>
      <c r="P22" s="621">
        <f t="shared" si="12"/>
        <v>0</v>
      </c>
      <c r="Q22" s="621">
        <f t="shared" si="12"/>
        <v>0</v>
      </c>
      <c r="R22" s="621">
        <f t="shared" si="12"/>
        <v>0</v>
      </c>
      <c r="S22" s="621">
        <f t="shared" ref="S22:W22" si="13">+S13+S17+S21</f>
        <v>0</v>
      </c>
      <c r="T22" s="621">
        <f t="shared" si="13"/>
        <v>0</v>
      </c>
      <c r="U22" s="621">
        <f t="shared" si="13"/>
        <v>0</v>
      </c>
      <c r="V22" s="621">
        <f t="shared" si="13"/>
        <v>0</v>
      </c>
      <c r="W22" s="837">
        <f t="shared" si="13"/>
        <v>0</v>
      </c>
    </row>
    <row r="23" spans="2:23" ht="20.25" customHeight="1" thickBot="1">
      <c r="B23" s="500"/>
      <c r="C23" s="615" t="s">
        <v>767</v>
      </c>
      <c r="D23" s="606">
        <f>'Proforma Income'!J38</f>
        <v>0</v>
      </c>
      <c r="E23" s="606">
        <f>D23+D23*'ProForma Assumptions'!$G$9</f>
        <v>0</v>
      </c>
      <c r="F23" s="606">
        <f>E23+E23*'ProForma Assumptions'!$G$9</f>
        <v>0</v>
      </c>
      <c r="G23" s="606">
        <f>F23+F23*'ProForma Assumptions'!$G$9</f>
        <v>0</v>
      </c>
      <c r="H23" s="606">
        <f>G23+G23*'ProForma Assumptions'!$G$9</f>
        <v>0</v>
      </c>
      <c r="I23" s="606">
        <f>H23+H23*'ProForma Assumptions'!$G$9</f>
        <v>0</v>
      </c>
      <c r="J23" s="606">
        <f>I23+I23*'ProForma Assumptions'!$G$9</f>
        <v>0</v>
      </c>
      <c r="K23" s="606">
        <f>J23+J23*'ProForma Assumptions'!$G$9</f>
        <v>0</v>
      </c>
      <c r="L23" s="606">
        <f>K23+K23*'ProForma Assumptions'!$G$9</f>
        <v>0</v>
      </c>
      <c r="M23" s="606">
        <f>L23+L23*'ProForma Assumptions'!$G$9</f>
        <v>0</v>
      </c>
      <c r="N23" s="606">
        <f>M23+M23*'ProForma Assumptions'!$G$9</f>
        <v>0</v>
      </c>
      <c r="O23" s="606">
        <f>N23+N23*'ProForma Assumptions'!$G$9</f>
        <v>0</v>
      </c>
      <c r="P23" s="606">
        <f>O23+O23*'ProForma Assumptions'!$G$9</f>
        <v>0</v>
      </c>
      <c r="Q23" s="606">
        <f>P23+P23*'ProForma Assumptions'!$G$9</f>
        <v>0</v>
      </c>
      <c r="R23" s="606">
        <f>Q23+Q23*'ProForma Assumptions'!$G$9</f>
        <v>0</v>
      </c>
      <c r="S23" s="606">
        <f>R23+R23*'ProForma Assumptions'!$G$9</f>
        <v>0</v>
      </c>
      <c r="T23" s="606">
        <f>S23+S23*'ProForma Assumptions'!$G$9</f>
        <v>0</v>
      </c>
      <c r="U23" s="606">
        <f>T23+T23*'ProForma Assumptions'!$G$9</f>
        <v>0</v>
      </c>
      <c r="V23" s="606">
        <f>U23+U23*'ProForma Assumptions'!$G$9</f>
        <v>0</v>
      </c>
      <c r="W23" s="834">
        <f>V23+V23*'ProForma Assumptions'!$G$9</f>
        <v>0</v>
      </c>
    </row>
    <row r="24" spans="2:23" ht="20.25" customHeight="1" thickTop="1">
      <c r="B24" s="500"/>
      <c r="C24" s="616" t="s">
        <v>768</v>
      </c>
      <c r="D24" s="622">
        <f>+D22+D23</f>
        <v>0</v>
      </c>
      <c r="E24" s="622">
        <f t="shared" ref="E24:R24" si="14">+E22+E23</f>
        <v>0</v>
      </c>
      <c r="F24" s="622">
        <f t="shared" si="14"/>
        <v>0</v>
      </c>
      <c r="G24" s="622">
        <f t="shared" si="14"/>
        <v>0</v>
      </c>
      <c r="H24" s="622">
        <f t="shared" si="14"/>
        <v>0</v>
      </c>
      <c r="I24" s="622">
        <f t="shared" si="14"/>
        <v>0</v>
      </c>
      <c r="J24" s="622">
        <f t="shared" si="14"/>
        <v>0</v>
      </c>
      <c r="K24" s="622">
        <f t="shared" si="14"/>
        <v>0</v>
      </c>
      <c r="L24" s="622">
        <f t="shared" si="14"/>
        <v>0</v>
      </c>
      <c r="M24" s="622">
        <f t="shared" si="14"/>
        <v>0</v>
      </c>
      <c r="N24" s="622">
        <f t="shared" si="14"/>
        <v>0</v>
      </c>
      <c r="O24" s="622">
        <f t="shared" si="14"/>
        <v>0</v>
      </c>
      <c r="P24" s="622">
        <f t="shared" si="14"/>
        <v>0</v>
      </c>
      <c r="Q24" s="622">
        <f t="shared" si="14"/>
        <v>0</v>
      </c>
      <c r="R24" s="622">
        <f t="shared" si="14"/>
        <v>0</v>
      </c>
      <c r="S24" s="622">
        <f t="shared" ref="S24:W24" si="15">+S22+S23</f>
        <v>0</v>
      </c>
      <c r="T24" s="622">
        <f t="shared" si="15"/>
        <v>0</v>
      </c>
      <c r="U24" s="622">
        <f t="shared" si="15"/>
        <v>0</v>
      </c>
      <c r="V24" s="622">
        <f t="shared" si="15"/>
        <v>0</v>
      </c>
      <c r="W24" s="835">
        <f t="shared" si="15"/>
        <v>0</v>
      </c>
    </row>
    <row r="25" spans="2:23" ht="20.25" customHeight="1" thickBot="1">
      <c r="B25" s="500"/>
      <c r="C25" s="615" t="s">
        <v>764</v>
      </c>
      <c r="D25" s="606">
        <f>+D24*'ProForma Assumptions'!$G$10</f>
        <v>0</v>
      </c>
      <c r="E25" s="606">
        <f>+E24*'ProForma Assumptions'!$G$10</f>
        <v>0</v>
      </c>
      <c r="F25" s="606">
        <f>+F24*'ProForma Assumptions'!$G$10</f>
        <v>0</v>
      </c>
      <c r="G25" s="606">
        <f>+G24*'ProForma Assumptions'!$G$10</f>
        <v>0</v>
      </c>
      <c r="H25" s="606">
        <f>+H24*'ProForma Assumptions'!$G$10</f>
        <v>0</v>
      </c>
      <c r="I25" s="606">
        <f>+I24*'ProForma Assumptions'!$G$10</f>
        <v>0</v>
      </c>
      <c r="J25" s="606">
        <f>+J24*'ProForma Assumptions'!$G$10</f>
        <v>0</v>
      </c>
      <c r="K25" s="606">
        <f>+K24*'ProForma Assumptions'!$G$10</f>
        <v>0</v>
      </c>
      <c r="L25" s="606">
        <f>+L24*'ProForma Assumptions'!$G$10</f>
        <v>0</v>
      </c>
      <c r="M25" s="606">
        <f>+M24*'ProForma Assumptions'!$G$10</f>
        <v>0</v>
      </c>
      <c r="N25" s="606">
        <f>+N24*'ProForma Assumptions'!$G$10</f>
        <v>0</v>
      </c>
      <c r="O25" s="606">
        <f>+O24*'ProForma Assumptions'!$G$10</f>
        <v>0</v>
      </c>
      <c r="P25" s="606">
        <f>+P24*'ProForma Assumptions'!$G$10</f>
        <v>0</v>
      </c>
      <c r="Q25" s="606">
        <f>+Q24*'ProForma Assumptions'!$G$10</f>
        <v>0</v>
      </c>
      <c r="R25" s="606">
        <f>+R24*'ProForma Assumptions'!$G$10</f>
        <v>0</v>
      </c>
      <c r="S25" s="606">
        <f>+S24*'ProForma Assumptions'!$G$10</f>
        <v>0</v>
      </c>
      <c r="T25" s="606">
        <f>+T24*'ProForma Assumptions'!$G$10</f>
        <v>0</v>
      </c>
      <c r="U25" s="606">
        <f>+U24*'ProForma Assumptions'!$G$10</f>
        <v>0</v>
      </c>
      <c r="V25" s="606">
        <f>+V24*'ProForma Assumptions'!$G$10</f>
        <v>0</v>
      </c>
      <c r="W25" s="834">
        <f>+W24*'ProForma Assumptions'!$G$10</f>
        <v>0</v>
      </c>
    </row>
    <row r="26" spans="2:23" ht="20.25" customHeight="1" thickTop="1">
      <c r="B26" s="500"/>
      <c r="C26" s="616" t="s">
        <v>550</v>
      </c>
      <c r="D26" s="623">
        <f>+D24-D25</f>
        <v>0</v>
      </c>
      <c r="E26" s="623">
        <f t="shared" ref="E26:R26" si="16">+E24-E25</f>
        <v>0</v>
      </c>
      <c r="F26" s="623">
        <f t="shared" si="16"/>
        <v>0</v>
      </c>
      <c r="G26" s="623">
        <f t="shared" si="16"/>
        <v>0</v>
      </c>
      <c r="H26" s="623">
        <f t="shared" si="16"/>
        <v>0</v>
      </c>
      <c r="I26" s="623">
        <f t="shared" si="16"/>
        <v>0</v>
      </c>
      <c r="J26" s="623">
        <f t="shared" si="16"/>
        <v>0</v>
      </c>
      <c r="K26" s="623">
        <f t="shared" si="16"/>
        <v>0</v>
      </c>
      <c r="L26" s="623">
        <f t="shared" si="16"/>
        <v>0</v>
      </c>
      <c r="M26" s="623">
        <f t="shared" si="16"/>
        <v>0</v>
      </c>
      <c r="N26" s="623">
        <f t="shared" si="16"/>
        <v>0</v>
      </c>
      <c r="O26" s="623">
        <f t="shared" si="16"/>
        <v>0</v>
      </c>
      <c r="P26" s="623">
        <f t="shared" si="16"/>
        <v>0</v>
      </c>
      <c r="Q26" s="623">
        <f t="shared" si="16"/>
        <v>0</v>
      </c>
      <c r="R26" s="623">
        <f t="shared" si="16"/>
        <v>0</v>
      </c>
      <c r="S26" s="623">
        <f t="shared" ref="S26:W26" si="17">+S24-S25</f>
        <v>0</v>
      </c>
      <c r="T26" s="623">
        <f t="shared" si="17"/>
        <v>0</v>
      </c>
      <c r="U26" s="623">
        <f t="shared" si="17"/>
        <v>0</v>
      </c>
      <c r="V26" s="623">
        <f t="shared" si="17"/>
        <v>0</v>
      </c>
      <c r="W26" s="838">
        <f t="shared" si="17"/>
        <v>0</v>
      </c>
    </row>
    <row r="27" spans="2:23" ht="20.25" customHeight="1">
      <c r="B27" s="500"/>
      <c r="C27" s="616"/>
      <c r="D27" s="839"/>
      <c r="E27" s="825"/>
      <c r="F27" s="825"/>
      <c r="G27" s="825"/>
      <c r="H27" s="825"/>
      <c r="I27" s="825"/>
      <c r="J27" s="825"/>
      <c r="K27" s="825"/>
      <c r="L27" s="825"/>
      <c r="M27" s="825"/>
      <c r="N27" s="825"/>
      <c r="O27" s="825"/>
      <c r="P27" s="825"/>
      <c r="Q27" s="825"/>
      <c r="R27" s="825"/>
      <c r="S27" s="825"/>
      <c r="T27" s="825"/>
      <c r="U27" s="825"/>
      <c r="V27" s="825"/>
      <c r="W27" s="840"/>
    </row>
    <row r="28" spans="2:23" ht="20.25" customHeight="1" thickBot="1">
      <c r="B28" s="500"/>
      <c r="C28" s="618" t="s">
        <v>766</v>
      </c>
      <c r="D28" s="755" t="s">
        <v>88</v>
      </c>
      <c r="E28" s="617"/>
      <c r="F28" s="617"/>
      <c r="G28" s="617"/>
      <c r="H28" s="617"/>
      <c r="I28" s="617"/>
      <c r="J28" s="617"/>
      <c r="K28" s="617"/>
      <c r="L28" s="617"/>
      <c r="M28" s="617"/>
      <c r="N28" s="617"/>
      <c r="O28" s="617"/>
      <c r="P28" s="617"/>
      <c r="Q28" s="617"/>
      <c r="R28" s="617"/>
      <c r="S28" s="617"/>
      <c r="T28" s="617"/>
      <c r="U28" s="617"/>
      <c r="V28" s="617"/>
      <c r="W28" s="841"/>
    </row>
    <row r="29" spans="2:23" ht="20.25" customHeight="1" thickTop="1" thickBot="1">
      <c r="B29" s="500"/>
      <c r="C29" s="615" t="s">
        <v>833</v>
      </c>
      <c r="D29" s="549">
        <v>0</v>
      </c>
      <c r="E29" s="754">
        <f>D29+'ProForma Assumptions'!$G$11*D29</f>
        <v>0</v>
      </c>
      <c r="F29" s="622">
        <f>E29+'ProForma Assumptions'!$G$11*E29</f>
        <v>0</v>
      </c>
      <c r="G29" s="622">
        <f>F29+'ProForma Assumptions'!$G$11*F29</f>
        <v>0</v>
      </c>
      <c r="H29" s="622">
        <f>G29+'ProForma Assumptions'!$G$11*G29</f>
        <v>0</v>
      </c>
      <c r="I29" s="622">
        <f>H29+'ProForma Assumptions'!$G$11*H29</f>
        <v>0</v>
      </c>
      <c r="J29" s="622">
        <f>I29+'ProForma Assumptions'!$G$11*I29</f>
        <v>0</v>
      </c>
      <c r="K29" s="622">
        <f>J29+'ProForma Assumptions'!$G$11*J29</f>
        <v>0</v>
      </c>
      <c r="L29" s="622">
        <f>K29+'ProForma Assumptions'!$G$11*K29</f>
        <v>0</v>
      </c>
      <c r="M29" s="622">
        <f>L29+'ProForma Assumptions'!$G$11*L29</f>
        <v>0</v>
      </c>
      <c r="N29" s="622">
        <f>M29+'ProForma Assumptions'!$G$11*M29</f>
        <v>0</v>
      </c>
      <c r="O29" s="622">
        <f>N29+'ProForma Assumptions'!$G$11*N29</f>
        <v>0</v>
      </c>
      <c r="P29" s="622">
        <f>O29+'ProForma Assumptions'!$G$11*O29</f>
        <v>0</v>
      </c>
      <c r="Q29" s="622">
        <f>P29+'ProForma Assumptions'!$G$11*P29</f>
        <v>0</v>
      </c>
      <c r="R29" s="622">
        <f>Q29+'ProForma Assumptions'!$G$11*Q29</f>
        <v>0</v>
      </c>
      <c r="S29" s="622">
        <f>R29+'ProForma Assumptions'!$G$11*R29</f>
        <v>0</v>
      </c>
      <c r="T29" s="622">
        <f>S29+'ProForma Assumptions'!$G$11*S29</f>
        <v>0</v>
      </c>
      <c r="U29" s="622">
        <f>T29+'ProForma Assumptions'!$G$11*T29</f>
        <v>0</v>
      </c>
      <c r="V29" s="622">
        <f>U29+'ProForma Assumptions'!$G$11*U29</f>
        <v>0</v>
      </c>
      <c r="W29" s="835">
        <f>V29+'ProForma Assumptions'!$G$11*V29</f>
        <v>0</v>
      </c>
    </row>
    <row r="30" spans="2:23" ht="20.25" customHeight="1" thickTop="1" thickBot="1">
      <c r="B30" s="500"/>
      <c r="C30" s="615" t="s">
        <v>551</v>
      </c>
      <c r="D30" s="601">
        <f>IF(OR('ProForma Assumptions'!$G$17=0,'ProForma Assumptions'!$G$17=""),'ProForma Assumptions'!$G$20*D26,'ProForma Assumptions'!$G$17)</f>
        <v>0</v>
      </c>
      <c r="E30" s="601">
        <f>IF('ProForma Assumptions'!$G$17=0,'ProForma Assumptions'!$G$20*E26,'ProForma Assumptions'!$G$18*D30+D30)</f>
        <v>0</v>
      </c>
      <c r="F30" s="601">
        <f>IF('ProForma Assumptions'!$G$17=0,'ProForma Assumptions'!$G$20*F26,'ProForma Assumptions'!$G$18*E30+E30)</f>
        <v>0</v>
      </c>
      <c r="G30" s="601">
        <f>IF('ProForma Assumptions'!$G$17=0,'ProForma Assumptions'!$G$20*G26,'ProForma Assumptions'!$G$18*F30+F30)</f>
        <v>0</v>
      </c>
      <c r="H30" s="601">
        <f>IF('ProForma Assumptions'!$G$17=0,'ProForma Assumptions'!$G$20*H26,'ProForma Assumptions'!$G$18*G30+G30)</f>
        <v>0</v>
      </c>
      <c r="I30" s="601">
        <f>IF('ProForma Assumptions'!$G$17=0,'ProForma Assumptions'!$G$20*I26,'ProForma Assumptions'!$G$18*H30+H30)</f>
        <v>0</v>
      </c>
      <c r="J30" s="601">
        <f>IF('ProForma Assumptions'!$G$17=0,'ProForma Assumptions'!$G$20*J26,'ProForma Assumptions'!$G$18*I30+I30)</f>
        <v>0</v>
      </c>
      <c r="K30" s="601">
        <f>IF('ProForma Assumptions'!$G$17=0,'ProForma Assumptions'!$G$20*K26,'ProForma Assumptions'!$G$18*J30+J30)</f>
        <v>0</v>
      </c>
      <c r="L30" s="601">
        <f>IF('ProForma Assumptions'!$G$17=0,'ProForma Assumptions'!$G$20*L26,'ProForma Assumptions'!$G$18*K30+K30)</f>
        <v>0</v>
      </c>
      <c r="M30" s="601">
        <f>IF('ProForma Assumptions'!$G$17=0,'ProForma Assumptions'!$G$20*M26,'ProForma Assumptions'!$G$18*L30+L30)</f>
        <v>0</v>
      </c>
      <c r="N30" s="601">
        <f>IF('ProForma Assumptions'!$G$17=0,'ProForma Assumptions'!$G$20*N26,'ProForma Assumptions'!$G$18*M30+M30)</f>
        <v>0</v>
      </c>
      <c r="O30" s="601">
        <f>IF('ProForma Assumptions'!$G$17=0,'ProForma Assumptions'!$G$20*O26,'ProForma Assumptions'!$G$18*N30+N30)</f>
        <v>0</v>
      </c>
      <c r="P30" s="601">
        <f>IF('ProForma Assumptions'!$G$17=0,'ProForma Assumptions'!$G$20*P26,'ProForma Assumptions'!$G$18*O30+O30)</f>
        <v>0</v>
      </c>
      <c r="Q30" s="601">
        <f>IF('ProForma Assumptions'!$G$17=0,'ProForma Assumptions'!$G$20*Q26,'ProForma Assumptions'!$G$18*P30+P30)</f>
        <v>0</v>
      </c>
      <c r="R30" s="601">
        <f>IF('ProForma Assumptions'!$G$17=0,'ProForma Assumptions'!$G$20*R26,'ProForma Assumptions'!$G$18*Q30+Q30)</f>
        <v>0</v>
      </c>
      <c r="S30" s="601">
        <f>IF('ProForma Assumptions'!$G$17=0,'ProForma Assumptions'!$G$20*S26,'ProForma Assumptions'!$G$18*R30+R30)</f>
        <v>0</v>
      </c>
      <c r="T30" s="601">
        <f>IF('ProForma Assumptions'!$G$17=0,'ProForma Assumptions'!$G$20*T26,'ProForma Assumptions'!$G$18*S30+S30)</f>
        <v>0</v>
      </c>
      <c r="U30" s="601">
        <f>IF('ProForma Assumptions'!$G$17=0,'ProForma Assumptions'!$G$20*U26,'ProForma Assumptions'!$G$18*T30+T30)</f>
        <v>0</v>
      </c>
      <c r="V30" s="601">
        <f>IF('ProForma Assumptions'!$G$17=0,'ProForma Assumptions'!$G$20*V26,'ProForma Assumptions'!$G$18*U30+U30)</f>
        <v>0</v>
      </c>
      <c r="W30" s="833">
        <f>IF('ProForma Assumptions'!$G$17=0,'ProForma Assumptions'!$G$20*W26,'ProForma Assumptions'!$G$18*V30+V30)</f>
        <v>0</v>
      </c>
    </row>
    <row r="31" spans="2:23" ht="20.25" customHeight="1" thickTop="1" thickBot="1">
      <c r="B31" s="500"/>
      <c r="C31" s="615" t="s">
        <v>834</v>
      </c>
      <c r="D31" s="549">
        <v>0</v>
      </c>
      <c r="E31" s="622">
        <f>D31+'ProForma Assumptions'!$G$11*D31</f>
        <v>0</v>
      </c>
      <c r="F31" s="601">
        <f>E31+'ProForma Assumptions'!$G$11*E31</f>
        <v>0</v>
      </c>
      <c r="G31" s="601">
        <f>F31+'ProForma Assumptions'!$G$11*F31</f>
        <v>0</v>
      </c>
      <c r="H31" s="601">
        <f>G31+'ProForma Assumptions'!$G$11*G31</f>
        <v>0</v>
      </c>
      <c r="I31" s="601">
        <f>H31+'ProForma Assumptions'!$G$11*H31</f>
        <v>0</v>
      </c>
      <c r="J31" s="601">
        <f>I31+'ProForma Assumptions'!$G$11*I31</f>
        <v>0</v>
      </c>
      <c r="K31" s="601">
        <f>J31+'ProForma Assumptions'!$G$11*J31</f>
        <v>0</v>
      </c>
      <c r="L31" s="601">
        <f>K31+'ProForma Assumptions'!$G$11*K31</f>
        <v>0</v>
      </c>
      <c r="M31" s="601">
        <f>L31+'ProForma Assumptions'!$G$11*L31</f>
        <v>0</v>
      </c>
      <c r="N31" s="601">
        <f>M31+'ProForma Assumptions'!$G$11*M31</f>
        <v>0</v>
      </c>
      <c r="O31" s="601">
        <f>N31+'ProForma Assumptions'!$G$11*N31</f>
        <v>0</v>
      </c>
      <c r="P31" s="601">
        <f>O31+'ProForma Assumptions'!$G$11*O31</f>
        <v>0</v>
      </c>
      <c r="Q31" s="601">
        <f>P31+'ProForma Assumptions'!$G$11*P31</f>
        <v>0</v>
      </c>
      <c r="R31" s="601">
        <f>Q31+'ProForma Assumptions'!$G$11*Q31</f>
        <v>0</v>
      </c>
      <c r="S31" s="601">
        <f>R31+'ProForma Assumptions'!$G$11*R31</f>
        <v>0</v>
      </c>
      <c r="T31" s="601">
        <f>S31+'ProForma Assumptions'!$G$11*S31</f>
        <v>0</v>
      </c>
      <c r="U31" s="601">
        <f>T31+'ProForma Assumptions'!$G$11*T31</f>
        <v>0</v>
      </c>
      <c r="V31" s="601">
        <f>U31+'ProForma Assumptions'!$G$11*U31</f>
        <v>0</v>
      </c>
      <c r="W31" s="833">
        <f>V31+'ProForma Assumptions'!$G$11*V31</f>
        <v>0</v>
      </c>
    </row>
    <row r="32" spans="2:23" ht="20.25" customHeight="1" thickTop="1" thickBot="1">
      <c r="B32" s="500"/>
      <c r="C32" s="615" t="s">
        <v>554</v>
      </c>
      <c r="D32" s="549">
        <v>0</v>
      </c>
      <c r="E32" s="601">
        <f>D32+'ProForma Assumptions'!$G$11*D32</f>
        <v>0</v>
      </c>
      <c r="F32" s="601">
        <f>E32+'ProForma Assumptions'!$G$11*E32</f>
        <v>0</v>
      </c>
      <c r="G32" s="601">
        <f>F32+'ProForma Assumptions'!$G$11*F32</f>
        <v>0</v>
      </c>
      <c r="H32" s="601">
        <f>G32+'ProForma Assumptions'!$G$11*G32</f>
        <v>0</v>
      </c>
      <c r="I32" s="601">
        <f>H32+'ProForma Assumptions'!$G$11*H32</f>
        <v>0</v>
      </c>
      <c r="J32" s="601">
        <f>I32+'ProForma Assumptions'!$G$11*I32</f>
        <v>0</v>
      </c>
      <c r="K32" s="601">
        <f>J32+'ProForma Assumptions'!$G$11*J32</f>
        <v>0</v>
      </c>
      <c r="L32" s="601">
        <f>K32+'ProForma Assumptions'!$G$11*K32</f>
        <v>0</v>
      </c>
      <c r="M32" s="601">
        <f>L32+'ProForma Assumptions'!$G$11*L32</f>
        <v>0</v>
      </c>
      <c r="N32" s="601">
        <f>M32+'ProForma Assumptions'!$G$11*M32</f>
        <v>0</v>
      </c>
      <c r="O32" s="601">
        <f>N32+'ProForma Assumptions'!$G$11*N32</f>
        <v>0</v>
      </c>
      <c r="P32" s="601">
        <f>O32+'ProForma Assumptions'!$G$11*O32</f>
        <v>0</v>
      </c>
      <c r="Q32" s="601">
        <f>P32+'ProForma Assumptions'!$G$11*P32</f>
        <v>0</v>
      </c>
      <c r="R32" s="601">
        <f>Q32+'ProForma Assumptions'!$G$11*Q32</f>
        <v>0</v>
      </c>
      <c r="S32" s="601">
        <f>R32+'ProForma Assumptions'!$G$11*R32</f>
        <v>0</v>
      </c>
      <c r="T32" s="601">
        <f>S32+'ProForma Assumptions'!$G$11*S32</f>
        <v>0</v>
      </c>
      <c r="U32" s="601">
        <f>T32+'ProForma Assumptions'!$G$11*T32</f>
        <v>0</v>
      </c>
      <c r="V32" s="601">
        <f>U32+'ProForma Assumptions'!$G$11*U32</f>
        <v>0</v>
      </c>
      <c r="W32" s="833">
        <f>V32+'ProForma Assumptions'!$G$11*V32</f>
        <v>0</v>
      </c>
    </row>
    <row r="33" spans="1:32" ht="20.25" customHeight="1" thickTop="1" thickBot="1">
      <c r="B33" s="500"/>
      <c r="C33" s="615" t="s">
        <v>557</v>
      </c>
      <c r="D33" s="549">
        <v>0</v>
      </c>
      <c r="E33" s="601">
        <f>D33+'ProForma Assumptions'!$G$11*D33</f>
        <v>0</v>
      </c>
      <c r="F33" s="601">
        <f>E33+'ProForma Assumptions'!$G$11*E33</f>
        <v>0</v>
      </c>
      <c r="G33" s="601">
        <f>F33+'ProForma Assumptions'!$G$11*F33</f>
        <v>0</v>
      </c>
      <c r="H33" s="601">
        <f>G33+'ProForma Assumptions'!$G$11*G33</f>
        <v>0</v>
      </c>
      <c r="I33" s="601">
        <f>H33+'ProForma Assumptions'!$G$11*H33</f>
        <v>0</v>
      </c>
      <c r="J33" s="601">
        <f>I33+'ProForma Assumptions'!$G$11*I33</f>
        <v>0</v>
      </c>
      <c r="K33" s="601">
        <f>J33+'ProForma Assumptions'!$G$11*J33</f>
        <v>0</v>
      </c>
      <c r="L33" s="601">
        <f>K33+'ProForma Assumptions'!$G$11*K33</f>
        <v>0</v>
      </c>
      <c r="M33" s="601">
        <f>L33+'ProForma Assumptions'!$G$11*L33</f>
        <v>0</v>
      </c>
      <c r="N33" s="601">
        <f>M33+'ProForma Assumptions'!$G$11*M33</f>
        <v>0</v>
      </c>
      <c r="O33" s="601">
        <f>N33+'ProForma Assumptions'!$G$11*N33</f>
        <v>0</v>
      </c>
      <c r="P33" s="601">
        <f>O33+'ProForma Assumptions'!$G$11*O33</f>
        <v>0</v>
      </c>
      <c r="Q33" s="601">
        <f>P33+'ProForma Assumptions'!$G$11*P33</f>
        <v>0</v>
      </c>
      <c r="R33" s="601">
        <f>Q33+'ProForma Assumptions'!$G$11*Q33</f>
        <v>0</v>
      </c>
      <c r="S33" s="601">
        <f>R33+'ProForma Assumptions'!$G$11*R33</f>
        <v>0</v>
      </c>
      <c r="T33" s="601">
        <f>S33+'ProForma Assumptions'!$G$11*S33</f>
        <v>0</v>
      </c>
      <c r="U33" s="601">
        <f>T33+'ProForma Assumptions'!$G$11*T33</f>
        <v>0</v>
      </c>
      <c r="V33" s="601">
        <f>U33+'ProForma Assumptions'!$G$11*U33</f>
        <v>0</v>
      </c>
      <c r="W33" s="833">
        <f>V33+'ProForma Assumptions'!$G$11*V33</f>
        <v>0</v>
      </c>
    </row>
    <row r="34" spans="1:32" ht="20.25" customHeight="1" thickTop="1" thickBot="1">
      <c r="B34" s="500"/>
      <c r="C34" s="615" t="s">
        <v>553</v>
      </c>
      <c r="D34" s="549">
        <v>0</v>
      </c>
      <c r="E34" s="601">
        <f>D34+'ProForma Assumptions'!$G$11*D34</f>
        <v>0</v>
      </c>
      <c r="F34" s="601">
        <f>E34+'ProForma Assumptions'!$G$11*E34</f>
        <v>0</v>
      </c>
      <c r="G34" s="601">
        <f>F34+'ProForma Assumptions'!$G$11*F34</f>
        <v>0</v>
      </c>
      <c r="H34" s="601">
        <f>G34+'ProForma Assumptions'!$G$11*G34</f>
        <v>0</v>
      </c>
      <c r="I34" s="601">
        <f>H34+'ProForma Assumptions'!$G$11*H34</f>
        <v>0</v>
      </c>
      <c r="J34" s="601">
        <f>I34+'ProForma Assumptions'!$G$11*I34</f>
        <v>0</v>
      </c>
      <c r="K34" s="601">
        <f>J34+'ProForma Assumptions'!$G$11*J34</f>
        <v>0</v>
      </c>
      <c r="L34" s="601">
        <f>K34+'ProForma Assumptions'!$G$11*K34</f>
        <v>0</v>
      </c>
      <c r="M34" s="601">
        <f>L34+'ProForma Assumptions'!$G$11*L34</f>
        <v>0</v>
      </c>
      <c r="N34" s="601">
        <f>M34+'ProForma Assumptions'!$G$11*M34</f>
        <v>0</v>
      </c>
      <c r="O34" s="601">
        <f>N34+'ProForma Assumptions'!$G$11*N34</f>
        <v>0</v>
      </c>
      <c r="P34" s="601">
        <f>O34+'ProForma Assumptions'!$G$11*O34</f>
        <v>0</v>
      </c>
      <c r="Q34" s="601">
        <f>P34+'ProForma Assumptions'!$G$11*P34</f>
        <v>0</v>
      </c>
      <c r="R34" s="601">
        <f>Q34+'ProForma Assumptions'!$G$11*Q34</f>
        <v>0</v>
      </c>
      <c r="S34" s="601">
        <f>R34+'ProForma Assumptions'!$G$11*R34</f>
        <v>0</v>
      </c>
      <c r="T34" s="601">
        <f>S34+'ProForma Assumptions'!$G$11*S34</f>
        <v>0</v>
      </c>
      <c r="U34" s="601">
        <f>T34+'ProForma Assumptions'!$G$11*T34</f>
        <v>0</v>
      </c>
      <c r="V34" s="601">
        <f>U34+'ProForma Assumptions'!$G$11*U34</f>
        <v>0</v>
      </c>
      <c r="W34" s="833">
        <f>V34+'ProForma Assumptions'!$G$11*V34</f>
        <v>0</v>
      </c>
    </row>
    <row r="35" spans="1:32" ht="20.25" customHeight="1" thickTop="1" thickBot="1">
      <c r="B35" s="500" t="s">
        <v>88</v>
      </c>
      <c r="C35" s="615" t="s">
        <v>552</v>
      </c>
      <c r="D35" s="549">
        <v>0</v>
      </c>
      <c r="E35" s="601">
        <f>D35+'ProForma Assumptions'!$G$11*D35</f>
        <v>0</v>
      </c>
      <c r="F35" s="601">
        <f>E35+'ProForma Assumptions'!$G$11*E35</f>
        <v>0</v>
      </c>
      <c r="G35" s="601">
        <f>F35+'ProForma Assumptions'!$G$11*F35</f>
        <v>0</v>
      </c>
      <c r="H35" s="601">
        <f>G35+'ProForma Assumptions'!$G$11*G35</f>
        <v>0</v>
      </c>
      <c r="I35" s="601">
        <f>H35+'ProForma Assumptions'!$G$11*H35</f>
        <v>0</v>
      </c>
      <c r="J35" s="601">
        <f>I35+'ProForma Assumptions'!$G$11*I35</f>
        <v>0</v>
      </c>
      <c r="K35" s="601">
        <f>J35+'ProForma Assumptions'!$G$11*J35</f>
        <v>0</v>
      </c>
      <c r="L35" s="601">
        <f>K35+'ProForma Assumptions'!$G$11*K35</f>
        <v>0</v>
      </c>
      <c r="M35" s="601">
        <f>L35+'ProForma Assumptions'!$G$11*L35</f>
        <v>0</v>
      </c>
      <c r="N35" s="601">
        <f>M35+'ProForma Assumptions'!$G$11*M35</f>
        <v>0</v>
      </c>
      <c r="O35" s="601">
        <f>N35+'ProForma Assumptions'!$G$11*N35</f>
        <v>0</v>
      </c>
      <c r="P35" s="601">
        <f>O35+'ProForma Assumptions'!$G$11*O35</f>
        <v>0</v>
      </c>
      <c r="Q35" s="601">
        <f>P35+'ProForma Assumptions'!$G$11*P35</f>
        <v>0</v>
      </c>
      <c r="R35" s="601">
        <f>Q35+'ProForma Assumptions'!$G$11*Q35</f>
        <v>0</v>
      </c>
      <c r="S35" s="601">
        <f>R35+'ProForma Assumptions'!$G$11*R35</f>
        <v>0</v>
      </c>
      <c r="T35" s="601">
        <f>S35+'ProForma Assumptions'!$G$11*S35</f>
        <v>0</v>
      </c>
      <c r="U35" s="601">
        <f>T35+'ProForma Assumptions'!$G$11*T35</f>
        <v>0</v>
      </c>
      <c r="V35" s="601">
        <f>U35+'ProForma Assumptions'!$G$11*U35</f>
        <v>0</v>
      </c>
      <c r="W35" s="833">
        <f>V35+'ProForma Assumptions'!$G$11*V35</f>
        <v>0</v>
      </c>
    </row>
    <row r="36" spans="1:32" ht="20.25" customHeight="1" thickTop="1" thickBot="1">
      <c r="B36" s="500"/>
      <c r="C36" s="615" t="s">
        <v>558</v>
      </c>
      <c r="D36" s="549">
        <v>0</v>
      </c>
      <c r="E36" s="601">
        <f>D36+'ProForma Assumptions'!$G$11*D36</f>
        <v>0</v>
      </c>
      <c r="F36" s="601">
        <f>E36+'ProForma Assumptions'!$G$11*E36</f>
        <v>0</v>
      </c>
      <c r="G36" s="601">
        <f>F36+'ProForma Assumptions'!$G$11*F36</f>
        <v>0</v>
      </c>
      <c r="H36" s="601">
        <f>G36+'ProForma Assumptions'!$G$11*G36</f>
        <v>0</v>
      </c>
      <c r="I36" s="601">
        <f>H36+'ProForma Assumptions'!$G$11*H36</f>
        <v>0</v>
      </c>
      <c r="J36" s="601">
        <f>I36+'ProForma Assumptions'!$G$11*I36</f>
        <v>0</v>
      </c>
      <c r="K36" s="601">
        <f>J36+'ProForma Assumptions'!$G$11*J36</f>
        <v>0</v>
      </c>
      <c r="L36" s="601">
        <f>K36+'ProForma Assumptions'!$G$11*K36</f>
        <v>0</v>
      </c>
      <c r="M36" s="601">
        <f>L36+'ProForma Assumptions'!$G$11*L36</f>
        <v>0</v>
      </c>
      <c r="N36" s="601">
        <f>M36+'ProForma Assumptions'!$G$11*M36</f>
        <v>0</v>
      </c>
      <c r="O36" s="601">
        <f>N36+'ProForma Assumptions'!$G$11*N36</f>
        <v>0</v>
      </c>
      <c r="P36" s="601">
        <f>O36+'ProForma Assumptions'!$G$11*O36</f>
        <v>0</v>
      </c>
      <c r="Q36" s="601">
        <f>P36+'ProForma Assumptions'!$G$11*P36</f>
        <v>0</v>
      </c>
      <c r="R36" s="601">
        <f>Q36+'ProForma Assumptions'!$G$11*Q36</f>
        <v>0</v>
      </c>
      <c r="S36" s="601">
        <f>R36+'ProForma Assumptions'!$G$11*R36</f>
        <v>0</v>
      </c>
      <c r="T36" s="601">
        <f>S36+'ProForma Assumptions'!$G$11*S36</f>
        <v>0</v>
      </c>
      <c r="U36" s="601">
        <f>T36+'ProForma Assumptions'!$G$11*T36</f>
        <v>0</v>
      </c>
      <c r="V36" s="601">
        <f>U36+'ProForma Assumptions'!$G$11*U36</f>
        <v>0</v>
      </c>
      <c r="W36" s="833">
        <f>V36+'ProForma Assumptions'!$G$11*V36</f>
        <v>0</v>
      </c>
    </row>
    <row r="37" spans="1:32" ht="20.25" customHeight="1" thickTop="1" thickBot="1">
      <c r="B37" s="500"/>
      <c r="C37" s="615" t="s">
        <v>555</v>
      </c>
      <c r="D37" s="549">
        <v>0</v>
      </c>
      <c r="E37" s="842">
        <f>D37+'ProForma Assumptions'!$G$11*D37</f>
        <v>0</v>
      </c>
      <c r="F37" s="842">
        <f>E37+'ProForma Assumptions'!$G$11*E37</f>
        <v>0</v>
      </c>
      <c r="G37" s="842">
        <f>F37+'ProForma Assumptions'!$G$11*F37</f>
        <v>0</v>
      </c>
      <c r="H37" s="842">
        <f>G37+'ProForma Assumptions'!$G$11*G37</f>
        <v>0</v>
      </c>
      <c r="I37" s="842">
        <f>H37+'ProForma Assumptions'!$G$11*H37</f>
        <v>0</v>
      </c>
      <c r="J37" s="842">
        <f>I37+'ProForma Assumptions'!$G$11*I37</f>
        <v>0</v>
      </c>
      <c r="K37" s="842">
        <f>J37+'ProForma Assumptions'!$G$11*J37</f>
        <v>0</v>
      </c>
      <c r="L37" s="842">
        <f>K37+'ProForma Assumptions'!$G$11*K37</f>
        <v>0</v>
      </c>
      <c r="M37" s="842">
        <f>L37+'ProForma Assumptions'!$G$11*L37</f>
        <v>0</v>
      </c>
      <c r="N37" s="842">
        <f>M37+'ProForma Assumptions'!$G$11*M37</f>
        <v>0</v>
      </c>
      <c r="O37" s="842">
        <f>N37+'ProForma Assumptions'!$G$11*N37</f>
        <v>0</v>
      </c>
      <c r="P37" s="842">
        <f>O37+'ProForma Assumptions'!$G$11*O37</f>
        <v>0</v>
      </c>
      <c r="Q37" s="842">
        <f>P37+'ProForma Assumptions'!$G$11*P37</f>
        <v>0</v>
      </c>
      <c r="R37" s="842">
        <f>Q37+'ProForma Assumptions'!$G$11*Q37</f>
        <v>0</v>
      </c>
      <c r="S37" s="842">
        <f>R37+'ProForma Assumptions'!$G$11*R37</f>
        <v>0</v>
      </c>
      <c r="T37" s="842">
        <f>S37+'ProForma Assumptions'!$G$11*S37</f>
        <v>0</v>
      </c>
      <c r="U37" s="842">
        <f>T37+'ProForma Assumptions'!$G$11*T37</f>
        <v>0</v>
      </c>
      <c r="V37" s="842">
        <f>U37+'ProForma Assumptions'!$G$11*U37</f>
        <v>0</v>
      </c>
      <c r="W37" s="843">
        <f>V37+'ProForma Assumptions'!$G$11*V37</f>
        <v>0</v>
      </c>
    </row>
    <row r="38" spans="1:32" ht="20.25" customHeight="1" thickTop="1" thickBot="1">
      <c r="B38" s="500"/>
      <c r="C38" s="615" t="s">
        <v>556</v>
      </c>
      <c r="D38" s="549"/>
      <c r="E38" s="549"/>
      <c r="F38" s="549"/>
      <c r="G38" s="549"/>
      <c r="H38" s="549"/>
      <c r="I38" s="549"/>
      <c r="J38" s="549"/>
      <c r="K38" s="549"/>
      <c r="L38" s="549"/>
      <c r="M38" s="549"/>
      <c r="N38" s="549"/>
      <c r="O38" s="549"/>
      <c r="P38" s="549"/>
      <c r="Q38" s="549"/>
      <c r="R38" s="549"/>
      <c r="S38" s="549"/>
      <c r="T38" s="549"/>
      <c r="U38" s="549"/>
      <c r="V38" s="549"/>
      <c r="W38" s="844"/>
    </row>
    <row r="39" spans="1:32" ht="20.25" customHeight="1" thickTop="1" thickBot="1">
      <c r="B39" s="500"/>
      <c r="C39" s="631" t="s">
        <v>632</v>
      </c>
      <c r="D39" s="622">
        <f>+'ProForma Assumptions'!G12</f>
        <v>0</v>
      </c>
      <c r="E39" s="681">
        <f>D39+'ProForma Assumptions'!$G$11*D39</f>
        <v>0</v>
      </c>
      <c r="F39" s="622">
        <f>E39+'ProForma Assumptions'!$G$11*E39</f>
        <v>0</v>
      </c>
      <c r="G39" s="622">
        <f>F39+'ProForma Assumptions'!$G$11*F39</f>
        <v>0</v>
      </c>
      <c r="H39" s="622">
        <f>G39+'ProForma Assumptions'!$G$11*G39</f>
        <v>0</v>
      </c>
      <c r="I39" s="622">
        <f>H39+'ProForma Assumptions'!$G$11*H39</f>
        <v>0</v>
      </c>
      <c r="J39" s="622">
        <f>I39+'ProForma Assumptions'!$G$11*I39</f>
        <v>0</v>
      </c>
      <c r="K39" s="622">
        <f>J39+'ProForma Assumptions'!$G$11*J39</f>
        <v>0</v>
      </c>
      <c r="L39" s="622">
        <f>K39+'ProForma Assumptions'!$G$11*K39</f>
        <v>0</v>
      </c>
      <c r="M39" s="622">
        <f>L39+'ProForma Assumptions'!$G$11*L39</f>
        <v>0</v>
      </c>
      <c r="N39" s="622">
        <f>M39+'ProForma Assumptions'!$G$11*M39</f>
        <v>0</v>
      </c>
      <c r="O39" s="622">
        <f>N39+'ProForma Assumptions'!$G$11*N39</f>
        <v>0</v>
      </c>
      <c r="P39" s="622">
        <f>O39+'ProForma Assumptions'!$G$11*O39</f>
        <v>0</v>
      </c>
      <c r="Q39" s="622">
        <f>P39+'ProForma Assumptions'!$G$11*P39</f>
        <v>0</v>
      </c>
      <c r="R39" s="622">
        <f>Q39+'ProForma Assumptions'!$G$11*Q39</f>
        <v>0</v>
      </c>
      <c r="S39" s="622">
        <f>R39+'ProForma Assumptions'!$G$11*R39</f>
        <v>0</v>
      </c>
      <c r="T39" s="622">
        <f>S39+'ProForma Assumptions'!$G$11*S39</f>
        <v>0</v>
      </c>
      <c r="U39" s="622">
        <f>T39+'ProForma Assumptions'!$G$11*T39</f>
        <v>0</v>
      </c>
      <c r="V39" s="622">
        <f>U39+'ProForma Assumptions'!$G$11*U39</f>
        <v>0</v>
      </c>
      <c r="W39" s="835">
        <f>V39+'ProForma Assumptions'!$G$11*V39</f>
        <v>0</v>
      </c>
    </row>
    <row r="40" spans="1:32" ht="20.25" customHeight="1" thickTop="1" thickBot="1">
      <c r="B40" s="500"/>
      <c r="C40" s="633" t="s">
        <v>832</v>
      </c>
      <c r="D40" s="549"/>
      <c r="E40" s="549"/>
      <c r="F40" s="549"/>
      <c r="G40" s="549"/>
      <c r="H40" s="549"/>
      <c r="I40" s="549"/>
      <c r="J40" s="549"/>
      <c r="K40" s="549"/>
      <c r="L40" s="549"/>
      <c r="M40" s="549"/>
      <c r="N40" s="549"/>
      <c r="O40" s="549"/>
      <c r="P40" s="549"/>
      <c r="Q40" s="549"/>
      <c r="R40" s="549"/>
      <c r="S40" s="549"/>
      <c r="T40" s="549"/>
      <c r="U40" s="549"/>
      <c r="V40" s="549"/>
      <c r="W40" s="844"/>
    </row>
    <row r="41" spans="1:32" ht="20.25" customHeight="1" thickTop="1" thickBot="1">
      <c r="B41" s="500"/>
      <c r="C41" s="633" t="s">
        <v>832</v>
      </c>
      <c r="D41" s="549"/>
      <c r="E41" s="549"/>
      <c r="F41" s="549"/>
      <c r="G41" s="549"/>
      <c r="H41" s="549"/>
      <c r="I41" s="549"/>
      <c r="J41" s="549"/>
      <c r="K41" s="549"/>
      <c r="L41" s="549"/>
      <c r="M41" s="549"/>
      <c r="N41" s="549"/>
      <c r="O41" s="549"/>
      <c r="P41" s="549"/>
      <c r="Q41" s="549"/>
      <c r="R41" s="549"/>
      <c r="S41" s="549"/>
      <c r="T41" s="549"/>
      <c r="U41" s="549"/>
      <c r="V41" s="549"/>
      <c r="W41" s="844"/>
    </row>
    <row r="42" spans="1:32" ht="20.25" customHeight="1" thickTop="1">
      <c r="B42" s="500"/>
      <c r="C42" s="632" t="s">
        <v>770</v>
      </c>
      <c r="D42" s="617">
        <f>SUM(D29:D41)</f>
        <v>0</v>
      </c>
      <c r="E42" s="617">
        <f t="shared" ref="E42:R42" si="18">SUM(E29:E41)</f>
        <v>0</v>
      </c>
      <c r="F42" s="617">
        <f t="shared" si="18"/>
        <v>0</v>
      </c>
      <c r="G42" s="617">
        <f t="shared" si="18"/>
        <v>0</v>
      </c>
      <c r="H42" s="617">
        <f t="shared" si="18"/>
        <v>0</v>
      </c>
      <c r="I42" s="617">
        <f t="shared" si="18"/>
        <v>0</v>
      </c>
      <c r="J42" s="617">
        <f t="shared" si="18"/>
        <v>0</v>
      </c>
      <c r="K42" s="617">
        <f t="shared" si="18"/>
        <v>0</v>
      </c>
      <c r="L42" s="617">
        <f t="shared" si="18"/>
        <v>0</v>
      </c>
      <c r="M42" s="617">
        <f t="shared" si="18"/>
        <v>0</v>
      </c>
      <c r="N42" s="617">
        <f t="shared" si="18"/>
        <v>0</v>
      </c>
      <c r="O42" s="617">
        <f t="shared" si="18"/>
        <v>0</v>
      </c>
      <c r="P42" s="617">
        <f t="shared" si="18"/>
        <v>0</v>
      </c>
      <c r="Q42" s="617">
        <f t="shared" si="18"/>
        <v>0</v>
      </c>
      <c r="R42" s="617">
        <f t="shared" si="18"/>
        <v>0</v>
      </c>
      <c r="S42" s="617">
        <f t="shared" ref="S42:W42" si="19">SUM(S29:S41)</f>
        <v>0</v>
      </c>
      <c r="T42" s="617">
        <f t="shared" si="19"/>
        <v>0</v>
      </c>
      <c r="U42" s="617">
        <f t="shared" si="19"/>
        <v>0</v>
      </c>
      <c r="V42" s="617">
        <f t="shared" si="19"/>
        <v>0</v>
      </c>
      <c r="W42" s="841">
        <f t="shared" si="19"/>
        <v>0</v>
      </c>
    </row>
    <row r="43" spans="1:32" ht="20.25" customHeight="1">
      <c r="B43" s="500"/>
      <c r="C43" s="618" t="s">
        <v>559</v>
      </c>
      <c r="D43" s="617">
        <f>+D26-D42</f>
        <v>0</v>
      </c>
      <c r="E43" s="617">
        <f t="shared" ref="E43:R43" si="20">+E26-E42</f>
        <v>0</v>
      </c>
      <c r="F43" s="617">
        <f t="shared" si="20"/>
        <v>0</v>
      </c>
      <c r="G43" s="617">
        <f t="shared" si="20"/>
        <v>0</v>
      </c>
      <c r="H43" s="617">
        <f t="shared" si="20"/>
        <v>0</v>
      </c>
      <c r="I43" s="617">
        <f t="shared" si="20"/>
        <v>0</v>
      </c>
      <c r="J43" s="617">
        <f t="shared" si="20"/>
        <v>0</v>
      </c>
      <c r="K43" s="617">
        <f t="shared" si="20"/>
        <v>0</v>
      </c>
      <c r="L43" s="617">
        <f t="shared" si="20"/>
        <v>0</v>
      </c>
      <c r="M43" s="617">
        <f t="shared" si="20"/>
        <v>0</v>
      </c>
      <c r="N43" s="617">
        <f t="shared" si="20"/>
        <v>0</v>
      </c>
      <c r="O43" s="617">
        <f t="shared" si="20"/>
        <v>0</v>
      </c>
      <c r="P43" s="617">
        <f t="shared" si="20"/>
        <v>0</v>
      </c>
      <c r="Q43" s="617">
        <f t="shared" si="20"/>
        <v>0</v>
      </c>
      <c r="R43" s="617">
        <f t="shared" si="20"/>
        <v>0</v>
      </c>
      <c r="S43" s="617">
        <f t="shared" ref="S43:W43" si="21">+S26-S42</f>
        <v>0</v>
      </c>
      <c r="T43" s="617">
        <f t="shared" si="21"/>
        <v>0</v>
      </c>
      <c r="U43" s="617">
        <f t="shared" si="21"/>
        <v>0</v>
      </c>
      <c r="V43" s="617">
        <f t="shared" si="21"/>
        <v>0</v>
      </c>
      <c r="W43" s="841">
        <f t="shared" si="21"/>
        <v>0</v>
      </c>
    </row>
    <row r="44" spans="1:32" ht="20.25" customHeight="1" thickBot="1">
      <c r="B44" s="500"/>
      <c r="C44" s="619" t="s">
        <v>788</v>
      </c>
      <c r="D44" s="620"/>
      <c r="E44" s="620"/>
      <c r="F44" s="620"/>
      <c r="G44" s="620"/>
      <c r="H44" s="620"/>
      <c r="I44" s="620"/>
      <c r="J44" s="620"/>
      <c r="K44" s="620"/>
      <c r="L44" s="620"/>
      <c r="M44" s="620"/>
      <c r="N44" s="620"/>
      <c r="O44" s="620"/>
      <c r="P44" s="620"/>
      <c r="Q44" s="620"/>
      <c r="R44" s="620"/>
      <c r="S44" s="620"/>
      <c r="T44" s="620"/>
      <c r="U44" s="620"/>
      <c r="V44" s="620"/>
      <c r="W44" s="845"/>
    </row>
    <row r="45" spans="1:32" ht="20.25" customHeight="1" thickTop="1" thickBot="1">
      <c r="B45" s="500"/>
      <c r="C45" s="610" t="s">
        <v>835</v>
      </c>
      <c r="D45" s="549">
        <v>0</v>
      </c>
      <c r="E45" s="549">
        <v>0</v>
      </c>
      <c r="F45" s="549">
        <v>0</v>
      </c>
      <c r="G45" s="549">
        <v>0</v>
      </c>
      <c r="H45" s="549">
        <v>0</v>
      </c>
      <c r="I45" s="549">
        <v>0</v>
      </c>
      <c r="J45" s="549">
        <v>0</v>
      </c>
      <c r="K45" s="549">
        <v>0</v>
      </c>
      <c r="L45" s="549">
        <v>0</v>
      </c>
      <c r="M45" s="549">
        <v>0</v>
      </c>
      <c r="N45" s="549">
        <v>0</v>
      </c>
      <c r="O45" s="549">
        <v>0</v>
      </c>
      <c r="P45" s="549">
        <v>0</v>
      </c>
      <c r="Q45" s="549">
        <v>0</v>
      </c>
      <c r="R45" s="549">
        <v>0</v>
      </c>
      <c r="S45" s="549">
        <v>0</v>
      </c>
      <c r="T45" s="549">
        <v>0</v>
      </c>
      <c r="U45" s="549">
        <v>0</v>
      </c>
      <c r="V45" s="549">
        <v>0</v>
      </c>
      <c r="W45" s="844">
        <v>0</v>
      </c>
    </row>
    <row r="46" spans="1:32" ht="20.25" customHeight="1" thickTop="1" thickBot="1">
      <c r="B46" s="500"/>
      <c r="C46" s="610" t="s">
        <v>836</v>
      </c>
      <c r="D46" s="549"/>
      <c r="E46" s="549">
        <v>0</v>
      </c>
      <c r="F46" s="549">
        <v>0</v>
      </c>
      <c r="G46" s="549">
        <v>0</v>
      </c>
      <c r="H46" s="549">
        <v>0</v>
      </c>
      <c r="I46" s="549">
        <v>0</v>
      </c>
      <c r="J46" s="549">
        <v>0</v>
      </c>
      <c r="K46" s="549">
        <v>0</v>
      </c>
      <c r="L46" s="549">
        <v>0</v>
      </c>
      <c r="M46" s="549">
        <v>0</v>
      </c>
      <c r="N46" s="549">
        <v>0</v>
      </c>
      <c r="O46" s="549">
        <v>0</v>
      </c>
      <c r="P46" s="549">
        <v>0</v>
      </c>
      <c r="Q46" s="549">
        <v>0</v>
      </c>
      <c r="R46" s="549">
        <v>0</v>
      </c>
      <c r="S46" s="549">
        <v>0</v>
      </c>
      <c r="T46" s="549">
        <v>0</v>
      </c>
      <c r="U46" s="549">
        <v>0</v>
      </c>
      <c r="V46" s="549">
        <v>0</v>
      </c>
      <c r="W46" s="844">
        <v>0</v>
      </c>
    </row>
    <row r="47" spans="1:32" ht="20.25" customHeight="1" thickTop="1" thickBot="1">
      <c r="B47" s="500"/>
      <c r="C47" s="610" t="s">
        <v>837</v>
      </c>
      <c r="D47" s="549">
        <v>0</v>
      </c>
      <c r="E47" s="549">
        <v>0</v>
      </c>
      <c r="F47" s="549">
        <v>0</v>
      </c>
      <c r="G47" s="549">
        <v>0</v>
      </c>
      <c r="H47" s="549">
        <v>0</v>
      </c>
      <c r="I47" s="549">
        <v>0</v>
      </c>
      <c r="J47" s="549">
        <v>0</v>
      </c>
      <c r="K47" s="549">
        <v>0</v>
      </c>
      <c r="L47" s="549">
        <v>0</v>
      </c>
      <c r="M47" s="549">
        <v>0</v>
      </c>
      <c r="N47" s="549">
        <v>0</v>
      </c>
      <c r="O47" s="549">
        <v>0</v>
      </c>
      <c r="P47" s="549">
        <v>0</v>
      </c>
      <c r="Q47" s="549">
        <v>0</v>
      </c>
      <c r="R47" s="549">
        <v>0</v>
      </c>
      <c r="S47" s="549">
        <v>0</v>
      </c>
      <c r="T47" s="549">
        <v>0</v>
      </c>
      <c r="U47" s="549">
        <v>0</v>
      </c>
      <c r="V47" s="549">
        <v>0</v>
      </c>
      <c r="W47" s="844">
        <v>0</v>
      </c>
    </row>
    <row r="48" spans="1:32" s="550" customFormat="1" ht="20.25" customHeight="1" thickTop="1" thickBot="1">
      <c r="A48" s="499"/>
      <c r="B48" s="500"/>
      <c r="C48" s="614" t="s">
        <v>560</v>
      </c>
      <c r="D48" s="846">
        <f>SUM(D45:D47)</f>
        <v>0</v>
      </c>
      <c r="E48" s="846">
        <f t="shared" ref="E48:R48" si="22">SUM(E45:E47)</f>
        <v>0</v>
      </c>
      <c r="F48" s="846">
        <f t="shared" si="22"/>
        <v>0</v>
      </c>
      <c r="G48" s="846">
        <f t="shared" si="22"/>
        <v>0</v>
      </c>
      <c r="H48" s="846">
        <f t="shared" si="22"/>
        <v>0</v>
      </c>
      <c r="I48" s="846">
        <f t="shared" si="22"/>
        <v>0</v>
      </c>
      <c r="J48" s="846">
        <f t="shared" si="22"/>
        <v>0</v>
      </c>
      <c r="K48" s="846">
        <f t="shared" si="22"/>
        <v>0</v>
      </c>
      <c r="L48" s="846">
        <f t="shared" si="22"/>
        <v>0</v>
      </c>
      <c r="M48" s="846">
        <f t="shared" si="22"/>
        <v>0</v>
      </c>
      <c r="N48" s="846">
        <f t="shared" si="22"/>
        <v>0</v>
      </c>
      <c r="O48" s="846">
        <f t="shared" si="22"/>
        <v>0</v>
      </c>
      <c r="P48" s="846">
        <f t="shared" si="22"/>
        <v>0</v>
      </c>
      <c r="Q48" s="846">
        <f t="shared" si="22"/>
        <v>0</v>
      </c>
      <c r="R48" s="846">
        <f t="shared" si="22"/>
        <v>0</v>
      </c>
      <c r="S48" s="846">
        <f t="shared" ref="S48:W48" si="23">SUM(S45:S47)</f>
        <v>0</v>
      </c>
      <c r="T48" s="846">
        <f t="shared" si="23"/>
        <v>0</v>
      </c>
      <c r="U48" s="846">
        <f t="shared" si="23"/>
        <v>0</v>
      </c>
      <c r="V48" s="846">
        <f t="shared" si="23"/>
        <v>0</v>
      </c>
      <c r="W48" s="847">
        <f t="shared" si="23"/>
        <v>0</v>
      </c>
      <c r="X48" s="499"/>
      <c r="Y48" s="499"/>
      <c r="Z48" s="499"/>
      <c r="AA48" s="499"/>
      <c r="AB48" s="499"/>
      <c r="AC48" s="499"/>
      <c r="AD48" s="499"/>
      <c r="AE48" s="499"/>
      <c r="AF48" s="499"/>
    </row>
    <row r="49" spans="2:23" ht="20.25" customHeight="1" thickTop="1" thickBot="1">
      <c r="B49" s="500"/>
      <c r="C49" s="615" t="s">
        <v>787</v>
      </c>
      <c r="D49" s="613">
        <f>IFERROR(+D43/D48,0)</f>
        <v>0</v>
      </c>
      <c r="E49" s="613">
        <f t="shared" ref="E49:R49" si="24">IFERROR(+E43/E48,0)</f>
        <v>0</v>
      </c>
      <c r="F49" s="613">
        <f t="shared" si="24"/>
        <v>0</v>
      </c>
      <c r="G49" s="613">
        <f t="shared" si="24"/>
        <v>0</v>
      </c>
      <c r="H49" s="613">
        <f t="shared" si="24"/>
        <v>0</v>
      </c>
      <c r="I49" s="613">
        <f t="shared" si="24"/>
        <v>0</v>
      </c>
      <c r="J49" s="613">
        <f t="shared" si="24"/>
        <v>0</v>
      </c>
      <c r="K49" s="613">
        <f t="shared" si="24"/>
        <v>0</v>
      </c>
      <c r="L49" s="613">
        <f t="shared" si="24"/>
        <v>0</v>
      </c>
      <c r="M49" s="613">
        <f t="shared" si="24"/>
        <v>0</v>
      </c>
      <c r="N49" s="613">
        <f t="shared" si="24"/>
        <v>0</v>
      </c>
      <c r="O49" s="613">
        <f t="shared" si="24"/>
        <v>0</v>
      </c>
      <c r="P49" s="613">
        <f t="shared" si="24"/>
        <v>0</v>
      </c>
      <c r="Q49" s="613">
        <f t="shared" si="24"/>
        <v>0</v>
      </c>
      <c r="R49" s="613">
        <f t="shared" si="24"/>
        <v>0</v>
      </c>
      <c r="S49" s="613">
        <f t="shared" ref="S49:W49" si="25">IFERROR(+S43/S48,0)</f>
        <v>0</v>
      </c>
      <c r="T49" s="613">
        <f t="shared" si="25"/>
        <v>0</v>
      </c>
      <c r="U49" s="613">
        <f t="shared" si="25"/>
        <v>0</v>
      </c>
      <c r="V49" s="613">
        <f t="shared" si="25"/>
        <v>0</v>
      </c>
      <c r="W49" s="848">
        <f t="shared" si="25"/>
        <v>0</v>
      </c>
    </row>
    <row r="50" spans="2:23" ht="20.25" customHeight="1" thickTop="1" thickBot="1">
      <c r="B50" s="500"/>
      <c r="C50" s="610" t="s">
        <v>838</v>
      </c>
      <c r="D50" s="549"/>
      <c r="E50" s="549"/>
      <c r="F50" s="549"/>
      <c r="G50" s="549"/>
      <c r="H50" s="549"/>
      <c r="I50" s="549"/>
      <c r="J50" s="549"/>
      <c r="K50" s="549"/>
      <c r="L50" s="549"/>
      <c r="M50" s="549"/>
      <c r="N50" s="549"/>
      <c r="O50" s="549"/>
      <c r="P50" s="549"/>
      <c r="Q50" s="549"/>
      <c r="R50" s="549"/>
      <c r="S50" s="549"/>
      <c r="T50" s="549"/>
      <c r="U50" s="549"/>
      <c r="V50" s="549"/>
      <c r="W50" s="844"/>
    </row>
    <row r="51" spans="2:23" ht="20.25" customHeight="1" thickTop="1" thickBot="1">
      <c r="B51" s="500"/>
      <c r="C51" s="610" t="s">
        <v>839</v>
      </c>
      <c r="D51" s="549"/>
      <c r="E51" s="549"/>
      <c r="F51" s="549"/>
      <c r="G51" s="549"/>
      <c r="H51" s="549"/>
      <c r="I51" s="549"/>
      <c r="J51" s="549"/>
      <c r="K51" s="549"/>
      <c r="L51" s="549"/>
      <c r="M51" s="549"/>
      <c r="N51" s="549"/>
      <c r="O51" s="549"/>
      <c r="P51" s="549"/>
      <c r="Q51" s="549"/>
      <c r="R51" s="549"/>
      <c r="S51" s="549"/>
      <c r="T51" s="549"/>
      <c r="U51" s="549"/>
      <c r="V51" s="549"/>
      <c r="W51" s="844"/>
    </row>
    <row r="52" spans="2:23" ht="20.25" customHeight="1" thickTop="1" thickBot="1">
      <c r="B52" s="500"/>
      <c r="C52" s="610" t="s">
        <v>839</v>
      </c>
      <c r="D52" s="549"/>
      <c r="E52" s="549"/>
      <c r="F52" s="549"/>
      <c r="G52" s="549"/>
      <c r="H52" s="549"/>
      <c r="I52" s="549"/>
      <c r="J52" s="549"/>
      <c r="K52" s="549"/>
      <c r="L52" s="549"/>
      <c r="M52" s="549"/>
      <c r="N52" s="549"/>
      <c r="O52" s="549"/>
      <c r="P52" s="549"/>
      <c r="Q52" s="549"/>
      <c r="R52" s="549"/>
      <c r="S52" s="549"/>
      <c r="T52" s="549"/>
      <c r="U52" s="549"/>
      <c r="V52" s="549"/>
      <c r="W52" s="844"/>
    </row>
    <row r="53" spans="2:23" ht="20.25" customHeight="1" thickTop="1" thickBot="1">
      <c r="B53" s="500"/>
      <c r="C53" s="611" t="s">
        <v>771</v>
      </c>
      <c r="D53" s="612">
        <f>+D43-D48</f>
        <v>0</v>
      </c>
      <c r="E53" s="612">
        <f t="shared" ref="E53:R53" si="26">+E43-E48</f>
        <v>0</v>
      </c>
      <c r="F53" s="612">
        <f t="shared" si="26"/>
        <v>0</v>
      </c>
      <c r="G53" s="612">
        <f t="shared" si="26"/>
        <v>0</v>
      </c>
      <c r="H53" s="612">
        <f t="shared" si="26"/>
        <v>0</v>
      </c>
      <c r="I53" s="612">
        <f t="shared" si="26"/>
        <v>0</v>
      </c>
      <c r="J53" s="612">
        <f t="shared" si="26"/>
        <v>0</v>
      </c>
      <c r="K53" s="612">
        <f t="shared" si="26"/>
        <v>0</v>
      </c>
      <c r="L53" s="612">
        <f t="shared" si="26"/>
        <v>0</v>
      </c>
      <c r="M53" s="612">
        <f t="shared" si="26"/>
        <v>0</v>
      </c>
      <c r="N53" s="612">
        <f t="shared" si="26"/>
        <v>0</v>
      </c>
      <c r="O53" s="612">
        <f t="shared" si="26"/>
        <v>0</v>
      </c>
      <c r="P53" s="612">
        <f t="shared" si="26"/>
        <v>0</v>
      </c>
      <c r="Q53" s="612">
        <f t="shared" si="26"/>
        <v>0</v>
      </c>
      <c r="R53" s="612">
        <f t="shared" si="26"/>
        <v>0</v>
      </c>
      <c r="S53" s="612">
        <f t="shared" ref="S53:W53" si="27">+S43-S48</f>
        <v>0</v>
      </c>
      <c r="T53" s="612">
        <f t="shared" si="27"/>
        <v>0</v>
      </c>
      <c r="U53" s="612">
        <f t="shared" si="27"/>
        <v>0</v>
      </c>
      <c r="V53" s="612">
        <f t="shared" si="27"/>
        <v>0</v>
      </c>
      <c r="W53" s="849">
        <f t="shared" si="27"/>
        <v>0</v>
      </c>
    </row>
    <row r="54" spans="2:23" ht="20.25" customHeight="1" thickTop="1" thickBot="1">
      <c r="B54" s="500"/>
      <c r="C54" s="610" t="s">
        <v>840</v>
      </c>
      <c r="D54" s="549"/>
      <c r="E54" s="549"/>
      <c r="F54" s="549"/>
      <c r="G54" s="549"/>
      <c r="H54" s="549"/>
      <c r="I54" s="549"/>
      <c r="J54" s="549"/>
      <c r="K54" s="549"/>
      <c r="L54" s="549"/>
      <c r="M54" s="549"/>
      <c r="N54" s="549"/>
      <c r="O54" s="549"/>
      <c r="P54" s="549"/>
      <c r="Q54" s="549"/>
      <c r="R54" s="549"/>
      <c r="S54" s="549"/>
      <c r="T54" s="549"/>
      <c r="U54" s="549"/>
      <c r="V54" s="549"/>
      <c r="W54" s="844"/>
    </row>
    <row r="55" spans="2:23" ht="20.25" customHeight="1" thickTop="1" thickBot="1">
      <c r="B55" s="500"/>
      <c r="C55" s="610" t="s">
        <v>841</v>
      </c>
      <c r="D55" s="549"/>
      <c r="E55" s="549"/>
      <c r="F55" s="549"/>
      <c r="G55" s="549"/>
      <c r="H55" s="549"/>
      <c r="I55" s="549"/>
      <c r="J55" s="549"/>
      <c r="K55" s="549"/>
      <c r="L55" s="549"/>
      <c r="M55" s="549"/>
      <c r="N55" s="549"/>
      <c r="O55" s="549"/>
      <c r="P55" s="549"/>
      <c r="Q55" s="549"/>
      <c r="R55" s="549"/>
      <c r="S55" s="549"/>
      <c r="T55" s="549"/>
      <c r="U55" s="549"/>
      <c r="V55" s="549"/>
      <c r="W55" s="844"/>
    </row>
    <row r="56" spans="2:23" ht="20.25" customHeight="1" thickTop="1" thickBot="1">
      <c r="B56" s="500"/>
      <c r="C56" s="610" t="s">
        <v>842</v>
      </c>
      <c r="D56" s="549"/>
      <c r="E56" s="549"/>
      <c r="F56" s="549"/>
      <c r="G56" s="549"/>
      <c r="H56" s="549"/>
      <c r="I56" s="549"/>
      <c r="J56" s="549"/>
      <c r="K56" s="549"/>
      <c r="L56" s="549"/>
      <c r="M56" s="549"/>
      <c r="N56" s="549"/>
      <c r="O56" s="549"/>
      <c r="P56" s="549"/>
      <c r="Q56" s="549"/>
      <c r="R56" s="549"/>
      <c r="S56" s="549"/>
      <c r="T56" s="549"/>
      <c r="U56" s="549"/>
      <c r="V56" s="549"/>
      <c r="W56" s="844"/>
    </row>
    <row r="57" spans="2:23" ht="20.25" customHeight="1" thickTop="1" thickBot="1">
      <c r="B57" s="500"/>
      <c r="C57" s="610" t="s">
        <v>840</v>
      </c>
      <c r="D57" s="549"/>
      <c r="E57" s="549"/>
      <c r="F57" s="549"/>
      <c r="G57" s="549"/>
      <c r="H57" s="549"/>
      <c r="I57" s="549"/>
      <c r="J57" s="549"/>
      <c r="K57" s="549"/>
      <c r="L57" s="549"/>
      <c r="M57" s="549"/>
      <c r="N57" s="549"/>
      <c r="O57" s="549"/>
      <c r="P57" s="549"/>
      <c r="Q57" s="549"/>
      <c r="R57" s="549"/>
      <c r="S57" s="549"/>
      <c r="T57" s="549"/>
      <c r="U57" s="549"/>
      <c r="V57" s="549"/>
      <c r="W57" s="844"/>
    </row>
    <row r="58" spans="2:23" ht="20.25" customHeight="1" thickTop="1" thickBot="1">
      <c r="B58" s="500"/>
      <c r="C58" s="610" t="s">
        <v>840</v>
      </c>
      <c r="D58" s="549"/>
      <c r="E58" s="549"/>
      <c r="F58" s="549"/>
      <c r="G58" s="549"/>
      <c r="H58" s="549"/>
      <c r="I58" s="549"/>
      <c r="J58" s="549"/>
      <c r="K58" s="549"/>
      <c r="L58" s="549"/>
      <c r="M58" s="549"/>
      <c r="N58" s="549"/>
      <c r="O58" s="549"/>
      <c r="P58" s="549"/>
      <c r="Q58" s="549"/>
      <c r="R58" s="549"/>
      <c r="S58" s="549"/>
      <c r="T58" s="549"/>
      <c r="U58" s="549"/>
      <c r="V58" s="549"/>
      <c r="W58" s="844"/>
    </row>
    <row r="59" spans="2:23" ht="20.25" customHeight="1" thickTop="1">
      <c r="B59" s="500"/>
      <c r="C59" s="611" t="s">
        <v>901</v>
      </c>
      <c r="D59" s="612">
        <f>+D53-D54-D55-D56-D57-D58</f>
        <v>0</v>
      </c>
      <c r="E59" s="612">
        <f t="shared" ref="E59:R59" si="28">+E53-E54-E55-E56-E57-E58</f>
        <v>0</v>
      </c>
      <c r="F59" s="612">
        <f t="shared" si="28"/>
        <v>0</v>
      </c>
      <c r="G59" s="612">
        <f t="shared" si="28"/>
        <v>0</v>
      </c>
      <c r="H59" s="612">
        <f t="shared" si="28"/>
        <v>0</v>
      </c>
      <c r="I59" s="612">
        <f t="shared" si="28"/>
        <v>0</v>
      </c>
      <c r="J59" s="612">
        <f t="shared" si="28"/>
        <v>0</v>
      </c>
      <c r="K59" s="612">
        <f t="shared" si="28"/>
        <v>0</v>
      </c>
      <c r="L59" s="612">
        <f t="shared" si="28"/>
        <v>0</v>
      </c>
      <c r="M59" s="612">
        <f t="shared" si="28"/>
        <v>0</v>
      </c>
      <c r="N59" s="612">
        <f t="shared" si="28"/>
        <v>0</v>
      </c>
      <c r="O59" s="612">
        <f t="shared" si="28"/>
        <v>0</v>
      </c>
      <c r="P59" s="612">
        <f t="shared" si="28"/>
        <v>0</v>
      </c>
      <c r="Q59" s="612">
        <f t="shared" si="28"/>
        <v>0</v>
      </c>
      <c r="R59" s="612">
        <f t="shared" si="28"/>
        <v>0</v>
      </c>
      <c r="S59" s="612">
        <f t="shared" ref="S59:W59" si="29">+S53-S54-S55-S56-S57-S58</f>
        <v>0</v>
      </c>
      <c r="T59" s="612">
        <f t="shared" si="29"/>
        <v>0</v>
      </c>
      <c r="U59" s="612">
        <f t="shared" si="29"/>
        <v>0</v>
      </c>
      <c r="V59" s="612">
        <f t="shared" si="29"/>
        <v>0</v>
      </c>
      <c r="W59" s="849">
        <f t="shared" si="29"/>
        <v>0</v>
      </c>
    </row>
    <row r="60" spans="2:23" ht="20.25" customHeight="1" thickBot="1">
      <c r="B60" s="503"/>
      <c r="C60" s="687"/>
      <c r="D60" s="688"/>
      <c r="E60" s="688"/>
      <c r="F60" s="688"/>
      <c r="G60" s="688"/>
      <c r="H60" s="688"/>
      <c r="I60" s="688"/>
      <c r="J60" s="688"/>
      <c r="K60" s="688"/>
      <c r="L60" s="688"/>
      <c r="M60" s="688"/>
      <c r="N60" s="688"/>
      <c r="O60" s="688"/>
      <c r="P60" s="688"/>
      <c r="Q60" s="688"/>
      <c r="R60" s="688"/>
      <c r="S60" s="688"/>
      <c r="T60" s="688"/>
      <c r="U60" s="688"/>
      <c r="V60" s="688"/>
      <c r="W60" s="554"/>
    </row>
    <row r="61" spans="2:23" ht="20.25" customHeight="1">
      <c r="D61" s="499" t="s">
        <v>88</v>
      </c>
      <c r="V61" s="499" t="s">
        <v>1164</v>
      </c>
      <c r="W61" s="555"/>
    </row>
    <row r="62" spans="2:23" ht="20.25" customHeight="1">
      <c r="W62" s="555"/>
    </row>
    <row r="63" spans="2:23" ht="20.25" customHeight="1">
      <c r="C63" s="782" t="s">
        <v>1156</v>
      </c>
      <c r="D63" s="783" t="s">
        <v>772</v>
      </c>
      <c r="E63" s="783" t="s">
        <v>773</v>
      </c>
      <c r="F63" s="783" t="s">
        <v>774</v>
      </c>
      <c r="G63" s="783" t="s">
        <v>777</v>
      </c>
      <c r="H63" s="783" t="s">
        <v>778</v>
      </c>
      <c r="I63" s="783" t="s">
        <v>779</v>
      </c>
      <c r="J63" s="783" t="s">
        <v>775</v>
      </c>
      <c r="K63" s="783" t="s">
        <v>776</v>
      </c>
      <c r="L63" s="783" t="s">
        <v>780</v>
      </c>
      <c r="M63" s="783" t="s">
        <v>781</v>
      </c>
      <c r="N63" s="783" t="s">
        <v>782</v>
      </c>
      <c r="O63" s="783" t="s">
        <v>783</v>
      </c>
      <c r="P63" s="783" t="s">
        <v>784</v>
      </c>
      <c r="Q63" s="783" t="s">
        <v>785</v>
      </c>
      <c r="R63" s="783" t="s">
        <v>786</v>
      </c>
      <c r="S63" s="783" t="s">
        <v>1190</v>
      </c>
      <c r="T63" s="783" t="s">
        <v>1191</v>
      </c>
      <c r="U63" s="783" t="s">
        <v>1192</v>
      </c>
      <c r="V63" s="783" t="s">
        <v>1193</v>
      </c>
      <c r="W63" s="783" t="s">
        <v>1194</v>
      </c>
    </row>
    <row r="64" spans="2:23" ht="30" customHeight="1">
      <c r="C64" s="850" t="s">
        <v>1157</v>
      </c>
      <c r="D64" s="851">
        <f>+'Pro Forma'!D53</f>
        <v>0</v>
      </c>
      <c r="E64" s="851">
        <f>+'Pro Forma'!E53</f>
        <v>0</v>
      </c>
      <c r="F64" s="851">
        <f>+'Pro Forma'!F53</f>
        <v>0</v>
      </c>
      <c r="G64" s="851">
        <f>+'Pro Forma'!G53</f>
        <v>0</v>
      </c>
      <c r="H64" s="851">
        <f>+'Pro Forma'!H53</f>
        <v>0</v>
      </c>
      <c r="I64" s="851">
        <f>+'Pro Forma'!I53</f>
        <v>0</v>
      </c>
      <c r="J64" s="851">
        <f>+'Pro Forma'!J53</f>
        <v>0</v>
      </c>
      <c r="K64" s="851">
        <f>+'Pro Forma'!K53</f>
        <v>0</v>
      </c>
      <c r="L64" s="851">
        <f>+'Pro Forma'!L53</f>
        <v>0</v>
      </c>
      <c r="M64" s="851">
        <f>+'Pro Forma'!M53</f>
        <v>0</v>
      </c>
      <c r="N64" s="851">
        <f>+'Pro Forma'!N53</f>
        <v>0</v>
      </c>
      <c r="O64" s="851">
        <f>+'Pro Forma'!O53</f>
        <v>0</v>
      </c>
      <c r="P64" s="851">
        <f>+'Pro Forma'!P53</f>
        <v>0</v>
      </c>
      <c r="Q64" s="851">
        <f>+'Pro Forma'!Q53</f>
        <v>0</v>
      </c>
      <c r="R64" s="851">
        <f>+'Pro Forma'!R53</f>
        <v>0</v>
      </c>
      <c r="S64" s="851">
        <f>+'Pro Forma'!S53</f>
        <v>0</v>
      </c>
      <c r="T64" s="851">
        <f>+'Pro Forma'!T53</f>
        <v>0</v>
      </c>
      <c r="U64" s="851">
        <f>+'Pro Forma'!U53</f>
        <v>0</v>
      </c>
      <c r="V64" s="851">
        <f>+'Pro Forma'!V53</f>
        <v>0</v>
      </c>
      <c r="W64" s="851">
        <f>+'Pro Forma'!W53</f>
        <v>0</v>
      </c>
    </row>
    <row r="65" spans="3:23" ht="20.25" customHeight="1">
      <c r="C65" s="852" t="s">
        <v>1158</v>
      </c>
      <c r="D65" s="853">
        <v>0</v>
      </c>
      <c r="E65" s="853">
        <v>0</v>
      </c>
      <c r="F65" s="853">
        <v>0</v>
      </c>
      <c r="G65" s="853">
        <v>0</v>
      </c>
      <c r="H65" s="853">
        <v>0</v>
      </c>
      <c r="I65" s="853">
        <v>0</v>
      </c>
      <c r="J65" s="853">
        <v>0</v>
      </c>
      <c r="K65" s="853">
        <v>0</v>
      </c>
      <c r="L65" s="853">
        <v>0</v>
      </c>
      <c r="M65" s="853">
        <v>0</v>
      </c>
      <c r="N65" s="853">
        <v>0</v>
      </c>
      <c r="O65" s="853">
        <v>0</v>
      </c>
      <c r="P65" s="853">
        <v>0</v>
      </c>
      <c r="Q65" s="853">
        <v>0</v>
      </c>
      <c r="R65" s="853">
        <v>0</v>
      </c>
      <c r="S65" s="853">
        <v>0</v>
      </c>
      <c r="T65" s="853">
        <v>0</v>
      </c>
      <c r="U65" s="853">
        <v>0</v>
      </c>
      <c r="V65" s="853">
        <v>0</v>
      </c>
      <c r="W65" s="853">
        <v>0</v>
      </c>
    </row>
    <row r="66" spans="3:23" ht="20.25" customHeight="1">
      <c r="C66" s="852" t="s">
        <v>1159</v>
      </c>
      <c r="D66" s="854">
        <v>0</v>
      </c>
      <c r="E66" s="854">
        <v>0</v>
      </c>
      <c r="F66" s="854">
        <v>0</v>
      </c>
      <c r="G66" s="854">
        <v>0</v>
      </c>
      <c r="H66" s="854">
        <v>0</v>
      </c>
      <c r="I66" s="854">
        <v>0</v>
      </c>
      <c r="J66" s="854">
        <v>0</v>
      </c>
      <c r="K66" s="854">
        <v>0</v>
      </c>
      <c r="L66" s="854">
        <v>0</v>
      </c>
      <c r="M66" s="854">
        <v>0</v>
      </c>
      <c r="N66" s="854">
        <v>0</v>
      </c>
      <c r="O66" s="854">
        <v>0</v>
      </c>
      <c r="P66" s="854">
        <v>0</v>
      </c>
      <c r="Q66" s="854">
        <v>0</v>
      </c>
      <c r="R66" s="854">
        <v>0</v>
      </c>
      <c r="S66" s="854">
        <v>0</v>
      </c>
      <c r="T66" s="854">
        <v>0</v>
      </c>
      <c r="U66" s="854">
        <v>0</v>
      </c>
      <c r="V66" s="854">
        <v>0</v>
      </c>
      <c r="W66" s="854">
        <v>0</v>
      </c>
    </row>
    <row r="67" spans="3:23" ht="20.25" customHeight="1">
      <c r="C67" s="852" t="s">
        <v>1160</v>
      </c>
      <c r="D67" s="853">
        <f t="shared" ref="D67:R67" si="30">+D64-D65-D66</f>
        <v>0</v>
      </c>
      <c r="E67" s="853">
        <f t="shared" si="30"/>
        <v>0</v>
      </c>
      <c r="F67" s="853">
        <f t="shared" si="30"/>
        <v>0</v>
      </c>
      <c r="G67" s="853">
        <f t="shared" si="30"/>
        <v>0</v>
      </c>
      <c r="H67" s="853">
        <f t="shared" si="30"/>
        <v>0</v>
      </c>
      <c r="I67" s="853">
        <f t="shared" si="30"/>
        <v>0</v>
      </c>
      <c r="J67" s="853">
        <f t="shared" si="30"/>
        <v>0</v>
      </c>
      <c r="K67" s="853">
        <f t="shared" si="30"/>
        <v>0</v>
      </c>
      <c r="L67" s="853">
        <f t="shared" si="30"/>
        <v>0</v>
      </c>
      <c r="M67" s="853">
        <f t="shared" si="30"/>
        <v>0</v>
      </c>
      <c r="N67" s="853">
        <f t="shared" si="30"/>
        <v>0</v>
      </c>
      <c r="O67" s="853">
        <f t="shared" si="30"/>
        <v>0</v>
      </c>
      <c r="P67" s="853">
        <f t="shared" si="30"/>
        <v>0</v>
      </c>
      <c r="Q67" s="853">
        <f t="shared" si="30"/>
        <v>0</v>
      </c>
      <c r="R67" s="853">
        <f t="shared" si="30"/>
        <v>0</v>
      </c>
      <c r="S67" s="853">
        <f t="shared" ref="S67:W67" si="31">+S64-S65-S66</f>
        <v>0</v>
      </c>
      <c r="T67" s="853">
        <f t="shared" si="31"/>
        <v>0</v>
      </c>
      <c r="U67" s="853">
        <f t="shared" si="31"/>
        <v>0</v>
      </c>
      <c r="V67" s="853">
        <f t="shared" si="31"/>
        <v>0</v>
      </c>
      <c r="W67" s="853">
        <f t="shared" si="31"/>
        <v>0</v>
      </c>
    </row>
    <row r="68" spans="3:23" ht="20.25" customHeight="1">
      <c r="C68" s="852" t="s">
        <v>766</v>
      </c>
      <c r="D68" s="853">
        <f>+'Pro Forma'!D42</f>
        <v>0</v>
      </c>
      <c r="E68" s="853">
        <f>+'Pro Forma'!E42</f>
        <v>0</v>
      </c>
      <c r="F68" s="853">
        <f>+'Pro Forma'!F42</f>
        <v>0</v>
      </c>
      <c r="G68" s="853">
        <f>+'Pro Forma'!G42</f>
        <v>0</v>
      </c>
      <c r="H68" s="853">
        <f>+'Pro Forma'!H42</f>
        <v>0</v>
      </c>
      <c r="I68" s="853">
        <f>+'Pro Forma'!I42</f>
        <v>0</v>
      </c>
      <c r="J68" s="853">
        <f>+'Pro Forma'!J42</f>
        <v>0</v>
      </c>
      <c r="K68" s="853">
        <f>+'Pro Forma'!K42</f>
        <v>0</v>
      </c>
      <c r="L68" s="853">
        <f>+'Pro Forma'!L42</f>
        <v>0</v>
      </c>
      <c r="M68" s="853">
        <f>+'Pro Forma'!M42</f>
        <v>0</v>
      </c>
      <c r="N68" s="853">
        <f>+'Pro Forma'!N42</f>
        <v>0</v>
      </c>
      <c r="O68" s="853">
        <f>+'Pro Forma'!O42</f>
        <v>0</v>
      </c>
      <c r="P68" s="853">
        <f>+'Pro Forma'!P42</f>
        <v>0</v>
      </c>
      <c r="Q68" s="853">
        <f>+'Pro Forma'!Q42</f>
        <v>0</v>
      </c>
      <c r="R68" s="853">
        <f>+'Pro Forma'!R42</f>
        <v>0</v>
      </c>
      <c r="S68" s="853">
        <f>+'Pro Forma'!S42</f>
        <v>0</v>
      </c>
      <c r="T68" s="853">
        <f>+'Pro Forma'!T42</f>
        <v>0</v>
      </c>
      <c r="U68" s="853">
        <f>+'Pro Forma'!U42</f>
        <v>0</v>
      </c>
      <c r="V68" s="853">
        <f>+'Pro Forma'!V42</f>
        <v>0</v>
      </c>
      <c r="W68" s="853">
        <f>+'Pro Forma'!W42</f>
        <v>0</v>
      </c>
    </row>
    <row r="69" spans="3:23" ht="20.25" customHeight="1">
      <c r="C69" s="855" t="s">
        <v>1161</v>
      </c>
      <c r="D69" s="856" t="e">
        <f>+D67/D68</f>
        <v>#DIV/0!</v>
      </c>
      <c r="E69" s="856" t="e">
        <f t="shared" ref="E69:R69" si="32">+E67/E68</f>
        <v>#DIV/0!</v>
      </c>
      <c r="F69" s="856" t="e">
        <f t="shared" si="32"/>
        <v>#DIV/0!</v>
      </c>
      <c r="G69" s="856" t="e">
        <f t="shared" si="32"/>
        <v>#DIV/0!</v>
      </c>
      <c r="H69" s="856" t="e">
        <f t="shared" si="32"/>
        <v>#DIV/0!</v>
      </c>
      <c r="I69" s="856" t="e">
        <f t="shared" si="32"/>
        <v>#DIV/0!</v>
      </c>
      <c r="J69" s="856" t="e">
        <f t="shared" si="32"/>
        <v>#DIV/0!</v>
      </c>
      <c r="K69" s="856" t="e">
        <f t="shared" si="32"/>
        <v>#DIV/0!</v>
      </c>
      <c r="L69" s="856" t="e">
        <f t="shared" si="32"/>
        <v>#DIV/0!</v>
      </c>
      <c r="M69" s="856" t="e">
        <f t="shared" si="32"/>
        <v>#DIV/0!</v>
      </c>
      <c r="N69" s="856" t="e">
        <f t="shared" si="32"/>
        <v>#DIV/0!</v>
      </c>
      <c r="O69" s="856" t="e">
        <f t="shared" si="32"/>
        <v>#DIV/0!</v>
      </c>
      <c r="P69" s="856" t="e">
        <f t="shared" si="32"/>
        <v>#DIV/0!</v>
      </c>
      <c r="Q69" s="856" t="e">
        <f t="shared" si="32"/>
        <v>#DIV/0!</v>
      </c>
      <c r="R69" s="856" t="e">
        <f t="shared" si="32"/>
        <v>#DIV/0!</v>
      </c>
      <c r="S69" s="856" t="e">
        <f t="shared" ref="S69:W69" si="33">+S67/S68</f>
        <v>#DIV/0!</v>
      </c>
      <c r="T69" s="856" t="e">
        <f t="shared" si="33"/>
        <v>#DIV/0!</v>
      </c>
      <c r="U69" s="856" t="e">
        <f t="shared" si="33"/>
        <v>#DIV/0!</v>
      </c>
      <c r="V69" s="856" t="e">
        <f t="shared" si="33"/>
        <v>#DIV/0!</v>
      </c>
      <c r="W69" s="856" t="e">
        <f t="shared" si="33"/>
        <v>#DIV/0!</v>
      </c>
    </row>
  </sheetData>
  <sheetProtection algorithmName="SHA-512" hashValue="WqnYpquCK8DQpJPCnbAXEBRAgPdsUen9n4BMNB/WnDyV6blS9/b8eGhQde5EQAFpeXNh9q+9ZDe/RVGtKmw3RA==" saltValue="Vc0wBbQqirCpdFiInWzeVQ==" spinCount="100000" sheet="1" selectLockedCells="1"/>
  <protectedRanges>
    <protectedRange sqref="E27:W28 D25:W25" name="Range2"/>
    <protectedRange sqref="E27:W27 D25:W25" name="Range1"/>
  </protectedRanges>
  <mergeCells count="1">
    <mergeCell ref="H2:J2"/>
  </mergeCells>
  <printOptions horizontalCentered="1"/>
  <pageMargins left="0.25" right="0.25" top="0.25" bottom="0.25" header="0" footer="0"/>
  <pageSetup paperSize="5" scale="49" orientation="landscape" r:id="rId1"/>
  <headerFooter alignWithMargins="0">
    <oddHeader xml:space="preserve">&amp;LName of Project:  </oddHeader>
  </headerFooter>
  <ignoredErrors>
    <ignoredError sqref="E30 F30:R30"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A189"/>
  <sheetViews>
    <sheetView zoomScale="80" zoomScaleNormal="80" zoomScaleSheetLayoutView="40" workbookViewId="0">
      <pane xSplit="5" ySplit="2" topLeftCell="N78" activePane="bottomRight" state="frozen"/>
      <selection pane="topRight" activeCell="F1" sqref="F1"/>
      <selection pane="bottomLeft" activeCell="A3" sqref="A3"/>
      <selection pane="bottomRight" activeCell="E86" sqref="E86"/>
    </sheetView>
  </sheetViews>
  <sheetFormatPr defaultColWidth="6.453125" defaultRowHeight="12.5"/>
  <cols>
    <col min="1" max="1" width="3.1796875" style="236" customWidth="1"/>
    <col min="2" max="2" width="26.26953125" style="239" customWidth="1"/>
    <col min="3" max="3" width="25.54296875" style="239" customWidth="1"/>
    <col min="4" max="4" width="2.54296875" style="387" customWidth="1"/>
    <col min="5" max="6" width="15" style="236" customWidth="1"/>
    <col min="7" max="7" width="13.26953125" style="236" customWidth="1"/>
    <col min="8" max="8" width="14.7265625" style="236" customWidth="1"/>
    <col min="9" max="9" width="12.453125" style="236" customWidth="1"/>
    <col min="10" max="10" width="14.81640625" style="236" customWidth="1"/>
    <col min="11" max="11" width="11.26953125" style="236" customWidth="1"/>
    <col min="12" max="14" width="12.54296875" style="236" customWidth="1"/>
    <col min="15" max="15" width="14.453125" style="236" customWidth="1"/>
    <col min="16" max="16" width="11.54296875" style="236" customWidth="1"/>
    <col min="17" max="17" width="14.81640625" style="236" customWidth="1"/>
    <col min="18" max="18" width="15" style="236" customWidth="1"/>
    <col min="19" max="19" width="14.453125" style="236" customWidth="1"/>
    <col min="20" max="20" width="13.1796875" style="236" customWidth="1"/>
    <col min="21" max="23" width="17.54296875" style="236" customWidth="1"/>
    <col min="24" max="24" width="15.1796875" style="236" customWidth="1"/>
    <col min="25" max="26" width="14" style="236" customWidth="1"/>
    <col min="27" max="27" width="15" style="236" customWidth="1"/>
    <col min="28" max="28" width="14.1796875" style="238" hidden="1" customWidth="1"/>
    <col min="29" max="29" width="14.1796875" style="236" hidden="1" customWidth="1"/>
    <col min="30" max="30" width="13.81640625" style="237" hidden="1" customWidth="1"/>
    <col min="31" max="32" width="12.453125" style="236" hidden="1" customWidth="1"/>
    <col min="33" max="33" width="12" style="236" hidden="1" customWidth="1"/>
    <col min="34" max="35" width="11.54296875" style="236" hidden="1" customWidth="1"/>
    <col min="36" max="36" width="10.7265625" style="236" hidden="1" customWidth="1"/>
    <col min="37" max="37" width="12.81640625" style="236" hidden="1" customWidth="1"/>
    <col min="38" max="38" width="10.26953125" style="236" hidden="1" customWidth="1"/>
    <col min="39" max="39" width="12.81640625" style="236" hidden="1" customWidth="1"/>
    <col min="40" max="40" width="16" style="236" customWidth="1"/>
    <col min="41" max="41" width="2.26953125" style="236" customWidth="1"/>
    <col min="42" max="42" width="18.26953125" style="236" customWidth="1"/>
    <col min="43" max="43" width="14.81640625" style="236" customWidth="1"/>
    <col min="44" max="44" width="9.81640625" style="236" customWidth="1"/>
    <col min="45" max="16384" width="6.453125" style="236"/>
  </cols>
  <sheetData>
    <row r="1" spans="1:41" ht="13" thickBot="1">
      <c r="A1" s="416"/>
      <c r="B1" s="417"/>
      <c r="C1" s="417"/>
      <c r="D1" s="418"/>
      <c r="E1" s="419"/>
      <c r="F1" s="419"/>
      <c r="G1" s="419"/>
      <c r="H1" s="419"/>
      <c r="I1" s="419"/>
      <c r="J1" s="419"/>
      <c r="K1" s="419"/>
      <c r="L1" s="419"/>
      <c r="M1" s="419"/>
      <c r="N1" s="419"/>
      <c r="O1" s="419"/>
      <c r="P1" s="419"/>
      <c r="Q1" s="419"/>
      <c r="R1" s="419"/>
      <c r="S1" s="419"/>
      <c r="T1" s="419"/>
      <c r="U1" s="419"/>
      <c r="V1" s="419"/>
      <c r="W1" s="419"/>
      <c r="X1" s="419"/>
      <c r="Y1" s="419"/>
      <c r="Z1" s="419"/>
      <c r="AA1" s="419"/>
      <c r="AB1" s="420"/>
      <c r="AC1" s="419"/>
      <c r="AD1" s="419"/>
      <c r="AE1" s="419"/>
      <c r="AF1" s="419"/>
      <c r="AG1" s="419"/>
      <c r="AH1" s="419"/>
      <c r="AI1" s="419"/>
      <c r="AJ1" s="419"/>
      <c r="AK1" s="419"/>
      <c r="AL1" s="419"/>
      <c r="AM1" s="419"/>
      <c r="AN1" s="421"/>
    </row>
    <row r="2" spans="1:41" ht="114.75" customHeight="1" thickTop="1" thickBot="1">
      <c r="A2" s="422"/>
      <c r="B2" s="1046" t="s">
        <v>952</v>
      </c>
      <c r="C2" s="1047"/>
      <c r="D2" s="1047"/>
      <c r="E2" s="1048"/>
      <c r="F2" s="237"/>
      <c r="G2" s="237"/>
      <c r="H2" s="237"/>
      <c r="I2" s="237"/>
      <c r="J2" s="237"/>
      <c r="K2" s="237"/>
      <c r="L2" s="237"/>
      <c r="M2" s="237"/>
      <c r="N2" s="237"/>
      <c r="O2" s="237"/>
      <c r="P2" s="237"/>
      <c r="Q2" s="237"/>
      <c r="R2" s="237"/>
      <c r="S2" s="237"/>
      <c r="T2" s="237"/>
      <c r="U2" s="237"/>
      <c r="V2" s="237"/>
      <c r="W2" s="237"/>
      <c r="X2" s="237"/>
      <c r="Y2" s="237"/>
      <c r="Z2" s="237"/>
      <c r="AA2" s="237"/>
      <c r="AB2" s="266"/>
      <c r="AC2" s="237"/>
      <c r="AE2" s="237"/>
      <c r="AF2" s="237"/>
      <c r="AG2" s="237"/>
      <c r="AH2" s="237"/>
      <c r="AI2" s="237"/>
      <c r="AJ2" s="237"/>
      <c r="AK2" s="237"/>
      <c r="AL2" s="237"/>
      <c r="AM2" s="237"/>
      <c r="AN2" s="423"/>
    </row>
    <row r="3" spans="1:41" ht="13" thickTop="1">
      <c r="A3" s="422"/>
      <c r="B3" s="424" t="s">
        <v>544</v>
      </c>
      <c r="C3" s="267" t="str">
        <f>'Unit Mix'!G6</f>
        <v>Housing Authority of Sample City</v>
      </c>
      <c r="D3" s="406"/>
      <c r="E3" s="237"/>
      <c r="F3" s="237"/>
      <c r="G3" s="237"/>
      <c r="H3" s="237"/>
      <c r="I3" s="237"/>
      <c r="J3" s="237"/>
      <c r="K3" s="237"/>
      <c r="L3" s="237"/>
      <c r="M3" s="237"/>
      <c r="N3" s="237"/>
      <c r="O3" s="237"/>
      <c r="P3" s="237"/>
      <c r="Q3" s="237"/>
      <c r="R3" s="237"/>
      <c r="S3" s="237"/>
      <c r="T3" s="237"/>
      <c r="U3" s="237"/>
      <c r="V3" s="237"/>
      <c r="W3" s="237"/>
      <c r="X3" s="237"/>
      <c r="Y3" s="237"/>
      <c r="Z3" s="237"/>
      <c r="AA3" s="237"/>
      <c r="AB3" s="266"/>
      <c r="AC3" s="237"/>
      <c r="AE3" s="237"/>
      <c r="AF3" s="237"/>
      <c r="AG3" s="237"/>
      <c r="AH3" s="237"/>
      <c r="AI3" s="237"/>
      <c r="AJ3" s="237"/>
      <c r="AK3" s="237"/>
      <c r="AL3" s="237"/>
      <c r="AM3" s="237"/>
      <c r="AN3" s="423"/>
    </row>
    <row r="4" spans="1:41">
      <c r="A4" s="422"/>
      <c r="B4" s="424" t="s">
        <v>542</v>
      </c>
      <c r="C4" s="267" t="str">
        <f>'Unit Mix'!G7</f>
        <v>Sample Grant Name</v>
      </c>
      <c r="D4" s="406"/>
      <c r="E4" s="237"/>
      <c r="F4" s="237"/>
      <c r="G4" s="237"/>
      <c r="H4" s="237"/>
      <c r="I4" s="237"/>
      <c r="J4" s="237"/>
      <c r="K4" s="237"/>
      <c r="L4" s="237"/>
      <c r="M4" s="237"/>
      <c r="N4" s="237"/>
      <c r="O4" s="237"/>
      <c r="P4" s="237"/>
      <c r="Q4" s="237"/>
      <c r="R4" s="237"/>
      <c r="S4" s="237"/>
      <c r="T4" s="237"/>
      <c r="U4" s="237"/>
      <c r="V4" s="237"/>
      <c r="W4" s="237"/>
      <c r="X4" s="237"/>
      <c r="Y4" s="237"/>
      <c r="Z4" s="237"/>
      <c r="AA4" s="237"/>
      <c r="AB4" s="266"/>
      <c r="AC4" s="237"/>
      <c r="AE4" s="237"/>
      <c r="AF4" s="237"/>
      <c r="AG4" s="237"/>
      <c r="AH4" s="237"/>
      <c r="AI4" s="237"/>
      <c r="AJ4" s="237"/>
      <c r="AK4" s="237"/>
      <c r="AL4" s="237"/>
      <c r="AM4" s="237"/>
      <c r="AN4" s="423"/>
    </row>
    <row r="5" spans="1:41">
      <c r="A5" s="422"/>
      <c r="B5" s="424" t="s">
        <v>727</v>
      </c>
      <c r="C5" s="267" t="str">
        <f>'Unit Mix'!G8</f>
        <v>Sample Mixed-Finance Development or Sample Phase</v>
      </c>
      <c r="D5" s="406"/>
      <c r="E5" s="237"/>
      <c r="F5" s="237"/>
      <c r="G5" s="237"/>
      <c r="H5" s="237"/>
      <c r="I5" s="237"/>
      <c r="J5" s="237"/>
      <c r="K5" s="237"/>
      <c r="L5" s="237"/>
      <c r="M5" s="237"/>
      <c r="N5" s="237"/>
      <c r="O5" s="237"/>
      <c r="P5" s="237"/>
      <c r="Q5" s="237"/>
      <c r="R5" s="237"/>
      <c r="S5" s="237"/>
      <c r="T5" s="237"/>
      <c r="U5" s="237"/>
      <c r="V5" s="237"/>
      <c r="W5" s="237"/>
      <c r="X5" s="237"/>
      <c r="Y5" s="237"/>
      <c r="Z5" s="237"/>
      <c r="AA5" s="237"/>
      <c r="AB5" s="266"/>
      <c r="AC5" s="237"/>
      <c r="AE5" s="237"/>
      <c r="AF5" s="237"/>
      <c r="AG5" s="237"/>
      <c r="AH5" s="237"/>
      <c r="AI5" s="237"/>
      <c r="AJ5" s="237"/>
      <c r="AK5" s="237"/>
      <c r="AL5" s="237"/>
      <c r="AM5" s="237"/>
      <c r="AN5" s="423"/>
    </row>
    <row r="6" spans="1:41">
      <c r="A6" s="422"/>
      <c r="B6" s="424" t="s">
        <v>541</v>
      </c>
      <c r="C6" s="267" t="str">
        <f>'Unit Mix'!G9</f>
        <v>[enter the new AMP-format development number]</v>
      </c>
      <c r="D6" s="406"/>
      <c r="E6" s="237"/>
      <c r="F6" s="237"/>
      <c r="G6" s="237"/>
      <c r="H6" s="237"/>
      <c r="I6" s="237"/>
      <c r="J6" s="237"/>
      <c r="K6" s="237"/>
      <c r="L6" s="237"/>
      <c r="M6" s="237"/>
      <c r="N6" s="237"/>
      <c r="O6" s="237"/>
      <c r="P6" s="237"/>
      <c r="Q6" s="237"/>
      <c r="R6" s="237"/>
      <c r="S6" s="237"/>
      <c r="T6" s="237"/>
      <c r="U6" s="237"/>
      <c r="V6" s="237"/>
      <c r="W6" s="237"/>
      <c r="X6" s="237"/>
      <c r="Y6" s="237"/>
      <c r="Z6" s="237"/>
      <c r="AA6" s="237"/>
      <c r="AB6" s="266"/>
      <c r="AC6" s="237"/>
      <c r="AE6" s="237"/>
      <c r="AF6" s="237"/>
      <c r="AG6" s="237"/>
      <c r="AH6" s="237"/>
      <c r="AI6" s="237"/>
      <c r="AJ6" s="237"/>
      <c r="AK6" s="237"/>
      <c r="AL6" s="237"/>
      <c r="AM6" s="237"/>
      <c r="AN6" s="423"/>
    </row>
    <row r="7" spans="1:41" ht="13" thickBot="1">
      <c r="A7" s="422"/>
      <c r="B7" s="267"/>
      <c r="C7" s="267"/>
      <c r="D7" s="406"/>
      <c r="E7" s="237"/>
      <c r="F7" s="237"/>
      <c r="G7" s="237"/>
      <c r="H7" s="237"/>
      <c r="I7" s="237"/>
      <c r="J7" s="237"/>
      <c r="K7" s="237"/>
      <c r="L7" s="237"/>
      <c r="M7" s="237"/>
      <c r="N7" s="237"/>
      <c r="O7" s="237"/>
      <c r="P7" s="237"/>
      <c r="Q7" s="237"/>
      <c r="R7" s="237"/>
      <c r="S7" s="237"/>
      <c r="T7" s="237"/>
      <c r="U7" s="237"/>
      <c r="V7" s="237"/>
      <c r="W7" s="237"/>
      <c r="X7" s="237"/>
      <c r="Y7" s="237"/>
      <c r="Z7" s="237"/>
      <c r="AA7" s="237"/>
      <c r="AB7" s="266"/>
      <c r="AC7" s="237"/>
      <c r="AE7" s="237"/>
      <c r="AF7" s="237"/>
      <c r="AG7" s="237"/>
      <c r="AH7" s="237"/>
      <c r="AI7" s="237"/>
      <c r="AJ7" s="237"/>
      <c r="AK7" s="237"/>
      <c r="AL7" s="237"/>
      <c r="AM7" s="237"/>
      <c r="AN7" s="423"/>
    </row>
    <row r="8" spans="1:41" ht="18.5" thickTop="1" thickBot="1">
      <c r="A8" s="422"/>
      <c r="B8" s="425"/>
      <c r="C8" s="425"/>
      <c r="D8" s="271" t="s">
        <v>722</v>
      </c>
      <c r="E8" s="480">
        <v>40529.759330671295</v>
      </c>
      <c r="F8" s="237"/>
      <c r="G8" s="237"/>
      <c r="H8" s="237"/>
      <c r="I8" s="237"/>
      <c r="J8" s="237"/>
      <c r="K8" s="426">
        <v>1225314</v>
      </c>
      <c r="L8" s="426">
        <v>1293387</v>
      </c>
      <c r="M8" s="426">
        <v>1070572.5</v>
      </c>
      <c r="N8" s="426">
        <v>808366.875</v>
      </c>
      <c r="O8" s="426">
        <v>323346.75</v>
      </c>
      <c r="P8" s="426">
        <v>269455.625</v>
      </c>
      <c r="Q8" s="426">
        <v>269455.625</v>
      </c>
      <c r="R8" s="237"/>
      <c r="S8" s="237"/>
      <c r="T8" s="237"/>
      <c r="U8" s="237"/>
      <c r="V8" s="237"/>
      <c r="W8" s="237"/>
      <c r="X8" s="237"/>
      <c r="Y8" s="237"/>
      <c r="Z8" s="237"/>
      <c r="AA8" s="237"/>
      <c r="AB8" s="266"/>
      <c r="AC8" s="237"/>
      <c r="AE8" s="237"/>
      <c r="AF8" s="237"/>
      <c r="AG8" s="237"/>
      <c r="AH8" s="237"/>
      <c r="AI8" s="237"/>
      <c r="AJ8" s="237"/>
      <c r="AK8" s="237"/>
      <c r="AL8" s="237"/>
      <c r="AM8" s="237"/>
      <c r="AN8" s="423"/>
    </row>
    <row r="9" spans="1:41" ht="42" customHeight="1" thickTop="1">
      <c r="A9" s="422"/>
      <c r="B9" s="427"/>
      <c r="C9" s="427"/>
      <c r="D9" s="428"/>
      <c r="E9" s="322" t="s">
        <v>721</v>
      </c>
      <c r="F9" s="276">
        <v>2.5000000000000001E-2</v>
      </c>
      <c r="G9" s="276">
        <v>7.4999999999999997E-2</v>
      </c>
      <c r="H9" s="276">
        <v>7.4999999999999997E-2</v>
      </c>
      <c r="I9" s="276">
        <v>0.1</v>
      </c>
      <c r="J9" s="276">
        <v>0.125</v>
      </c>
      <c r="K9" s="276">
        <v>0.12</v>
      </c>
      <c r="L9" s="276">
        <v>0.12</v>
      </c>
      <c r="M9" s="276">
        <v>0.1</v>
      </c>
      <c r="N9" s="276">
        <v>7.4999999999999997E-2</v>
      </c>
      <c r="O9" s="276">
        <v>0.03</v>
      </c>
      <c r="P9" s="276">
        <v>2.5000000000000001E-2</v>
      </c>
      <c r="Q9" s="276">
        <v>2.5000000000000001E-2</v>
      </c>
      <c r="R9" s="276">
        <v>2.5000000000000001E-2</v>
      </c>
      <c r="S9" s="276">
        <v>0.08</v>
      </c>
      <c r="T9" s="276">
        <v>0</v>
      </c>
      <c r="U9" s="276">
        <v>0</v>
      </c>
      <c r="V9" s="386"/>
      <c r="W9" s="386"/>
      <c r="X9" s="386"/>
      <c r="Y9" s="386"/>
      <c r="Z9" s="386"/>
      <c r="AA9" s="386"/>
      <c r="AB9" s="386"/>
      <c r="AC9" s="386"/>
      <c r="AD9" s="386"/>
      <c r="AE9" s="386"/>
      <c r="AF9" s="240"/>
      <c r="AG9" s="240"/>
      <c r="AH9" s="240"/>
      <c r="AI9" s="240"/>
      <c r="AJ9" s="240"/>
      <c r="AK9" s="240"/>
      <c r="AL9" s="240"/>
      <c r="AM9" s="240"/>
      <c r="AN9" s="429">
        <v>1</v>
      </c>
    </row>
    <row r="10" spans="1:41" ht="16" thickBot="1">
      <c r="A10" s="422"/>
      <c r="B10" s="385" t="s">
        <v>720</v>
      </c>
      <c r="C10" s="385"/>
      <c r="D10" s="383"/>
      <c r="E10" s="294"/>
      <c r="F10" s="383" t="s">
        <v>719</v>
      </c>
      <c r="G10" s="383" t="s">
        <v>718</v>
      </c>
      <c r="H10" s="383" t="s">
        <v>717</v>
      </c>
      <c r="I10" s="383" t="s">
        <v>716</v>
      </c>
      <c r="J10" s="383" t="s">
        <v>715</v>
      </c>
      <c r="K10" s="383" t="s">
        <v>714</v>
      </c>
      <c r="L10" s="383" t="s">
        <v>713</v>
      </c>
      <c r="M10" s="383" t="s">
        <v>712</v>
      </c>
      <c r="N10" s="383" t="s">
        <v>711</v>
      </c>
      <c r="O10" s="383" t="s">
        <v>710</v>
      </c>
      <c r="P10" s="383" t="s">
        <v>709</v>
      </c>
      <c r="Q10" s="383" t="s">
        <v>708</v>
      </c>
      <c r="R10" s="383" t="s">
        <v>707</v>
      </c>
      <c r="S10" s="383" t="s">
        <v>706</v>
      </c>
      <c r="T10" s="383" t="s">
        <v>705</v>
      </c>
      <c r="U10" s="383" t="s">
        <v>704</v>
      </c>
      <c r="V10" s="383" t="s">
        <v>703</v>
      </c>
      <c r="W10" s="383" t="s">
        <v>702</v>
      </c>
      <c r="X10" s="383" t="s">
        <v>701</v>
      </c>
      <c r="Y10" s="383" t="s">
        <v>700</v>
      </c>
      <c r="Z10" s="383" t="s">
        <v>699</v>
      </c>
      <c r="AA10" s="383" t="s">
        <v>698</v>
      </c>
      <c r="AB10" s="383" t="s">
        <v>697</v>
      </c>
      <c r="AC10" s="383" t="s">
        <v>696</v>
      </c>
      <c r="AD10" s="383" t="s">
        <v>695</v>
      </c>
      <c r="AE10" s="383" t="s">
        <v>694</v>
      </c>
      <c r="AF10" s="383" t="s">
        <v>693</v>
      </c>
      <c r="AG10" s="383" t="s">
        <v>692</v>
      </c>
      <c r="AH10" s="383" t="s">
        <v>691</v>
      </c>
      <c r="AI10" s="383" t="s">
        <v>690</v>
      </c>
      <c r="AJ10" s="294"/>
      <c r="AK10" s="294"/>
      <c r="AL10" s="294"/>
      <c r="AM10" s="294"/>
      <c r="AN10" s="430"/>
    </row>
    <row r="11" spans="1:41" s="379" customFormat="1" ht="26.25" customHeight="1">
      <c r="A11" s="431"/>
      <c r="B11" s="382"/>
      <c r="C11" s="382"/>
      <c r="D11" s="380" t="s">
        <v>88</v>
      </c>
      <c r="E11" s="381" t="s">
        <v>689</v>
      </c>
      <c r="F11" s="381">
        <v>40513</v>
      </c>
      <c r="G11" s="381">
        <v>40544</v>
      </c>
      <c r="H11" s="380">
        <v>40575</v>
      </c>
      <c r="I11" s="380">
        <v>40606</v>
      </c>
      <c r="J11" s="380">
        <v>40637</v>
      </c>
      <c r="K11" s="380">
        <v>40668</v>
      </c>
      <c r="L11" s="380">
        <v>40699</v>
      </c>
      <c r="M11" s="380">
        <v>40730</v>
      </c>
      <c r="N11" s="380">
        <v>40761</v>
      </c>
      <c r="O11" s="380">
        <v>40792</v>
      </c>
      <c r="P11" s="380">
        <v>40823</v>
      </c>
      <c r="Q11" s="380">
        <v>40854</v>
      </c>
      <c r="R11" s="380">
        <v>40885</v>
      </c>
      <c r="S11" s="380">
        <v>40916</v>
      </c>
      <c r="T11" s="380">
        <v>40947</v>
      </c>
      <c r="U11" s="380">
        <v>40978</v>
      </c>
      <c r="V11" s="380">
        <v>41009</v>
      </c>
      <c r="W11" s="380">
        <v>41040</v>
      </c>
      <c r="X11" s="380">
        <v>41071</v>
      </c>
      <c r="Y11" s="380">
        <v>41102</v>
      </c>
      <c r="Z11" s="380">
        <v>41133</v>
      </c>
      <c r="AA11" s="380">
        <v>41164</v>
      </c>
      <c r="AB11" s="380">
        <v>41195</v>
      </c>
      <c r="AC11" s="380">
        <v>41226</v>
      </c>
      <c r="AD11" s="380">
        <v>41257</v>
      </c>
      <c r="AE11" s="380">
        <v>41288</v>
      </c>
      <c r="AF11" s="380"/>
      <c r="AG11" s="380"/>
      <c r="AH11" s="380"/>
      <c r="AI11" s="380"/>
      <c r="AJ11" s="380"/>
      <c r="AK11" s="380"/>
      <c r="AL11" s="380"/>
      <c r="AM11" s="380"/>
      <c r="AN11" s="432" t="s">
        <v>615</v>
      </c>
    </row>
    <row r="12" spans="1:41" s="316" customFormat="1" ht="68.25" customHeight="1">
      <c r="A12" s="433"/>
      <c r="B12" s="378" t="s">
        <v>688</v>
      </c>
      <c r="C12" s="378"/>
      <c r="D12" s="373"/>
      <c r="E12" s="377"/>
      <c r="F12" s="373" t="s">
        <v>687</v>
      </c>
      <c r="G12" s="373"/>
      <c r="H12" s="372"/>
      <c r="I12" s="373"/>
      <c r="J12" s="372"/>
      <c r="K12" s="372"/>
      <c r="L12" s="373"/>
      <c r="M12" s="373"/>
      <c r="N12" s="372"/>
      <c r="O12" s="372"/>
      <c r="P12" s="373"/>
      <c r="Q12" s="376"/>
      <c r="R12" s="374" t="s">
        <v>686</v>
      </c>
      <c r="S12" s="372"/>
      <c r="T12" s="373"/>
      <c r="U12" s="372"/>
      <c r="V12" s="374" t="s">
        <v>685</v>
      </c>
      <c r="W12" s="373" t="s">
        <v>88</v>
      </c>
      <c r="X12" s="376"/>
      <c r="Y12" s="375" t="s">
        <v>684</v>
      </c>
      <c r="Z12" s="373"/>
      <c r="AA12" s="325"/>
      <c r="AB12" s="372"/>
      <c r="AC12" s="372"/>
      <c r="AD12" s="374" t="s">
        <v>683</v>
      </c>
      <c r="AE12" s="372"/>
      <c r="AF12" s="372"/>
      <c r="AG12" s="372"/>
      <c r="AH12" s="373"/>
      <c r="AI12" s="373"/>
      <c r="AJ12" s="373"/>
      <c r="AK12" s="373"/>
      <c r="AL12" s="372"/>
      <c r="AM12" s="371"/>
      <c r="AN12" s="434"/>
    </row>
    <row r="13" spans="1:41" s="316" customFormat="1" ht="13" customHeight="1">
      <c r="A13" s="433"/>
      <c r="B13" s="435" t="s">
        <v>682</v>
      </c>
      <c r="C13" s="435"/>
      <c r="D13" s="388"/>
      <c r="E13" s="370"/>
      <c r="F13" s="325"/>
      <c r="G13" s="342"/>
      <c r="H13" s="342"/>
      <c r="I13" s="342"/>
      <c r="J13" s="320"/>
      <c r="K13" s="320"/>
      <c r="L13" s="320"/>
      <c r="M13" s="320"/>
      <c r="N13" s="320"/>
      <c r="O13" s="320"/>
      <c r="P13" s="320"/>
      <c r="Q13" s="320"/>
      <c r="R13" s="320"/>
      <c r="S13" s="320"/>
      <c r="T13" s="320"/>
      <c r="U13" s="320"/>
      <c r="V13" s="320"/>
      <c r="W13" s="342"/>
      <c r="X13" s="320"/>
      <c r="Y13" s="320"/>
      <c r="Z13" s="320"/>
      <c r="AA13" s="342"/>
      <c r="AB13" s="369"/>
      <c r="AC13" s="320"/>
      <c r="AD13" s="342"/>
      <c r="AE13" s="342"/>
      <c r="AF13" s="342"/>
      <c r="AG13" s="342"/>
      <c r="AH13" s="342"/>
      <c r="AI13" s="342"/>
      <c r="AJ13" s="320"/>
      <c r="AK13" s="325"/>
      <c r="AL13" s="325"/>
      <c r="AM13" s="320"/>
      <c r="AN13" s="436"/>
    </row>
    <row r="14" spans="1:41" s="316" customFormat="1" ht="13" customHeight="1">
      <c r="A14" s="433"/>
      <c r="B14" s="326" t="s">
        <v>681</v>
      </c>
      <c r="C14" s="326"/>
      <c r="D14" s="388"/>
      <c r="E14" s="368">
        <v>0</v>
      </c>
      <c r="F14" s="325">
        <v>0</v>
      </c>
      <c r="G14" s="342">
        <v>0</v>
      </c>
      <c r="H14" s="342">
        <v>0</v>
      </c>
      <c r="I14" s="342">
        <v>0</v>
      </c>
      <c r="J14" s="342">
        <v>0</v>
      </c>
      <c r="K14" s="342">
        <v>0</v>
      </c>
      <c r="L14" s="342">
        <v>0</v>
      </c>
      <c r="M14" s="342">
        <v>0</v>
      </c>
      <c r="N14" s="342">
        <v>0</v>
      </c>
      <c r="O14" s="342">
        <v>0</v>
      </c>
      <c r="P14" s="342">
        <v>0</v>
      </c>
      <c r="Q14" s="342">
        <v>0</v>
      </c>
      <c r="R14" s="342">
        <v>0</v>
      </c>
      <c r="S14" s="342">
        <v>0</v>
      </c>
      <c r="T14" s="342">
        <v>0</v>
      </c>
      <c r="U14" s="342">
        <v>0</v>
      </c>
      <c r="V14" s="342">
        <v>0</v>
      </c>
      <c r="W14" s="342">
        <v>0</v>
      </c>
      <c r="X14" s="342">
        <v>0</v>
      </c>
      <c r="Y14" s="342">
        <v>0</v>
      </c>
      <c r="Z14" s="342">
        <v>0</v>
      </c>
      <c r="AA14" s="342">
        <v>0</v>
      </c>
      <c r="AB14" s="346">
        <v>0</v>
      </c>
      <c r="AC14" s="342"/>
      <c r="AD14" s="342"/>
      <c r="AE14" s="342"/>
      <c r="AF14" s="342"/>
      <c r="AG14" s="342"/>
      <c r="AH14" s="342"/>
      <c r="AI14" s="342"/>
      <c r="AJ14" s="342"/>
      <c r="AK14" s="342"/>
      <c r="AL14" s="342"/>
      <c r="AM14" s="342"/>
      <c r="AN14" s="437">
        <v>0</v>
      </c>
      <c r="AO14" s="236">
        <v>0</v>
      </c>
    </row>
    <row r="15" spans="1:41" s="316" customFormat="1" ht="13" customHeight="1">
      <c r="A15" s="433"/>
      <c r="B15" s="326" t="s">
        <v>680</v>
      </c>
      <c r="C15" s="326"/>
      <c r="D15" s="388"/>
      <c r="E15" s="368">
        <v>0</v>
      </c>
      <c r="F15" s="325">
        <v>0</v>
      </c>
      <c r="G15" s="342">
        <v>0</v>
      </c>
      <c r="H15" s="342">
        <v>0</v>
      </c>
      <c r="I15" s="342">
        <v>0</v>
      </c>
      <c r="J15" s="342">
        <v>0</v>
      </c>
      <c r="K15" s="342">
        <v>0</v>
      </c>
      <c r="L15" s="342">
        <v>0</v>
      </c>
      <c r="M15" s="342">
        <v>0</v>
      </c>
      <c r="N15" s="342">
        <v>0</v>
      </c>
      <c r="O15" s="342">
        <v>0</v>
      </c>
      <c r="P15" s="342">
        <v>0</v>
      </c>
      <c r="Q15" s="342">
        <v>0</v>
      </c>
      <c r="R15" s="342">
        <v>0</v>
      </c>
      <c r="S15" s="342">
        <v>0</v>
      </c>
      <c r="T15" s="342">
        <v>0</v>
      </c>
      <c r="U15" s="342">
        <v>0</v>
      </c>
      <c r="V15" s="342">
        <v>0</v>
      </c>
      <c r="W15" s="342">
        <v>0</v>
      </c>
      <c r="X15" s="342">
        <v>0</v>
      </c>
      <c r="Y15" s="342">
        <v>0</v>
      </c>
      <c r="Z15" s="342">
        <v>0</v>
      </c>
      <c r="AA15" s="342">
        <v>0</v>
      </c>
      <c r="AB15" s="346">
        <v>0</v>
      </c>
      <c r="AC15" s="342"/>
      <c r="AD15" s="342"/>
      <c r="AE15" s="342"/>
      <c r="AF15" s="342"/>
      <c r="AG15" s="342"/>
      <c r="AH15" s="342"/>
      <c r="AI15" s="342"/>
      <c r="AJ15" s="342"/>
      <c r="AK15" s="342"/>
      <c r="AL15" s="342"/>
      <c r="AM15" s="342"/>
      <c r="AN15" s="437">
        <v>0</v>
      </c>
      <c r="AO15" s="236">
        <v>0</v>
      </c>
    </row>
    <row r="16" spans="1:41" s="237" customFormat="1" ht="13" customHeight="1">
      <c r="A16" s="422"/>
      <c r="B16" s="365" t="s">
        <v>679</v>
      </c>
      <c r="C16" s="365"/>
      <c r="D16" s="389"/>
      <c r="E16" s="363">
        <v>0</v>
      </c>
      <c r="F16" s="339">
        <v>0</v>
      </c>
      <c r="G16" s="339">
        <v>0</v>
      </c>
      <c r="H16" s="339">
        <v>0</v>
      </c>
      <c r="I16" s="339">
        <v>0</v>
      </c>
      <c r="J16" s="339">
        <v>0</v>
      </c>
      <c r="K16" s="339">
        <v>0</v>
      </c>
      <c r="L16" s="339">
        <v>0</v>
      </c>
      <c r="M16" s="339">
        <v>0</v>
      </c>
      <c r="N16" s="339">
        <v>0</v>
      </c>
      <c r="O16" s="339">
        <v>0</v>
      </c>
      <c r="P16" s="339">
        <v>0</v>
      </c>
      <c r="Q16" s="339">
        <v>0</v>
      </c>
      <c r="R16" s="339">
        <v>0</v>
      </c>
      <c r="S16" s="339">
        <v>0</v>
      </c>
      <c r="T16" s="339">
        <v>0</v>
      </c>
      <c r="U16" s="339">
        <v>0</v>
      </c>
      <c r="V16" s="339">
        <v>0</v>
      </c>
      <c r="W16" s="339">
        <v>0</v>
      </c>
      <c r="X16" s="339">
        <v>0</v>
      </c>
      <c r="Y16" s="339">
        <v>0</v>
      </c>
      <c r="Z16" s="339">
        <v>0</v>
      </c>
      <c r="AA16" s="339">
        <v>0</v>
      </c>
      <c r="AB16" s="339">
        <v>0</v>
      </c>
      <c r="AC16" s="339"/>
      <c r="AD16" s="339"/>
      <c r="AE16" s="339"/>
      <c r="AF16" s="339"/>
      <c r="AG16" s="339"/>
      <c r="AH16" s="339"/>
      <c r="AI16" s="339"/>
      <c r="AJ16" s="339"/>
      <c r="AK16" s="339"/>
      <c r="AL16" s="339"/>
      <c r="AM16" s="339"/>
      <c r="AN16" s="438">
        <v>0</v>
      </c>
      <c r="AO16" s="236">
        <v>0</v>
      </c>
    </row>
    <row r="17" spans="1:44" s="267" customFormat="1" ht="13">
      <c r="A17" s="439"/>
      <c r="B17" s="435" t="s">
        <v>678</v>
      </c>
      <c r="C17" s="435"/>
      <c r="D17" s="390"/>
      <c r="E17" s="296"/>
      <c r="H17" s="367"/>
      <c r="I17" s="367"/>
      <c r="J17" s="367"/>
      <c r="K17" s="367"/>
      <c r="L17" s="367"/>
      <c r="M17" s="367"/>
      <c r="N17" s="367"/>
      <c r="O17" s="367"/>
      <c r="P17" s="367"/>
      <c r="Q17" s="367"/>
      <c r="R17" s="367"/>
      <c r="S17" s="367"/>
      <c r="T17" s="367"/>
      <c r="U17" s="367"/>
      <c r="V17" s="367"/>
      <c r="W17" s="367"/>
      <c r="AB17" s="282"/>
      <c r="AN17" s="440"/>
      <c r="AO17" s="236">
        <v>0</v>
      </c>
      <c r="AR17" s="253"/>
    </row>
    <row r="18" spans="1:44" s="267" customFormat="1" ht="13">
      <c r="A18" s="439"/>
      <c r="B18" s="441" t="s">
        <v>537</v>
      </c>
      <c r="C18" s="441"/>
      <c r="D18" s="391"/>
      <c r="E18" s="296">
        <v>9075000</v>
      </c>
      <c r="F18" s="267">
        <v>226875</v>
      </c>
      <c r="G18" s="267">
        <v>680625</v>
      </c>
      <c r="H18" s="267">
        <v>680625</v>
      </c>
      <c r="I18" s="267">
        <v>907500</v>
      </c>
      <c r="J18" s="267">
        <v>1134375</v>
      </c>
      <c r="K18" s="267">
        <v>1089000</v>
      </c>
      <c r="L18" s="267">
        <v>1089000</v>
      </c>
      <c r="M18" s="267">
        <v>907500</v>
      </c>
      <c r="N18" s="267">
        <v>680625</v>
      </c>
      <c r="O18" s="267">
        <v>272250</v>
      </c>
      <c r="P18" s="267">
        <v>226875</v>
      </c>
      <c r="Q18" s="267">
        <v>226875</v>
      </c>
      <c r="R18" s="267">
        <v>226875</v>
      </c>
      <c r="S18" s="267">
        <v>726000</v>
      </c>
      <c r="T18" s="267">
        <v>0</v>
      </c>
      <c r="AN18" s="437">
        <v>0</v>
      </c>
      <c r="AO18" s="236">
        <v>0</v>
      </c>
      <c r="AP18" s="267">
        <v>0</v>
      </c>
    </row>
    <row r="19" spans="1:44" s="267" customFormat="1" ht="13">
      <c r="A19" s="439"/>
      <c r="B19" s="361" t="s">
        <v>677</v>
      </c>
      <c r="C19" s="361"/>
      <c r="D19" s="392"/>
      <c r="E19" s="360">
        <v>1000000</v>
      </c>
      <c r="F19" s="267">
        <v>25000</v>
      </c>
      <c r="G19" s="267">
        <v>75000</v>
      </c>
      <c r="H19" s="267">
        <v>75000</v>
      </c>
      <c r="I19" s="267">
        <v>100000</v>
      </c>
      <c r="J19" s="267">
        <v>125000</v>
      </c>
      <c r="K19" s="267">
        <v>120000</v>
      </c>
      <c r="L19" s="267">
        <v>120000</v>
      </c>
      <c r="M19" s="267">
        <v>100000</v>
      </c>
      <c r="N19" s="267">
        <v>75000</v>
      </c>
      <c r="O19" s="267">
        <v>30000</v>
      </c>
      <c r="P19" s="267">
        <v>25000</v>
      </c>
      <c r="Q19" s="267">
        <v>25000</v>
      </c>
      <c r="R19" s="267">
        <v>25000</v>
      </c>
      <c r="S19" s="267">
        <v>80000</v>
      </c>
      <c r="T19" s="267">
        <v>0</v>
      </c>
      <c r="AB19" s="282"/>
      <c r="AN19" s="437">
        <v>0</v>
      </c>
      <c r="AO19" s="236">
        <v>0</v>
      </c>
    </row>
    <row r="20" spans="1:44" s="267" customFormat="1" ht="13">
      <c r="A20" s="439"/>
      <c r="B20" s="361" t="s">
        <v>676</v>
      </c>
      <c r="C20" s="361"/>
      <c r="D20" s="392"/>
      <c r="E20" s="360">
        <v>544500</v>
      </c>
      <c r="F20" s="267">
        <v>13612.5</v>
      </c>
      <c r="G20" s="267">
        <v>40837.5</v>
      </c>
      <c r="H20" s="267">
        <v>40837.5</v>
      </c>
      <c r="I20" s="267">
        <v>54450</v>
      </c>
      <c r="J20" s="267">
        <v>68062.5</v>
      </c>
      <c r="K20" s="267">
        <v>65340</v>
      </c>
      <c r="L20" s="267">
        <v>65340</v>
      </c>
      <c r="M20" s="267">
        <v>54450</v>
      </c>
      <c r="N20" s="267">
        <v>40837.5</v>
      </c>
      <c r="O20" s="267">
        <v>16335</v>
      </c>
      <c r="P20" s="267">
        <v>13612.5</v>
      </c>
      <c r="Q20" s="267">
        <v>13612.5</v>
      </c>
      <c r="R20" s="267">
        <v>13612.5</v>
      </c>
      <c r="S20" s="267">
        <v>43560</v>
      </c>
      <c r="T20" s="267">
        <v>0</v>
      </c>
      <c r="AN20" s="437">
        <v>0</v>
      </c>
      <c r="AO20" s="236">
        <v>0</v>
      </c>
    </row>
    <row r="21" spans="1:44" s="267" customFormat="1" ht="13">
      <c r="A21" s="439"/>
      <c r="B21" s="361" t="s">
        <v>675</v>
      </c>
      <c r="C21" s="361"/>
      <c r="D21" s="391"/>
      <c r="E21" s="360">
        <v>181500</v>
      </c>
      <c r="F21" s="267">
        <v>4537.5</v>
      </c>
      <c r="G21" s="267">
        <v>13612.5</v>
      </c>
      <c r="H21" s="267">
        <v>13612.5</v>
      </c>
      <c r="I21" s="267">
        <v>18150</v>
      </c>
      <c r="J21" s="267">
        <v>22687.5</v>
      </c>
      <c r="K21" s="267">
        <v>21780</v>
      </c>
      <c r="L21" s="267">
        <v>21780</v>
      </c>
      <c r="M21" s="267">
        <v>18150</v>
      </c>
      <c r="N21" s="267">
        <v>13612.5</v>
      </c>
      <c r="O21" s="267">
        <v>5445</v>
      </c>
      <c r="P21" s="267">
        <v>4537.5</v>
      </c>
      <c r="Q21" s="267">
        <v>4537.5</v>
      </c>
      <c r="R21" s="267">
        <v>4537.5</v>
      </c>
      <c r="S21" s="267">
        <v>14520</v>
      </c>
      <c r="T21" s="267">
        <v>0</v>
      </c>
      <c r="AE21" s="267">
        <v>0</v>
      </c>
      <c r="AN21" s="437">
        <v>0</v>
      </c>
      <c r="AO21" s="236">
        <v>0</v>
      </c>
    </row>
    <row r="22" spans="1:44" s="267" customFormat="1" ht="13">
      <c r="A22" s="439"/>
      <c r="B22" s="361" t="s">
        <v>674</v>
      </c>
      <c r="C22" s="361"/>
      <c r="D22" s="391"/>
      <c r="E22" s="360">
        <v>544500</v>
      </c>
      <c r="F22" s="267">
        <v>13612.5</v>
      </c>
      <c r="G22" s="267">
        <v>40837.5</v>
      </c>
      <c r="H22" s="267">
        <v>40837.5</v>
      </c>
      <c r="I22" s="267">
        <v>54450</v>
      </c>
      <c r="J22" s="267">
        <v>68062.5</v>
      </c>
      <c r="K22" s="267">
        <v>65340</v>
      </c>
      <c r="L22" s="267">
        <v>65340</v>
      </c>
      <c r="M22" s="267">
        <v>54450</v>
      </c>
      <c r="N22" s="267">
        <v>40837.5</v>
      </c>
      <c r="O22" s="267">
        <v>16335</v>
      </c>
      <c r="P22" s="267">
        <v>13612.5</v>
      </c>
      <c r="Q22" s="267">
        <v>13612.5</v>
      </c>
      <c r="R22" s="267">
        <v>13612.5</v>
      </c>
      <c r="S22" s="267">
        <v>43560</v>
      </c>
      <c r="T22" s="267">
        <v>0</v>
      </c>
      <c r="AE22" s="267">
        <v>0</v>
      </c>
      <c r="AN22" s="437">
        <v>0</v>
      </c>
      <c r="AO22" s="236">
        <v>0</v>
      </c>
    </row>
    <row r="23" spans="1:44" s="267" customFormat="1" ht="13.5" customHeight="1">
      <c r="A23" s="439"/>
      <c r="B23" s="361" t="s">
        <v>673</v>
      </c>
      <c r="C23" s="361"/>
      <c r="D23" s="391"/>
      <c r="E23" s="360"/>
      <c r="G23" s="267">
        <v>0</v>
      </c>
      <c r="H23" s="267">
        <v>0</v>
      </c>
      <c r="I23" s="267">
        <v>0</v>
      </c>
      <c r="J23" s="267">
        <v>0</v>
      </c>
      <c r="AB23" s="282"/>
      <c r="AN23" s="437">
        <v>0</v>
      </c>
      <c r="AO23" s="236">
        <v>0</v>
      </c>
    </row>
    <row r="24" spans="1:44" s="267" customFormat="1" ht="13">
      <c r="A24" s="439"/>
      <c r="B24" s="361" t="s">
        <v>545</v>
      </c>
      <c r="C24" s="361"/>
      <c r="D24" s="391"/>
      <c r="E24" s="360">
        <v>725000</v>
      </c>
      <c r="F24" s="267">
        <v>0</v>
      </c>
      <c r="G24" s="267">
        <v>0</v>
      </c>
      <c r="H24" s="267">
        <v>217500</v>
      </c>
      <c r="I24" s="267">
        <v>0</v>
      </c>
      <c r="J24" s="267">
        <v>0</v>
      </c>
      <c r="K24" s="267">
        <v>145000</v>
      </c>
      <c r="L24" s="267">
        <v>0</v>
      </c>
      <c r="M24" s="267">
        <v>145000</v>
      </c>
      <c r="N24" s="267">
        <v>0</v>
      </c>
      <c r="O24" s="267">
        <v>0</v>
      </c>
      <c r="P24" s="267">
        <v>0</v>
      </c>
      <c r="Q24" s="267">
        <v>0</v>
      </c>
      <c r="R24" s="267">
        <v>0</v>
      </c>
      <c r="S24" s="267">
        <v>0</v>
      </c>
      <c r="U24" s="267">
        <v>0</v>
      </c>
      <c r="V24" s="267">
        <v>217500</v>
      </c>
      <c r="AN24" s="437">
        <v>0</v>
      </c>
      <c r="AO24" s="236">
        <v>0</v>
      </c>
    </row>
    <row r="25" spans="1:44" s="267" customFormat="1" ht="13">
      <c r="A25" s="439"/>
      <c r="B25" s="267" t="s">
        <v>672</v>
      </c>
      <c r="D25" s="391"/>
      <c r="E25" s="360">
        <v>250000</v>
      </c>
      <c r="F25" s="266">
        <v>37500</v>
      </c>
      <c r="G25" s="266">
        <v>0</v>
      </c>
      <c r="H25" s="266">
        <v>0</v>
      </c>
      <c r="I25" s="266">
        <v>25000</v>
      </c>
      <c r="J25" s="266">
        <v>25000</v>
      </c>
      <c r="K25" s="266">
        <v>0</v>
      </c>
      <c r="L25" s="266">
        <v>0</v>
      </c>
      <c r="M25" s="266">
        <v>0</v>
      </c>
      <c r="N25" s="266">
        <v>0</v>
      </c>
      <c r="O25" s="266">
        <v>0</v>
      </c>
      <c r="P25" s="266">
        <v>25000</v>
      </c>
      <c r="Q25" s="266">
        <v>25000</v>
      </c>
      <c r="R25" s="266">
        <v>25000</v>
      </c>
      <c r="S25" s="266">
        <v>37500</v>
      </c>
      <c r="T25" s="266">
        <v>50000</v>
      </c>
      <c r="U25" s="266">
        <v>0</v>
      </c>
      <c r="V25" s="267">
        <v>0</v>
      </c>
      <c r="W25" s="267">
        <v>0</v>
      </c>
      <c r="AB25" s="282"/>
      <c r="AN25" s="437">
        <v>0</v>
      </c>
      <c r="AO25" s="236">
        <v>0</v>
      </c>
    </row>
    <row r="26" spans="1:44" s="267" customFormat="1" ht="13">
      <c r="A26" s="439"/>
      <c r="B26" s="267" t="s">
        <v>671</v>
      </c>
      <c r="D26" s="393"/>
      <c r="E26" s="360"/>
      <c r="F26" s="267">
        <v>-28363.75</v>
      </c>
      <c r="G26" s="267">
        <v>-85091.25</v>
      </c>
      <c r="H26" s="267">
        <v>-85091.25</v>
      </c>
      <c r="I26" s="267">
        <v>-113455</v>
      </c>
      <c r="J26" s="267">
        <v>-141818.75</v>
      </c>
      <c r="K26" s="267">
        <v>-136146</v>
      </c>
      <c r="L26" s="267">
        <v>-68073</v>
      </c>
      <c r="M26" s="267">
        <v>-63977.5</v>
      </c>
      <c r="N26" s="267">
        <v>-42545.625</v>
      </c>
      <c r="O26" s="267">
        <v>-17018.25</v>
      </c>
      <c r="P26" s="267">
        <v>-14181.875</v>
      </c>
      <c r="Q26" s="267">
        <v>-14181.875</v>
      </c>
      <c r="R26" s="267">
        <v>-14181.875</v>
      </c>
      <c r="S26" s="267">
        <v>-45382</v>
      </c>
      <c r="T26" s="366">
        <v>869508</v>
      </c>
      <c r="U26" s="366">
        <v>0</v>
      </c>
      <c r="W26" s="267">
        <v>0</v>
      </c>
      <c r="AB26" s="282"/>
      <c r="AN26" s="437">
        <v>0</v>
      </c>
      <c r="AO26" s="236">
        <v>0</v>
      </c>
    </row>
    <row r="27" spans="1:44" s="237" customFormat="1" ht="13" customHeight="1">
      <c r="A27" s="422"/>
      <c r="B27" s="365" t="s">
        <v>670</v>
      </c>
      <c r="C27" s="364"/>
      <c r="D27" s="394" t="s">
        <v>88</v>
      </c>
      <c r="E27" s="363">
        <v>12320500</v>
      </c>
      <c r="F27" s="339">
        <v>292773.75</v>
      </c>
      <c r="G27" s="339">
        <v>765821.25</v>
      </c>
      <c r="H27" s="339">
        <v>983321.25</v>
      </c>
      <c r="I27" s="339">
        <v>1046095</v>
      </c>
      <c r="J27" s="339">
        <v>1301368.75</v>
      </c>
      <c r="K27" s="339">
        <v>1370314</v>
      </c>
      <c r="L27" s="339">
        <v>1293387</v>
      </c>
      <c r="M27" s="339">
        <v>1215572.5</v>
      </c>
      <c r="N27" s="339">
        <v>808366.875</v>
      </c>
      <c r="O27" s="339">
        <v>323346.75</v>
      </c>
      <c r="P27" s="339">
        <v>294455.625</v>
      </c>
      <c r="Q27" s="339">
        <v>294455.625</v>
      </c>
      <c r="R27" s="339">
        <v>294455.625</v>
      </c>
      <c r="S27" s="339">
        <v>899758</v>
      </c>
      <c r="T27" s="339">
        <v>919508</v>
      </c>
      <c r="U27" s="339">
        <v>0</v>
      </c>
      <c r="V27" s="339">
        <v>217500</v>
      </c>
      <c r="W27" s="339">
        <v>0</v>
      </c>
      <c r="X27" s="339">
        <v>0</v>
      </c>
      <c r="Y27" s="339">
        <v>0</v>
      </c>
      <c r="Z27" s="339">
        <v>0</v>
      </c>
      <c r="AA27" s="339">
        <v>0</v>
      </c>
      <c r="AB27" s="339">
        <v>0</v>
      </c>
      <c r="AC27" s="339"/>
      <c r="AD27" s="339"/>
      <c r="AE27" s="336"/>
      <c r="AF27" s="336"/>
      <c r="AG27" s="336"/>
      <c r="AH27" s="336"/>
      <c r="AI27" s="336"/>
      <c r="AJ27" s="336"/>
      <c r="AK27" s="336"/>
      <c r="AL27" s="336"/>
      <c r="AM27" s="336"/>
      <c r="AN27" s="438">
        <v>0</v>
      </c>
      <c r="AO27" s="236">
        <v>0</v>
      </c>
    </row>
    <row r="28" spans="1:44" s="267" customFormat="1" ht="13">
      <c r="A28" s="439"/>
      <c r="B28" s="435" t="s">
        <v>669</v>
      </c>
      <c r="C28" s="435"/>
      <c r="D28" s="390"/>
      <c r="E28" s="296"/>
      <c r="AB28" s="282"/>
      <c r="AN28" s="440"/>
      <c r="AO28" s="236">
        <v>0</v>
      </c>
    </row>
    <row r="29" spans="1:44" s="267" customFormat="1" ht="13">
      <c r="A29" s="439"/>
      <c r="B29" s="361" t="s">
        <v>668</v>
      </c>
      <c r="C29" s="361"/>
      <c r="D29" s="392"/>
      <c r="E29" s="360">
        <v>680000</v>
      </c>
      <c r="F29" s="267">
        <v>470000</v>
      </c>
      <c r="G29" s="267">
        <v>15000</v>
      </c>
      <c r="H29" s="267">
        <v>15000</v>
      </c>
      <c r="I29" s="267">
        <v>15000</v>
      </c>
      <c r="J29" s="267">
        <v>15000</v>
      </c>
      <c r="K29" s="267">
        <v>15000</v>
      </c>
      <c r="L29" s="267">
        <v>15000</v>
      </c>
      <c r="M29" s="267">
        <v>15000</v>
      </c>
      <c r="N29" s="267">
        <v>15000</v>
      </c>
      <c r="O29" s="267">
        <v>15000</v>
      </c>
      <c r="P29" s="267">
        <v>15000</v>
      </c>
      <c r="Q29" s="267">
        <v>15000</v>
      </c>
      <c r="R29" s="267">
        <v>15000</v>
      </c>
      <c r="S29" s="267">
        <v>30000</v>
      </c>
      <c r="T29" s="267">
        <v>0</v>
      </c>
      <c r="U29" s="267">
        <v>0</v>
      </c>
      <c r="V29" s="267">
        <v>0</v>
      </c>
      <c r="W29" s="267">
        <v>0</v>
      </c>
      <c r="X29" s="267">
        <v>0</v>
      </c>
      <c r="Y29" s="267">
        <v>0</v>
      </c>
      <c r="AN29" s="437">
        <v>0</v>
      </c>
      <c r="AO29" s="236">
        <v>0</v>
      </c>
    </row>
    <row r="30" spans="1:44" s="267" customFormat="1" ht="13" hidden="1">
      <c r="A30" s="439"/>
      <c r="B30" s="361" t="s">
        <v>667</v>
      </c>
      <c r="C30" s="361"/>
      <c r="D30" s="392"/>
      <c r="E30" s="360"/>
      <c r="G30" s="267">
        <v>0</v>
      </c>
      <c r="H30" s="267">
        <v>0</v>
      </c>
      <c r="I30" s="267">
        <v>0</v>
      </c>
      <c r="J30" s="267">
        <v>0</v>
      </c>
      <c r="K30" s="267">
        <v>0</v>
      </c>
      <c r="L30" s="267">
        <v>0</v>
      </c>
      <c r="M30" s="267">
        <v>0</v>
      </c>
      <c r="N30" s="267">
        <v>0</v>
      </c>
      <c r="O30" s="267">
        <v>0</v>
      </c>
      <c r="P30" s="267">
        <v>0</v>
      </c>
      <c r="Q30" s="267">
        <v>0</v>
      </c>
      <c r="R30" s="267">
        <v>0</v>
      </c>
      <c r="S30" s="267">
        <v>0</v>
      </c>
      <c r="T30" s="267">
        <v>0</v>
      </c>
      <c r="U30" s="267">
        <v>0</v>
      </c>
      <c r="V30" s="267">
        <v>0</v>
      </c>
      <c r="W30" s="267">
        <v>0</v>
      </c>
      <c r="X30" s="267">
        <v>0</v>
      </c>
      <c r="Y30" s="267">
        <v>0</v>
      </c>
      <c r="Z30" s="267">
        <v>0</v>
      </c>
      <c r="AA30" s="267">
        <v>0</v>
      </c>
      <c r="AB30" s="282">
        <v>0</v>
      </c>
      <c r="AN30" s="437">
        <v>0</v>
      </c>
      <c r="AO30" s="236">
        <v>0</v>
      </c>
    </row>
    <row r="31" spans="1:44" s="267" customFormat="1" ht="13">
      <c r="A31" s="439"/>
      <c r="B31" s="361" t="s">
        <v>666</v>
      </c>
      <c r="C31" s="361"/>
      <c r="D31" s="392"/>
      <c r="E31" s="360">
        <v>25000</v>
      </c>
      <c r="F31" s="267">
        <v>25000</v>
      </c>
      <c r="AB31" s="282"/>
      <c r="AN31" s="437">
        <v>0</v>
      </c>
      <c r="AO31" s="236">
        <v>0</v>
      </c>
    </row>
    <row r="32" spans="1:44" s="267" customFormat="1" ht="13">
      <c r="A32" s="439"/>
      <c r="B32" s="361" t="s">
        <v>665</v>
      </c>
      <c r="C32" s="361"/>
      <c r="D32" s="392"/>
      <c r="E32" s="360">
        <v>60000</v>
      </c>
      <c r="F32" s="267">
        <v>60000</v>
      </c>
      <c r="AB32" s="282"/>
      <c r="AN32" s="437">
        <v>0</v>
      </c>
      <c r="AO32" s="236">
        <v>0</v>
      </c>
    </row>
    <row r="33" spans="1:41" s="267" customFormat="1" ht="13">
      <c r="A33" s="439"/>
      <c r="B33" s="361" t="s">
        <v>664</v>
      </c>
      <c r="C33" s="361"/>
      <c r="D33" s="392"/>
      <c r="E33" s="360">
        <v>20000</v>
      </c>
      <c r="F33" s="267">
        <v>20000</v>
      </c>
      <c r="AB33" s="282"/>
      <c r="AN33" s="437">
        <v>0</v>
      </c>
      <c r="AO33" s="236">
        <v>0</v>
      </c>
    </row>
    <row r="34" spans="1:41" s="267" customFormat="1" ht="13">
      <c r="A34" s="439"/>
      <c r="B34" s="361" t="s">
        <v>554</v>
      </c>
      <c r="C34" s="361"/>
      <c r="D34" s="392"/>
      <c r="E34" s="360">
        <v>60000</v>
      </c>
      <c r="F34" s="267">
        <v>30000</v>
      </c>
      <c r="G34" s="267">
        <v>0</v>
      </c>
      <c r="O34" s="267">
        <v>0</v>
      </c>
      <c r="R34" s="267">
        <v>30000</v>
      </c>
      <c r="AB34" s="282"/>
      <c r="AN34" s="437">
        <v>0</v>
      </c>
      <c r="AO34" s="236">
        <v>0</v>
      </c>
    </row>
    <row r="35" spans="1:41" s="267" customFormat="1" ht="13" hidden="1">
      <c r="A35" s="439"/>
      <c r="B35" s="267" t="s">
        <v>663</v>
      </c>
      <c r="D35" s="392"/>
      <c r="E35" s="360">
        <v>109250</v>
      </c>
      <c r="F35" s="267">
        <v>109250</v>
      </c>
      <c r="AB35" s="282"/>
      <c r="AN35" s="437">
        <v>0</v>
      </c>
      <c r="AO35" s="236">
        <v>0</v>
      </c>
    </row>
    <row r="36" spans="1:41" s="267" customFormat="1" ht="13" hidden="1">
      <c r="A36" s="439"/>
      <c r="B36" s="267" t="s">
        <v>662</v>
      </c>
      <c r="D36" s="392"/>
      <c r="E36" s="362">
        <v>475000</v>
      </c>
      <c r="G36" s="267">
        <v>1299.3057291666667</v>
      </c>
      <c r="H36" s="267">
        <v>2934.332527961405</v>
      </c>
      <c r="I36" s="267">
        <v>4166.666666666667</v>
      </c>
      <c r="J36" s="267">
        <v>4166.666666666667</v>
      </c>
      <c r="K36" s="267">
        <v>4166.666666666667</v>
      </c>
      <c r="L36" s="267">
        <v>6821.9458333333341</v>
      </c>
      <c r="M36" s="267">
        <v>12011.180959351281</v>
      </c>
      <c r="N36" s="267">
        <v>17238.293412066527</v>
      </c>
      <c r="O36" s="267">
        <v>20790.495395834751</v>
      </c>
      <c r="P36" s="267">
        <v>22336.581033702012</v>
      </c>
      <c r="Q36" s="267">
        <v>23768.729007560385</v>
      </c>
      <c r="R36" s="267">
        <v>25206.844264643169</v>
      </c>
      <c r="S36" s="267">
        <v>25206.844264643169</v>
      </c>
      <c r="T36" s="267">
        <v>25206.844264643169</v>
      </c>
      <c r="U36" s="267">
        <v>25206.844264643169</v>
      </c>
      <c r="V36" s="267">
        <v>25206.844264643169</v>
      </c>
      <c r="W36" s="267">
        <v>0</v>
      </c>
      <c r="X36" s="267">
        <v>0</v>
      </c>
      <c r="Y36" s="267">
        <v>229264.91477780775</v>
      </c>
      <c r="Z36" s="267">
        <v>0</v>
      </c>
      <c r="AA36" s="267">
        <v>0</v>
      </c>
      <c r="AB36" s="267">
        <v>0</v>
      </c>
      <c r="AC36" s="267">
        <v>0</v>
      </c>
      <c r="AD36" s="267">
        <v>0</v>
      </c>
      <c r="AN36" s="437">
        <v>0</v>
      </c>
      <c r="AO36" s="236">
        <v>0</v>
      </c>
    </row>
    <row r="37" spans="1:41" s="267" customFormat="1" ht="13" collapsed="1">
      <c r="A37" s="439"/>
      <c r="B37" s="267" t="s">
        <v>661</v>
      </c>
      <c r="D37" s="392"/>
      <c r="E37" s="360">
        <v>0</v>
      </c>
      <c r="F37" s="267">
        <v>0</v>
      </c>
      <c r="AB37" s="282"/>
      <c r="AN37" s="437">
        <v>0</v>
      </c>
      <c r="AO37" s="236">
        <v>0</v>
      </c>
    </row>
    <row r="38" spans="1:41" s="267" customFormat="1" ht="13">
      <c r="A38" s="439"/>
      <c r="B38" s="267" t="s">
        <v>660</v>
      </c>
      <c r="D38" s="392"/>
      <c r="E38" s="360">
        <v>48000</v>
      </c>
      <c r="F38" s="267">
        <v>48000</v>
      </c>
      <c r="AB38" s="282"/>
      <c r="AN38" s="437">
        <v>0</v>
      </c>
      <c r="AO38" s="236">
        <v>0</v>
      </c>
    </row>
    <row r="39" spans="1:41" s="267" customFormat="1" ht="13" hidden="1">
      <c r="A39" s="439"/>
      <c r="B39" s="267" t="s">
        <v>659</v>
      </c>
      <c r="D39" s="392"/>
      <c r="E39" s="362"/>
      <c r="AB39" s="282"/>
      <c r="AN39" s="437">
        <v>0</v>
      </c>
      <c r="AO39" s="236">
        <v>0</v>
      </c>
    </row>
    <row r="40" spans="1:41" s="267" customFormat="1" ht="13" hidden="1">
      <c r="A40" s="439"/>
      <c r="B40" s="267" t="s">
        <v>658</v>
      </c>
      <c r="D40" s="392"/>
      <c r="E40" s="360">
        <v>407767</v>
      </c>
      <c r="F40" s="267">
        <v>407767</v>
      </c>
      <c r="AB40" s="282"/>
      <c r="AN40" s="437">
        <v>0</v>
      </c>
      <c r="AO40" s="236">
        <v>0</v>
      </c>
    </row>
    <row r="41" spans="1:41" s="267" customFormat="1" ht="13" hidden="1">
      <c r="A41" s="439"/>
      <c r="B41" s="267" t="s">
        <v>657</v>
      </c>
      <c r="D41" s="392"/>
      <c r="E41" s="360">
        <v>0</v>
      </c>
      <c r="F41" s="267">
        <v>0</v>
      </c>
      <c r="AB41" s="282"/>
      <c r="AN41" s="437">
        <v>0</v>
      </c>
      <c r="AO41" s="236">
        <v>0</v>
      </c>
    </row>
    <row r="42" spans="1:41" s="267" customFormat="1" ht="13" hidden="1">
      <c r="A42" s="439"/>
      <c r="B42" s="267" t="s">
        <v>656</v>
      </c>
      <c r="D42" s="392"/>
      <c r="E42" s="360">
        <v>0</v>
      </c>
      <c r="F42" s="267">
        <v>0</v>
      </c>
      <c r="AN42" s="437">
        <v>0</v>
      </c>
      <c r="AO42" s="236">
        <v>0</v>
      </c>
    </row>
    <row r="43" spans="1:41" s="267" customFormat="1" ht="13" hidden="1">
      <c r="A43" s="439"/>
      <c r="B43" s="267" t="s">
        <v>655</v>
      </c>
      <c r="D43" s="392"/>
      <c r="E43" s="360">
        <v>0</v>
      </c>
      <c r="F43" s="267">
        <v>0</v>
      </c>
      <c r="AB43" s="282"/>
      <c r="AN43" s="437">
        <v>0</v>
      </c>
      <c r="AO43" s="236">
        <v>0</v>
      </c>
    </row>
    <row r="44" spans="1:41" s="267" customFormat="1" ht="13" hidden="1">
      <c r="A44" s="439"/>
      <c r="B44" s="267" t="s">
        <v>654</v>
      </c>
      <c r="D44" s="392"/>
      <c r="E44" s="360">
        <v>40000</v>
      </c>
      <c r="F44" s="267">
        <v>40000</v>
      </c>
      <c r="AB44" s="282"/>
      <c r="AN44" s="437">
        <v>0</v>
      </c>
      <c r="AO44" s="236">
        <v>0</v>
      </c>
    </row>
    <row r="45" spans="1:41" s="267" customFormat="1" ht="13" collapsed="1">
      <c r="A45" s="439"/>
      <c r="B45" s="267" t="s">
        <v>653</v>
      </c>
      <c r="D45" s="392"/>
      <c r="E45" s="360">
        <v>19625</v>
      </c>
      <c r="Y45" s="267">
        <v>19625</v>
      </c>
      <c r="AB45" s="282"/>
      <c r="AN45" s="437">
        <v>0</v>
      </c>
      <c r="AO45" s="236">
        <v>0</v>
      </c>
    </row>
    <row r="46" spans="1:41" s="267" customFormat="1" ht="13" hidden="1">
      <c r="A46" s="439"/>
      <c r="B46" s="267" t="s">
        <v>652</v>
      </c>
      <c r="D46" s="392"/>
      <c r="E46" s="360">
        <v>45000</v>
      </c>
      <c r="Y46" s="267">
        <v>45000</v>
      </c>
      <c r="AB46" s="282"/>
      <c r="AN46" s="437">
        <v>0</v>
      </c>
      <c r="AO46" s="236">
        <v>0</v>
      </c>
    </row>
    <row r="47" spans="1:41" s="267" customFormat="1" ht="13" hidden="1">
      <c r="A47" s="439"/>
      <c r="B47" s="361"/>
      <c r="C47" s="361"/>
      <c r="D47" s="392"/>
      <c r="E47" s="360"/>
      <c r="AB47" s="282"/>
      <c r="AN47" s="437">
        <v>0</v>
      </c>
      <c r="AO47" s="236">
        <v>0</v>
      </c>
    </row>
    <row r="48" spans="1:41" s="267" customFormat="1" ht="13" hidden="1">
      <c r="A48" s="439"/>
      <c r="B48" s="361"/>
      <c r="C48" s="361"/>
      <c r="D48" s="392"/>
      <c r="E48" s="360"/>
      <c r="AB48" s="282"/>
      <c r="AN48" s="437">
        <v>0</v>
      </c>
      <c r="AO48" s="236">
        <v>0</v>
      </c>
    </row>
    <row r="49" spans="1:41" s="267" customFormat="1" ht="13" hidden="1">
      <c r="A49" s="439"/>
      <c r="B49" s="361"/>
      <c r="C49" s="361"/>
      <c r="D49" s="392"/>
      <c r="E49" s="360"/>
      <c r="AB49" s="282"/>
      <c r="AN49" s="437">
        <v>0</v>
      </c>
      <c r="AO49" s="236">
        <v>0</v>
      </c>
    </row>
    <row r="50" spans="1:41" s="267" customFormat="1" ht="13" hidden="1" collapsed="1">
      <c r="A50" s="439"/>
      <c r="B50" s="361"/>
      <c r="C50" s="361"/>
      <c r="D50" s="392"/>
      <c r="E50" s="360"/>
      <c r="AB50" s="282"/>
      <c r="AN50" s="437">
        <v>0</v>
      </c>
      <c r="AO50" s="236">
        <v>0</v>
      </c>
    </row>
    <row r="51" spans="1:41" s="267" customFormat="1" ht="13">
      <c r="A51" s="439"/>
      <c r="B51" s="361" t="s">
        <v>646</v>
      </c>
      <c r="C51" s="361"/>
      <c r="D51" s="392"/>
      <c r="E51" s="360">
        <v>35000</v>
      </c>
      <c r="G51" s="267">
        <v>2692.3076923076924</v>
      </c>
      <c r="H51" s="267">
        <v>2692.3076923076924</v>
      </c>
      <c r="I51" s="267">
        <v>2692.3076923076924</v>
      </c>
      <c r="J51" s="267">
        <v>2692.3076923076924</v>
      </c>
      <c r="K51" s="267">
        <v>2692.3076923076924</v>
      </c>
      <c r="L51" s="267">
        <v>2692.3076923076924</v>
      </c>
      <c r="M51" s="267">
        <v>2692.3076923076924</v>
      </c>
      <c r="N51" s="267">
        <v>2692.3076923076924</v>
      </c>
      <c r="O51" s="267">
        <v>2692.3076923076924</v>
      </c>
      <c r="P51" s="267">
        <v>2692.3076923076924</v>
      </c>
      <c r="Q51" s="267">
        <v>2692.3076923076924</v>
      </c>
      <c r="R51" s="267">
        <v>2692.3076923076924</v>
      </c>
      <c r="S51" s="267">
        <v>2692.3076923076924</v>
      </c>
      <c r="AB51" s="282"/>
      <c r="AN51" s="437">
        <v>0</v>
      </c>
      <c r="AO51" s="236">
        <v>0</v>
      </c>
    </row>
    <row r="52" spans="1:41" s="267" customFormat="1" ht="13">
      <c r="A52" s="439"/>
      <c r="B52" s="361" t="s">
        <v>645</v>
      </c>
      <c r="C52" s="361"/>
      <c r="D52" s="392"/>
      <c r="E52" s="360">
        <v>34000</v>
      </c>
      <c r="F52" s="267">
        <v>34000</v>
      </c>
      <c r="Y52" s="267">
        <v>0</v>
      </c>
      <c r="AA52" s="267">
        <v>0</v>
      </c>
      <c r="AB52" s="282">
        <v>0</v>
      </c>
      <c r="AN52" s="437">
        <v>0</v>
      </c>
      <c r="AO52" s="236">
        <v>0</v>
      </c>
    </row>
    <row r="53" spans="1:41" s="267" customFormat="1" ht="13" hidden="1">
      <c r="A53" s="439"/>
      <c r="B53" s="361" t="s">
        <v>651</v>
      </c>
      <c r="C53" s="361"/>
      <c r="D53" s="392"/>
      <c r="E53" s="360"/>
      <c r="F53" s="267">
        <v>0</v>
      </c>
      <c r="AB53" s="282"/>
      <c r="AN53" s="437">
        <v>0</v>
      </c>
      <c r="AO53" s="236">
        <v>0</v>
      </c>
    </row>
    <row r="54" spans="1:41" s="267" customFormat="1" ht="13" hidden="1">
      <c r="A54" s="439"/>
      <c r="B54" s="361" t="s">
        <v>650</v>
      </c>
      <c r="C54" s="361"/>
      <c r="D54" s="392"/>
      <c r="E54" s="360"/>
      <c r="F54" s="267">
        <v>0</v>
      </c>
      <c r="AB54" s="282"/>
      <c r="AN54" s="437">
        <v>0</v>
      </c>
      <c r="AO54" s="236">
        <v>0</v>
      </c>
    </row>
    <row r="55" spans="1:41" s="267" customFormat="1" ht="13" hidden="1">
      <c r="A55" s="439"/>
      <c r="B55" s="267" t="s">
        <v>649</v>
      </c>
      <c r="D55" s="392"/>
      <c r="E55" s="360">
        <v>85000</v>
      </c>
      <c r="F55" s="267">
        <v>85000</v>
      </c>
      <c r="AB55" s="282"/>
      <c r="AN55" s="437">
        <v>0</v>
      </c>
      <c r="AO55" s="236">
        <v>0</v>
      </c>
    </row>
    <row r="56" spans="1:41" s="267" customFormat="1" ht="13" hidden="1">
      <c r="A56" s="439"/>
      <c r="B56" s="267" t="s">
        <v>648</v>
      </c>
      <c r="D56" s="392"/>
      <c r="E56" s="360">
        <v>62000</v>
      </c>
      <c r="R56" s="267">
        <v>31000</v>
      </c>
      <c r="Y56" s="267">
        <v>31000</v>
      </c>
      <c r="AB56" s="282"/>
      <c r="AN56" s="437">
        <v>0</v>
      </c>
      <c r="AO56" s="236">
        <v>0</v>
      </c>
    </row>
    <row r="57" spans="1:41" s="267" customFormat="1" ht="13" hidden="1">
      <c r="A57" s="439"/>
      <c r="B57" s="361" t="s">
        <v>647</v>
      </c>
      <c r="C57" s="361"/>
      <c r="D57" s="392"/>
      <c r="E57" s="360"/>
      <c r="AB57" s="282"/>
      <c r="AN57" s="437">
        <v>0</v>
      </c>
      <c r="AO57" s="236">
        <v>0</v>
      </c>
    </row>
    <row r="58" spans="1:41" s="267" customFormat="1" ht="13" hidden="1">
      <c r="A58" s="439"/>
      <c r="B58" s="361" t="s">
        <v>646</v>
      </c>
      <c r="C58" s="361"/>
      <c r="D58" s="392"/>
      <c r="E58" s="360"/>
      <c r="AB58" s="282"/>
      <c r="AN58" s="437">
        <v>0</v>
      </c>
      <c r="AO58" s="236">
        <v>0</v>
      </c>
    </row>
    <row r="59" spans="1:41" s="267" customFormat="1" ht="13" hidden="1">
      <c r="A59" s="439"/>
      <c r="B59" s="361" t="s">
        <v>645</v>
      </c>
      <c r="C59" s="361"/>
      <c r="D59" s="392"/>
      <c r="E59" s="360"/>
      <c r="AB59" s="282"/>
      <c r="AN59" s="437">
        <v>0</v>
      </c>
      <c r="AO59" s="236">
        <v>0</v>
      </c>
    </row>
    <row r="60" spans="1:41" s="267" customFormat="1" ht="13" collapsed="1">
      <c r="A60" s="439"/>
      <c r="B60" s="267" t="s">
        <v>644</v>
      </c>
      <c r="D60" s="392"/>
      <c r="E60" s="360">
        <v>125000</v>
      </c>
      <c r="F60" s="267">
        <v>100000</v>
      </c>
      <c r="Y60" s="267">
        <v>25000</v>
      </c>
      <c r="AB60" s="282"/>
      <c r="AN60" s="437">
        <v>0</v>
      </c>
      <c r="AO60" s="236">
        <v>0</v>
      </c>
    </row>
    <row r="61" spans="1:41" s="267" customFormat="1" ht="13" hidden="1">
      <c r="A61" s="439"/>
      <c r="B61" s="361" t="s">
        <v>643</v>
      </c>
      <c r="C61" s="361"/>
      <c r="D61" s="392"/>
      <c r="E61" s="360"/>
      <c r="F61" s="267">
        <v>0</v>
      </c>
      <c r="G61" s="267">
        <v>0</v>
      </c>
      <c r="AB61" s="282"/>
      <c r="AN61" s="437">
        <v>0</v>
      </c>
      <c r="AO61" s="236">
        <v>0</v>
      </c>
    </row>
    <row r="62" spans="1:41" s="267" customFormat="1" ht="13" hidden="1">
      <c r="A62" s="439"/>
      <c r="B62" s="361" t="s">
        <v>642</v>
      </c>
      <c r="C62" s="361"/>
      <c r="D62" s="392"/>
      <c r="E62" s="360"/>
      <c r="G62" s="267">
        <v>0</v>
      </c>
      <c r="AB62" s="282"/>
      <c r="AN62" s="437">
        <v>0</v>
      </c>
      <c r="AO62" s="236">
        <v>0</v>
      </c>
    </row>
    <row r="63" spans="1:41" s="267" customFormat="1" ht="13" hidden="1">
      <c r="A63" s="439"/>
      <c r="B63" s="361" t="s">
        <v>641</v>
      </c>
      <c r="C63" s="361"/>
      <c r="D63" s="392"/>
      <c r="E63" s="360"/>
      <c r="G63" s="267">
        <v>0</v>
      </c>
      <c r="AB63" s="282"/>
      <c r="AN63" s="437">
        <v>0</v>
      </c>
      <c r="AO63" s="236">
        <v>0</v>
      </c>
    </row>
    <row r="64" spans="1:41" s="267" customFormat="1" ht="13" hidden="1">
      <c r="A64" s="439"/>
      <c r="B64" s="361" t="s">
        <v>640</v>
      </c>
      <c r="C64" s="361"/>
      <c r="D64" s="392"/>
      <c r="E64" s="360"/>
      <c r="G64" s="267">
        <v>0</v>
      </c>
      <c r="AB64" s="282"/>
      <c r="AN64" s="437">
        <v>0</v>
      </c>
      <c r="AO64" s="236">
        <v>0</v>
      </c>
    </row>
    <row r="65" spans="1:42" s="267" customFormat="1" ht="13">
      <c r="A65" s="439"/>
      <c r="B65" s="361" t="s">
        <v>639</v>
      </c>
      <c r="C65" s="361"/>
      <c r="D65" s="392"/>
      <c r="E65" s="360">
        <v>80000</v>
      </c>
      <c r="F65" s="267">
        <v>40000</v>
      </c>
      <c r="R65" s="267">
        <v>0</v>
      </c>
      <c r="S65" s="267">
        <v>40000</v>
      </c>
      <c r="AB65" s="282"/>
      <c r="AN65" s="437">
        <v>0</v>
      </c>
      <c r="AO65" s="236">
        <v>0</v>
      </c>
    </row>
    <row r="66" spans="1:42" s="267" customFormat="1" ht="13">
      <c r="A66" s="439"/>
      <c r="B66" s="361" t="s">
        <v>638</v>
      </c>
      <c r="C66" s="361"/>
      <c r="D66" s="392"/>
      <c r="E66" s="360">
        <v>15000</v>
      </c>
      <c r="F66" s="267">
        <v>15000</v>
      </c>
      <c r="G66" s="267">
        <v>0</v>
      </c>
      <c r="AB66" s="282"/>
      <c r="AN66" s="437">
        <v>0</v>
      </c>
      <c r="AO66" s="236">
        <v>0</v>
      </c>
    </row>
    <row r="67" spans="1:42" s="267" customFormat="1" ht="13">
      <c r="A67" s="439"/>
      <c r="B67" s="267" t="s">
        <v>637</v>
      </c>
      <c r="D67" s="392"/>
      <c r="E67" s="360">
        <v>55000</v>
      </c>
      <c r="J67" s="267">
        <v>11000</v>
      </c>
      <c r="K67" s="267">
        <v>5500</v>
      </c>
      <c r="L67" s="267">
        <v>5500</v>
      </c>
      <c r="M67" s="267">
        <v>5500</v>
      </c>
      <c r="N67" s="267">
        <v>5500</v>
      </c>
      <c r="O67" s="267">
        <v>5500</v>
      </c>
      <c r="P67" s="267">
        <v>5500</v>
      </c>
      <c r="Q67" s="267">
        <v>5500</v>
      </c>
      <c r="R67" s="267">
        <v>5500</v>
      </c>
      <c r="AB67" s="282"/>
      <c r="AN67" s="437">
        <v>0</v>
      </c>
      <c r="AO67" s="236">
        <v>0</v>
      </c>
    </row>
    <row r="68" spans="1:42" s="282" customFormat="1" ht="13">
      <c r="A68" s="442"/>
      <c r="B68" s="282" t="s">
        <v>636</v>
      </c>
      <c r="D68" s="395"/>
      <c r="E68" s="362">
        <v>200000</v>
      </c>
      <c r="S68" s="282">
        <v>33333.333333333336</v>
      </c>
      <c r="T68" s="282">
        <v>33333.333333333336</v>
      </c>
      <c r="U68" s="282">
        <v>33333.333333333336</v>
      </c>
      <c r="V68" s="282">
        <v>33333.333333333336</v>
      </c>
      <c r="W68" s="282">
        <v>33333.333333333336</v>
      </c>
      <c r="X68" s="282">
        <v>33333.333333333336</v>
      </c>
      <c r="AA68" s="282">
        <v>0</v>
      </c>
      <c r="AN68" s="437">
        <v>0</v>
      </c>
      <c r="AO68" s="236">
        <v>0</v>
      </c>
    </row>
    <row r="69" spans="1:42" s="267" customFormat="1" ht="13">
      <c r="A69" s="439"/>
      <c r="B69" s="267" t="s">
        <v>635</v>
      </c>
      <c r="D69" s="392"/>
      <c r="E69" s="360">
        <v>48503</v>
      </c>
      <c r="M69" s="267">
        <v>3731</v>
      </c>
      <c r="N69" s="267">
        <v>3731</v>
      </c>
      <c r="O69" s="267">
        <v>3731</v>
      </c>
      <c r="P69" s="267">
        <v>3731</v>
      </c>
      <c r="Q69" s="267">
        <v>3731</v>
      </c>
      <c r="R69" s="267">
        <v>3731</v>
      </c>
      <c r="S69" s="267">
        <v>3731</v>
      </c>
      <c r="T69" s="267">
        <v>3731</v>
      </c>
      <c r="U69" s="267">
        <v>3731</v>
      </c>
      <c r="V69" s="267">
        <v>3731</v>
      </c>
      <c r="W69" s="267">
        <v>3731</v>
      </c>
      <c r="X69" s="267">
        <v>3731</v>
      </c>
      <c r="Y69" s="267">
        <v>3731</v>
      </c>
      <c r="AB69" s="282"/>
      <c r="AN69" s="437">
        <v>0</v>
      </c>
      <c r="AO69" s="236">
        <v>0</v>
      </c>
    </row>
    <row r="70" spans="1:42" s="267" customFormat="1" ht="13">
      <c r="A70" s="439"/>
      <c r="B70" s="361" t="s">
        <v>634</v>
      </c>
      <c r="C70" s="361"/>
      <c r="D70" s="392"/>
      <c r="E70" s="360">
        <v>581500</v>
      </c>
      <c r="R70" s="267">
        <v>0</v>
      </c>
      <c r="W70" s="267">
        <v>0</v>
      </c>
      <c r="Y70" s="267">
        <v>581500</v>
      </c>
      <c r="Z70" s="267">
        <v>0</v>
      </c>
      <c r="AA70" s="267">
        <v>0</v>
      </c>
      <c r="AB70" s="282">
        <v>0</v>
      </c>
      <c r="AN70" s="437">
        <v>0</v>
      </c>
      <c r="AO70" s="236">
        <v>0</v>
      </c>
    </row>
    <row r="71" spans="1:42" s="267" customFormat="1" ht="13" hidden="1">
      <c r="A71" s="439"/>
      <c r="B71" s="361" t="s">
        <v>583</v>
      </c>
      <c r="C71" s="361"/>
      <c r="D71" s="392"/>
      <c r="E71" s="360">
        <v>0</v>
      </c>
      <c r="Y71" s="267">
        <v>0</v>
      </c>
      <c r="Z71" s="267">
        <v>0</v>
      </c>
      <c r="AB71" s="282">
        <v>0</v>
      </c>
      <c r="AN71" s="437">
        <v>0</v>
      </c>
      <c r="AO71" s="236">
        <v>0</v>
      </c>
    </row>
    <row r="72" spans="1:42" s="267" customFormat="1" ht="13" hidden="1">
      <c r="A72" s="439"/>
      <c r="B72" s="267" t="s">
        <v>633</v>
      </c>
      <c r="D72" s="392"/>
      <c r="E72" s="360">
        <v>0</v>
      </c>
      <c r="Y72" s="267">
        <v>0</v>
      </c>
      <c r="AB72" s="282"/>
      <c r="AN72" s="437">
        <v>0</v>
      </c>
      <c r="AO72" s="236">
        <v>0</v>
      </c>
    </row>
    <row r="73" spans="1:42" s="267" customFormat="1" ht="13">
      <c r="A73" s="439"/>
      <c r="B73" s="267" t="s">
        <v>632</v>
      </c>
      <c r="D73" s="392"/>
      <c r="E73" s="360">
        <v>49452</v>
      </c>
      <c r="Y73" s="267">
        <v>49452</v>
      </c>
      <c r="AB73" s="282"/>
      <c r="AN73" s="437">
        <v>0</v>
      </c>
      <c r="AO73" s="236">
        <v>0</v>
      </c>
    </row>
    <row r="74" spans="1:42" s="267" customFormat="1" ht="13">
      <c r="A74" s="439"/>
      <c r="B74" s="267" t="s">
        <v>631</v>
      </c>
      <c r="D74" s="392"/>
      <c r="E74" s="360">
        <v>4000</v>
      </c>
      <c r="F74" s="267">
        <v>4000</v>
      </c>
      <c r="G74" s="267">
        <v>0</v>
      </c>
      <c r="AB74" s="282"/>
      <c r="AN74" s="437">
        <v>0</v>
      </c>
      <c r="AO74" s="236">
        <v>0</v>
      </c>
    </row>
    <row r="75" spans="1:42" s="267" customFormat="1" ht="13">
      <c r="A75" s="439"/>
      <c r="B75" s="361" t="s">
        <v>630</v>
      </c>
      <c r="C75" s="361"/>
      <c r="D75" s="392"/>
      <c r="E75" s="360">
        <v>171700</v>
      </c>
      <c r="F75" s="267">
        <v>171700</v>
      </c>
      <c r="T75" s="267">
        <v>0</v>
      </c>
      <c r="U75" s="267">
        <v>0</v>
      </c>
      <c r="V75" s="267">
        <v>0</v>
      </c>
      <c r="W75" s="267">
        <v>0</v>
      </c>
      <c r="X75" s="267">
        <v>0</v>
      </c>
      <c r="Y75" s="267">
        <v>0</v>
      </c>
      <c r="Z75" s="267">
        <v>0</v>
      </c>
      <c r="AA75" s="267">
        <v>0</v>
      </c>
      <c r="AB75" s="282">
        <v>0</v>
      </c>
      <c r="AN75" s="437">
        <v>0</v>
      </c>
      <c r="AO75" s="236">
        <v>0</v>
      </c>
    </row>
    <row r="76" spans="1:42" s="267" customFormat="1" ht="13">
      <c r="A76" s="439"/>
      <c r="B76" s="267" t="s">
        <v>629</v>
      </c>
      <c r="D76" s="392"/>
      <c r="E76" s="360">
        <v>488800</v>
      </c>
      <c r="F76" s="267">
        <v>391040</v>
      </c>
      <c r="G76" s="267">
        <v>0</v>
      </c>
      <c r="H76" s="267">
        <v>0</v>
      </c>
      <c r="I76" s="267">
        <v>0</v>
      </c>
      <c r="J76" s="267">
        <v>0</v>
      </c>
      <c r="K76" s="267">
        <v>0</v>
      </c>
      <c r="L76" s="267">
        <v>0</v>
      </c>
      <c r="M76" s="267">
        <v>0</v>
      </c>
      <c r="N76" s="267">
        <v>0</v>
      </c>
      <c r="O76" s="267">
        <v>0</v>
      </c>
      <c r="P76" s="267">
        <v>0</v>
      </c>
      <c r="Q76" s="267">
        <v>0</v>
      </c>
      <c r="R76" s="267">
        <v>41396</v>
      </c>
      <c r="S76" s="267">
        <v>56364</v>
      </c>
      <c r="T76" s="267">
        <v>0</v>
      </c>
      <c r="U76" s="267">
        <v>0</v>
      </c>
      <c r="V76" s="267">
        <v>0</v>
      </c>
      <c r="W76" s="267">
        <v>0</v>
      </c>
      <c r="X76" s="267">
        <v>0</v>
      </c>
      <c r="Y76" s="267">
        <v>0</v>
      </c>
      <c r="AN76" s="437">
        <v>0</v>
      </c>
      <c r="AO76" s="236">
        <v>0</v>
      </c>
    </row>
    <row r="77" spans="1:42" s="267" customFormat="1" ht="13">
      <c r="A77" s="439"/>
      <c r="B77" s="267" t="s">
        <v>628</v>
      </c>
      <c r="D77" s="392"/>
      <c r="E77" s="360">
        <v>1466400</v>
      </c>
      <c r="F77" s="267">
        <v>0</v>
      </c>
      <c r="G77" s="267">
        <v>0</v>
      </c>
      <c r="H77" s="267">
        <v>0</v>
      </c>
      <c r="I77" s="267">
        <v>0</v>
      </c>
      <c r="J77" s="267">
        <v>0</v>
      </c>
      <c r="K77" s="267">
        <v>0</v>
      </c>
      <c r="L77" s="267">
        <v>0</v>
      </c>
      <c r="M77" s="267">
        <v>0</v>
      </c>
      <c r="N77" s="267">
        <v>0</v>
      </c>
      <c r="O77" s="267">
        <v>0</v>
      </c>
      <c r="P77" s="267">
        <v>0</v>
      </c>
      <c r="Q77" s="267">
        <v>0</v>
      </c>
      <c r="R77" s="267">
        <v>0</v>
      </c>
      <c r="S77" s="267">
        <v>0</v>
      </c>
      <c r="T77" s="267">
        <v>0</v>
      </c>
      <c r="U77" s="267">
        <v>0</v>
      </c>
      <c r="V77" s="267">
        <v>0</v>
      </c>
      <c r="W77" s="267">
        <v>0</v>
      </c>
      <c r="X77" s="267">
        <v>0</v>
      </c>
      <c r="Y77" s="267">
        <v>1466400</v>
      </c>
      <c r="AA77" s="267">
        <v>0</v>
      </c>
      <c r="AB77" s="267">
        <v>0</v>
      </c>
      <c r="AC77" s="267">
        <v>0</v>
      </c>
      <c r="AD77" s="267">
        <v>0</v>
      </c>
      <c r="AE77" s="267">
        <v>0</v>
      </c>
      <c r="AN77" s="437">
        <v>0</v>
      </c>
      <c r="AO77" s="236">
        <v>0</v>
      </c>
    </row>
    <row r="78" spans="1:42" s="267" customFormat="1" ht="13">
      <c r="A78" s="439"/>
      <c r="B78" s="267" t="s">
        <v>627</v>
      </c>
      <c r="D78" s="392"/>
      <c r="E78" s="360">
        <v>488800</v>
      </c>
      <c r="F78" s="267">
        <v>0</v>
      </c>
      <c r="G78" s="267">
        <v>0</v>
      </c>
      <c r="H78" s="267">
        <v>0</v>
      </c>
      <c r="I78" s="267">
        <v>0</v>
      </c>
      <c r="J78" s="267">
        <v>0</v>
      </c>
      <c r="K78" s="267">
        <v>0</v>
      </c>
      <c r="L78" s="267">
        <v>0</v>
      </c>
      <c r="M78" s="267">
        <v>0</v>
      </c>
      <c r="N78" s="267">
        <v>0</v>
      </c>
      <c r="O78" s="267">
        <v>0</v>
      </c>
      <c r="P78" s="267">
        <v>0</v>
      </c>
      <c r="Q78" s="267">
        <v>0</v>
      </c>
      <c r="R78" s="267">
        <v>0</v>
      </c>
      <c r="S78" s="267">
        <v>0</v>
      </c>
      <c r="T78" s="267">
        <v>0</v>
      </c>
      <c r="U78" s="267">
        <v>0</v>
      </c>
      <c r="V78" s="267">
        <v>0</v>
      </c>
      <c r="W78" s="267">
        <v>0</v>
      </c>
      <c r="X78" s="267">
        <v>0</v>
      </c>
      <c r="Y78" s="267">
        <v>488800</v>
      </c>
      <c r="Z78" s="267">
        <v>0</v>
      </c>
      <c r="AA78" s="267">
        <v>0</v>
      </c>
      <c r="AB78" s="267">
        <v>0</v>
      </c>
      <c r="AC78" s="267">
        <v>0</v>
      </c>
      <c r="AD78" s="267">
        <v>0</v>
      </c>
      <c r="AE78" s="267">
        <v>0</v>
      </c>
      <c r="AN78" s="437">
        <v>0</v>
      </c>
      <c r="AO78" s="236">
        <v>0</v>
      </c>
    </row>
    <row r="79" spans="1:42">
      <c r="A79" s="422"/>
      <c r="B79" s="359" t="s">
        <v>626</v>
      </c>
      <c r="C79" s="359"/>
      <c r="D79" s="396"/>
      <c r="E79" s="358">
        <v>5979797</v>
      </c>
      <c r="F79" s="355">
        <v>2050757</v>
      </c>
      <c r="G79" s="355">
        <v>18991.613421474358</v>
      </c>
      <c r="H79" s="355">
        <v>20626.640220269095</v>
      </c>
      <c r="I79" s="355">
        <v>21858.974358974359</v>
      </c>
      <c r="J79" s="355">
        <v>32858.974358974359</v>
      </c>
      <c r="K79" s="355">
        <v>27358.974358974359</v>
      </c>
      <c r="L79" s="355">
        <v>30014.253525641026</v>
      </c>
      <c r="M79" s="355">
        <v>38934.488651658976</v>
      </c>
      <c r="N79" s="355">
        <v>44161.601104374218</v>
      </c>
      <c r="O79" s="355">
        <v>47713.803088142442</v>
      </c>
      <c r="P79" s="355">
        <v>49259.888726009704</v>
      </c>
      <c r="Q79" s="355">
        <v>50692.036699868077</v>
      </c>
      <c r="R79" s="355">
        <v>154526.15195695084</v>
      </c>
      <c r="S79" s="355">
        <v>191327.48529028421</v>
      </c>
      <c r="T79" s="355">
        <v>62271.177597976508</v>
      </c>
      <c r="U79" s="355">
        <v>62271.177597976508</v>
      </c>
      <c r="V79" s="355">
        <v>62271.177597976508</v>
      </c>
      <c r="W79" s="355">
        <v>37064.333333333336</v>
      </c>
      <c r="X79" s="355">
        <v>37064.333333333336</v>
      </c>
      <c r="Y79" s="355">
        <v>2939772.9147778079</v>
      </c>
      <c r="Z79" s="355">
        <v>0</v>
      </c>
      <c r="AA79" s="355">
        <v>0</v>
      </c>
      <c r="AB79" s="355">
        <v>0</v>
      </c>
      <c r="AC79" s="355">
        <v>0</v>
      </c>
      <c r="AD79" s="355">
        <v>0</v>
      </c>
      <c r="AE79" s="355">
        <v>0</v>
      </c>
      <c r="AF79" s="355"/>
      <c r="AG79" s="355"/>
      <c r="AH79" s="355"/>
      <c r="AI79" s="355"/>
      <c r="AJ79" s="355"/>
      <c r="AK79" s="355"/>
      <c r="AL79" s="355"/>
      <c r="AM79" s="355"/>
      <c r="AN79" s="443">
        <v>0</v>
      </c>
      <c r="AO79" s="236">
        <v>0</v>
      </c>
      <c r="AP79" s="236">
        <v>37064.333333333336</v>
      </c>
    </row>
    <row r="80" spans="1:42" ht="15.75" customHeight="1">
      <c r="A80" s="422"/>
      <c r="B80" s="357" t="s">
        <v>622</v>
      </c>
      <c r="C80" s="357"/>
      <c r="D80" s="397"/>
      <c r="E80" s="356">
        <v>18300297</v>
      </c>
      <c r="F80" s="355">
        <v>2343530.75</v>
      </c>
      <c r="G80" s="355">
        <v>784812.86342147435</v>
      </c>
      <c r="H80" s="355">
        <v>1003947.8902202691</v>
      </c>
      <c r="I80" s="355">
        <v>1067953.9743589743</v>
      </c>
      <c r="J80" s="355">
        <v>1334227.7243589743</v>
      </c>
      <c r="K80" s="355">
        <v>1397672.9743589743</v>
      </c>
      <c r="L80" s="355">
        <v>1323401.253525641</v>
      </c>
      <c r="M80" s="355">
        <v>1254506.9886516589</v>
      </c>
      <c r="N80" s="355">
        <v>852528.47610437428</v>
      </c>
      <c r="O80" s="355">
        <v>371060.55308814242</v>
      </c>
      <c r="P80" s="355">
        <v>343715.5137260097</v>
      </c>
      <c r="Q80" s="355">
        <v>345147.6616998681</v>
      </c>
      <c r="R80" s="355">
        <v>448981.77695695084</v>
      </c>
      <c r="S80" s="355">
        <v>1091085.4852902843</v>
      </c>
      <c r="T80" s="355">
        <v>981779.17759797652</v>
      </c>
      <c r="U80" s="355">
        <v>62271.177597976508</v>
      </c>
      <c r="V80" s="355">
        <v>279771.17759797652</v>
      </c>
      <c r="W80" s="355">
        <v>37064.333333333336</v>
      </c>
      <c r="X80" s="355">
        <v>37064.333333333336</v>
      </c>
      <c r="Y80" s="355">
        <v>2939772.9147778079</v>
      </c>
      <c r="Z80" s="355">
        <v>0</v>
      </c>
      <c r="AA80" s="355">
        <v>0</v>
      </c>
      <c r="AB80" s="355">
        <v>0</v>
      </c>
      <c r="AC80" s="355">
        <v>0</v>
      </c>
      <c r="AD80" s="355">
        <v>0</v>
      </c>
      <c r="AE80" s="355">
        <v>0</v>
      </c>
      <c r="AF80" s="336"/>
      <c r="AG80" s="336"/>
      <c r="AH80" s="336"/>
      <c r="AI80" s="336"/>
      <c r="AJ80" s="336"/>
      <c r="AK80" s="336"/>
      <c r="AL80" s="336"/>
      <c r="AM80" s="336"/>
      <c r="AN80" s="443">
        <v>18300297.000000004</v>
      </c>
      <c r="AO80" s="236">
        <v>0</v>
      </c>
    </row>
    <row r="81" spans="1:41" ht="15.75" hidden="1" customHeight="1">
      <c r="A81" s="422"/>
      <c r="B81" s="353" t="s">
        <v>625</v>
      </c>
      <c r="C81" s="353"/>
      <c r="D81" s="398"/>
      <c r="E81" s="348"/>
      <c r="F81" s="352"/>
      <c r="G81" s="352"/>
      <c r="H81" s="352"/>
      <c r="I81" s="352"/>
      <c r="J81" s="352"/>
      <c r="K81" s="352"/>
      <c r="L81" s="352"/>
      <c r="M81" s="352"/>
      <c r="N81" s="352"/>
      <c r="O81" s="352"/>
      <c r="P81" s="352"/>
      <c r="Q81" s="352"/>
      <c r="R81" s="352"/>
      <c r="S81" s="352"/>
      <c r="T81" s="352"/>
      <c r="U81" s="352"/>
      <c r="V81" s="352"/>
      <c r="W81" s="352"/>
      <c r="X81" s="352">
        <v>0</v>
      </c>
      <c r="Y81" s="352"/>
      <c r="Z81" s="352"/>
      <c r="AA81" s="352"/>
      <c r="AB81" s="352"/>
      <c r="AC81" s="352"/>
      <c r="AE81" s="237"/>
      <c r="AF81" s="237"/>
      <c r="AG81" s="237"/>
      <c r="AH81" s="237"/>
      <c r="AI81" s="237"/>
      <c r="AJ81" s="237"/>
      <c r="AK81" s="237"/>
      <c r="AL81" s="237"/>
      <c r="AM81" s="237"/>
      <c r="AN81" s="444">
        <v>0</v>
      </c>
      <c r="AO81" s="236">
        <v>0</v>
      </c>
    </row>
    <row r="82" spans="1:41" ht="15.75" hidden="1" customHeight="1">
      <c r="A82" s="422"/>
      <c r="B82" s="353" t="s">
        <v>624</v>
      </c>
      <c r="C82" s="353"/>
      <c r="D82" s="398"/>
      <c r="E82" s="348"/>
      <c r="F82" s="352"/>
      <c r="G82" s="352"/>
      <c r="H82" s="352"/>
      <c r="I82" s="352"/>
      <c r="J82" s="352"/>
      <c r="K82" s="352"/>
      <c r="L82" s="352"/>
      <c r="M82" s="352"/>
      <c r="N82" s="352"/>
      <c r="O82" s="352"/>
      <c r="P82" s="352"/>
      <c r="Q82" s="352"/>
      <c r="R82" s="352"/>
      <c r="S82" s="352"/>
      <c r="T82" s="352"/>
      <c r="U82" s="352"/>
      <c r="V82" s="352"/>
      <c r="W82" s="352"/>
      <c r="X82" s="352"/>
      <c r="Y82" s="352"/>
      <c r="Z82" s="352"/>
      <c r="AA82" s="352"/>
      <c r="AB82" s="352"/>
      <c r="AC82" s="352"/>
      <c r="AE82" s="237"/>
      <c r="AF82" s="237"/>
      <c r="AG82" s="237"/>
      <c r="AH82" s="237"/>
      <c r="AI82" s="237"/>
      <c r="AJ82" s="237"/>
      <c r="AK82" s="237"/>
      <c r="AL82" s="237"/>
      <c r="AM82" s="237"/>
      <c r="AN82" s="444">
        <v>0</v>
      </c>
      <c r="AO82" s="236">
        <v>0</v>
      </c>
    </row>
    <row r="83" spans="1:41" hidden="1">
      <c r="A83" s="422"/>
      <c r="B83" s="353" t="s">
        <v>623</v>
      </c>
      <c r="C83" s="353"/>
      <c r="D83" s="398"/>
      <c r="E83" s="348"/>
      <c r="F83" s="347"/>
      <c r="G83" s="352"/>
      <c r="H83" s="352"/>
      <c r="I83" s="352"/>
      <c r="J83" s="352"/>
      <c r="K83" s="352"/>
      <c r="L83" s="352"/>
      <c r="M83" s="352"/>
      <c r="N83" s="352"/>
      <c r="O83" s="352"/>
      <c r="P83" s="352"/>
      <c r="Q83" s="352"/>
      <c r="R83" s="352"/>
      <c r="S83" s="352"/>
      <c r="T83" s="352"/>
      <c r="U83" s="352"/>
      <c r="V83" s="352"/>
      <c r="W83" s="352">
        <v>0</v>
      </c>
      <c r="X83" s="352"/>
      <c r="Y83" s="352">
        <v>0</v>
      </c>
      <c r="Z83" s="352"/>
      <c r="AA83" s="352">
        <v>0</v>
      </c>
      <c r="AB83" s="352">
        <v>0</v>
      </c>
      <c r="AC83" s="352">
        <v>0</v>
      </c>
      <c r="AD83" s="352"/>
      <c r="AE83" s="352"/>
      <c r="AF83" s="352"/>
      <c r="AG83" s="352"/>
      <c r="AH83" s="352"/>
      <c r="AI83" s="352"/>
      <c r="AJ83" s="352"/>
      <c r="AK83" s="352"/>
      <c r="AL83" s="352"/>
      <c r="AM83" s="352"/>
      <c r="AN83" s="444">
        <v>0</v>
      </c>
      <c r="AO83" s="236">
        <v>0</v>
      </c>
    </row>
    <row r="84" spans="1:41" s="300" customFormat="1" ht="21" hidden="1" customHeight="1">
      <c r="A84" s="445"/>
      <c r="B84" s="303" t="s">
        <v>622</v>
      </c>
      <c r="C84" s="303"/>
      <c r="D84" s="399"/>
      <c r="E84" s="301">
        <v>18300297</v>
      </c>
      <c r="F84" s="354">
        <v>2343530.75</v>
      </c>
      <c r="G84" s="302">
        <v>784812.86342147435</v>
      </c>
      <c r="H84" s="302">
        <v>1003947.8902202691</v>
      </c>
      <c r="I84" s="302">
        <v>1067953.9743589743</v>
      </c>
      <c r="J84" s="302">
        <v>1334227.7243589743</v>
      </c>
      <c r="K84" s="302">
        <v>1397672.9743589743</v>
      </c>
      <c r="L84" s="302">
        <v>1323401.253525641</v>
      </c>
      <c r="M84" s="302">
        <v>1254506.9886516589</v>
      </c>
      <c r="N84" s="302">
        <v>852528.47610437428</v>
      </c>
      <c r="O84" s="302">
        <v>371060.55308814242</v>
      </c>
      <c r="P84" s="302">
        <v>343715.5137260097</v>
      </c>
      <c r="Q84" s="302">
        <v>345147.6616998681</v>
      </c>
      <c r="R84" s="302">
        <v>448981.77695695084</v>
      </c>
      <c r="S84" s="302">
        <v>1091085.4852902843</v>
      </c>
      <c r="T84" s="302">
        <v>981779.17759797652</v>
      </c>
      <c r="U84" s="302">
        <v>62271.177597976508</v>
      </c>
      <c r="V84" s="302">
        <v>279771.17759797652</v>
      </c>
      <c r="W84" s="302">
        <v>37064.333333333336</v>
      </c>
      <c r="X84" s="302">
        <v>37064.333333333336</v>
      </c>
      <c r="Y84" s="302">
        <v>2939772.9147778079</v>
      </c>
      <c r="Z84" s="302">
        <v>0</v>
      </c>
      <c r="AA84" s="302">
        <v>0</v>
      </c>
      <c r="AB84" s="302">
        <v>0</v>
      </c>
      <c r="AC84" s="302">
        <v>0</v>
      </c>
      <c r="AD84" s="302">
        <v>0</v>
      </c>
      <c r="AE84" s="302"/>
      <c r="AF84" s="302"/>
      <c r="AG84" s="302"/>
      <c r="AH84" s="302"/>
      <c r="AI84" s="302"/>
      <c r="AJ84" s="302"/>
      <c r="AK84" s="301"/>
      <c r="AL84" s="302"/>
      <c r="AM84" s="302"/>
      <c r="AN84" s="443">
        <v>18300297.000000004</v>
      </c>
      <c r="AO84" s="236">
        <v>0</v>
      </c>
    </row>
    <row r="85" spans="1:41" collapsed="1">
      <c r="A85" s="422"/>
      <c r="B85" s="353" t="s">
        <v>621</v>
      </c>
      <c r="C85" s="353"/>
      <c r="D85" s="398"/>
      <c r="E85" s="348">
        <v>10925000</v>
      </c>
      <c r="F85" s="347"/>
      <c r="G85" s="352"/>
      <c r="H85" s="352"/>
      <c r="I85" s="352"/>
      <c r="J85" s="352"/>
      <c r="K85" s="352"/>
      <c r="L85" s="352"/>
      <c r="M85" s="352"/>
      <c r="N85" s="352">
        <v>0</v>
      </c>
      <c r="O85" s="352"/>
      <c r="P85" s="352"/>
      <c r="Q85" s="352"/>
      <c r="R85" s="352"/>
      <c r="S85" s="352"/>
      <c r="T85" s="352"/>
      <c r="U85" s="352"/>
      <c r="V85" s="352">
        <v>10925000</v>
      </c>
      <c r="W85" s="352"/>
      <c r="X85" s="352">
        <v>0</v>
      </c>
      <c r="Y85" s="352">
        <v>0</v>
      </c>
      <c r="Z85" s="352"/>
      <c r="AA85" s="352">
        <v>0</v>
      </c>
      <c r="AB85" s="352"/>
      <c r="AC85" s="352"/>
      <c r="AD85" s="352"/>
      <c r="AE85" s="352"/>
      <c r="AF85" s="352"/>
      <c r="AG85" s="352"/>
      <c r="AH85" s="352"/>
      <c r="AI85" s="352"/>
      <c r="AJ85" s="352"/>
      <c r="AK85" s="352"/>
      <c r="AL85" s="352"/>
      <c r="AM85" s="352"/>
      <c r="AN85" s="444">
        <v>10925000</v>
      </c>
    </row>
    <row r="86" spans="1:41" s="238" customFormat="1" ht="21" customHeight="1" thickBot="1">
      <c r="A86" s="446"/>
      <c r="B86" s="351" t="s">
        <v>620</v>
      </c>
      <c r="C86" s="351"/>
      <c r="D86" s="400" t="s">
        <v>88</v>
      </c>
      <c r="E86" s="350">
        <v>29225297</v>
      </c>
      <c r="F86" s="349">
        <v>2343530.75</v>
      </c>
      <c r="G86" s="349">
        <v>784812.86342147435</v>
      </c>
      <c r="H86" s="349">
        <v>1003947.8902202691</v>
      </c>
      <c r="I86" s="349">
        <v>1067953.9743589743</v>
      </c>
      <c r="J86" s="349">
        <v>1334227.7243589743</v>
      </c>
      <c r="K86" s="349">
        <v>1397672.9743589743</v>
      </c>
      <c r="L86" s="349">
        <v>1323401.253525641</v>
      </c>
      <c r="M86" s="349">
        <v>1254506.9886516589</v>
      </c>
      <c r="N86" s="349">
        <v>852528.47610437428</v>
      </c>
      <c r="O86" s="349">
        <v>371060.55308814242</v>
      </c>
      <c r="P86" s="349">
        <v>343715.5137260097</v>
      </c>
      <c r="Q86" s="349">
        <v>345147.6616998681</v>
      </c>
      <c r="R86" s="349">
        <v>448981.77695695084</v>
      </c>
      <c r="S86" s="349">
        <v>1091085.4852902843</v>
      </c>
      <c r="T86" s="349">
        <v>981779.17759797652</v>
      </c>
      <c r="U86" s="349">
        <v>62271.177597976508</v>
      </c>
      <c r="V86" s="349">
        <v>11204771.177597977</v>
      </c>
      <c r="W86" s="349">
        <v>37064.333333333336</v>
      </c>
      <c r="X86" s="349">
        <v>37064.333333333336</v>
      </c>
      <c r="Y86" s="349">
        <v>2939772.9147778079</v>
      </c>
      <c r="Z86" s="349">
        <v>0</v>
      </c>
      <c r="AA86" s="349">
        <v>0</v>
      </c>
      <c r="AB86" s="349">
        <v>0</v>
      </c>
      <c r="AC86" s="349">
        <v>0</v>
      </c>
      <c r="AD86" s="349">
        <v>0</v>
      </c>
      <c r="AE86" s="349"/>
      <c r="AF86" s="349"/>
      <c r="AG86" s="349"/>
      <c r="AH86" s="349"/>
      <c r="AI86" s="349"/>
      <c r="AJ86" s="349"/>
      <c r="AK86" s="349"/>
      <c r="AL86" s="349"/>
      <c r="AM86" s="349"/>
      <c r="AN86" s="447">
        <v>29225297</v>
      </c>
      <c r="AO86" s="236"/>
    </row>
    <row r="87" spans="1:41" s="238" customFormat="1" ht="11.25" hidden="1" customHeight="1">
      <c r="A87" s="446"/>
      <c r="B87" s="297"/>
      <c r="C87" s="297"/>
      <c r="D87" s="401"/>
      <c r="E87" s="348"/>
      <c r="F87" s="347"/>
      <c r="G87" s="347"/>
      <c r="H87" s="347"/>
      <c r="I87" s="347"/>
      <c r="J87" s="347"/>
      <c r="K87" s="347"/>
      <c r="L87" s="347"/>
      <c r="M87" s="347"/>
      <c r="N87" s="347"/>
      <c r="O87" s="347"/>
      <c r="P87" s="347"/>
      <c r="Q87" s="347"/>
      <c r="R87" s="347"/>
      <c r="S87" s="347"/>
      <c r="T87" s="347"/>
      <c r="U87" s="347"/>
      <c r="V87" s="347"/>
      <c r="W87" s="347"/>
      <c r="X87" s="347"/>
      <c r="Y87" s="347"/>
      <c r="Z87" s="347"/>
      <c r="AA87" s="347"/>
      <c r="AB87" s="347"/>
      <c r="AC87" s="347"/>
      <c r="AD87" s="347"/>
      <c r="AE87" s="347"/>
      <c r="AF87" s="347"/>
      <c r="AG87" s="347"/>
      <c r="AH87" s="347"/>
      <c r="AI87" s="347"/>
      <c r="AJ87" s="347"/>
      <c r="AK87" s="347"/>
      <c r="AL87" s="347"/>
      <c r="AM87" s="347"/>
      <c r="AN87" s="448"/>
    </row>
    <row r="88" spans="1:41" s="238" customFormat="1" ht="21" hidden="1" customHeight="1">
      <c r="A88" s="446"/>
      <c r="B88" s="297" t="s">
        <v>619</v>
      </c>
      <c r="C88" s="297"/>
      <c r="D88" s="402"/>
      <c r="E88" s="348"/>
      <c r="F88" s="347"/>
      <c r="G88" s="347"/>
      <c r="H88" s="347"/>
      <c r="I88" s="347"/>
      <c r="J88" s="347"/>
      <c r="K88" s="347"/>
      <c r="L88" s="347"/>
      <c r="M88" s="347"/>
      <c r="N88" s="347"/>
      <c r="O88" s="347"/>
      <c r="P88" s="347"/>
      <c r="Q88" s="347"/>
      <c r="R88" s="347"/>
      <c r="S88" s="347"/>
      <c r="T88" s="347"/>
      <c r="U88" s="347"/>
      <c r="V88" s="347"/>
      <c r="W88" s="347"/>
      <c r="X88" s="347"/>
      <c r="Y88" s="347"/>
      <c r="Z88" s="347"/>
      <c r="AA88" s="347"/>
      <c r="AB88" s="347"/>
      <c r="AC88" s="347"/>
      <c r="AD88" s="347"/>
      <c r="AE88" s="347"/>
      <c r="AF88" s="347"/>
      <c r="AG88" s="347"/>
      <c r="AH88" s="347"/>
      <c r="AI88" s="347"/>
      <c r="AJ88" s="347"/>
      <c r="AK88" s="347"/>
      <c r="AL88" s="347"/>
      <c r="AM88" s="347"/>
      <c r="AN88" s="448">
        <v>0</v>
      </c>
    </row>
    <row r="89" spans="1:41" hidden="1">
      <c r="A89" s="422"/>
      <c r="B89" s="261" t="s">
        <v>587</v>
      </c>
      <c r="C89" s="261"/>
      <c r="D89" s="406"/>
      <c r="E89" s="268">
        <v>0</v>
      </c>
      <c r="F89" s="237">
        <v>0</v>
      </c>
      <c r="G89" s="342"/>
      <c r="H89" s="342"/>
      <c r="I89" s="342"/>
      <c r="J89" s="342"/>
      <c r="K89" s="342"/>
      <c r="L89" s="342"/>
      <c r="M89" s="342"/>
      <c r="N89" s="342"/>
      <c r="O89" s="342"/>
      <c r="P89" s="342"/>
      <c r="Q89" s="342"/>
      <c r="R89" s="342"/>
      <c r="S89" s="342"/>
      <c r="T89" s="342"/>
      <c r="U89" s="342"/>
      <c r="V89" s="342"/>
      <c r="W89" s="342"/>
      <c r="X89" s="342"/>
      <c r="Y89" s="342"/>
      <c r="Z89" s="342"/>
      <c r="AA89" s="342"/>
      <c r="AB89" s="346"/>
      <c r="AC89" s="342"/>
      <c r="AD89" s="342"/>
      <c r="AE89" s="266"/>
      <c r="AF89" s="342"/>
      <c r="AG89" s="342"/>
      <c r="AH89" s="342"/>
      <c r="AI89" s="342"/>
      <c r="AJ89" s="342"/>
      <c r="AK89" s="342"/>
      <c r="AL89" s="342"/>
      <c r="AM89" s="342"/>
      <c r="AN89" s="448">
        <v>0</v>
      </c>
    </row>
    <row r="90" spans="1:41" hidden="1">
      <c r="A90" s="422"/>
      <c r="B90" s="261" t="s">
        <v>586</v>
      </c>
      <c r="C90" s="261"/>
      <c r="D90" s="406"/>
      <c r="E90" s="268">
        <v>0</v>
      </c>
      <c r="F90" s="237">
        <v>0</v>
      </c>
      <c r="G90" s="342"/>
      <c r="H90" s="342"/>
      <c r="I90" s="342"/>
      <c r="J90" s="342"/>
      <c r="K90" s="342"/>
      <c r="L90" s="342"/>
      <c r="M90" s="342"/>
      <c r="N90" s="342"/>
      <c r="O90" s="342"/>
      <c r="P90" s="342"/>
      <c r="Q90" s="342"/>
      <c r="R90" s="342"/>
      <c r="S90" s="342"/>
      <c r="T90" s="342"/>
      <c r="U90" s="342"/>
      <c r="V90" s="342"/>
      <c r="W90" s="342"/>
      <c r="X90" s="342"/>
      <c r="Y90" s="342"/>
      <c r="Z90" s="342"/>
      <c r="AA90" s="342"/>
      <c r="AB90" s="346"/>
      <c r="AC90" s="342"/>
      <c r="AD90" s="342"/>
      <c r="AE90" s="266"/>
      <c r="AF90" s="342"/>
      <c r="AG90" s="342"/>
      <c r="AH90" s="342"/>
      <c r="AI90" s="342"/>
      <c r="AJ90" s="342"/>
      <c r="AK90" s="342"/>
      <c r="AL90" s="342"/>
      <c r="AM90" s="342"/>
      <c r="AN90" s="448">
        <v>0</v>
      </c>
    </row>
    <row r="91" spans="1:41" hidden="1">
      <c r="A91" s="422"/>
      <c r="B91" s="261" t="s">
        <v>585</v>
      </c>
      <c r="C91" s="261"/>
      <c r="D91" s="406"/>
      <c r="E91" s="268">
        <v>0</v>
      </c>
      <c r="F91" s="237"/>
      <c r="G91" s="342">
        <v>0</v>
      </c>
      <c r="H91" s="342">
        <v>0</v>
      </c>
      <c r="I91" s="342">
        <v>0</v>
      </c>
      <c r="J91" s="342">
        <v>0</v>
      </c>
      <c r="K91" s="342">
        <v>0</v>
      </c>
      <c r="L91" s="342">
        <v>0</v>
      </c>
      <c r="M91" s="342">
        <v>0</v>
      </c>
      <c r="N91" s="342">
        <v>0</v>
      </c>
      <c r="O91" s="342">
        <v>0</v>
      </c>
      <c r="P91" s="342">
        <v>0</v>
      </c>
      <c r="Q91" s="342">
        <v>0</v>
      </c>
      <c r="R91" s="342">
        <v>0</v>
      </c>
      <c r="S91" s="342">
        <v>0</v>
      </c>
      <c r="T91" s="342">
        <v>0</v>
      </c>
      <c r="U91" s="342">
        <v>0</v>
      </c>
      <c r="V91" s="342">
        <v>0</v>
      </c>
      <c r="W91" s="342">
        <v>0</v>
      </c>
      <c r="X91" s="342">
        <v>0</v>
      </c>
      <c r="Y91" s="342">
        <v>0</v>
      </c>
      <c r="Z91" s="342">
        <v>0</v>
      </c>
      <c r="AA91" s="342">
        <v>0</v>
      </c>
      <c r="AB91" s="346">
        <v>0</v>
      </c>
      <c r="AC91" s="342"/>
      <c r="AD91" s="342"/>
      <c r="AE91" s="342"/>
      <c r="AF91" s="342"/>
      <c r="AG91" s="342"/>
      <c r="AH91" s="342"/>
      <c r="AI91" s="342"/>
      <c r="AJ91" s="342"/>
      <c r="AK91" s="342"/>
      <c r="AL91" s="342"/>
      <c r="AM91" s="342"/>
      <c r="AN91" s="448">
        <v>0</v>
      </c>
    </row>
    <row r="92" spans="1:41" hidden="1">
      <c r="A92" s="422"/>
      <c r="B92" s="261" t="s">
        <v>584</v>
      </c>
      <c r="C92" s="261"/>
      <c r="D92" s="406"/>
      <c r="E92" s="268"/>
      <c r="F92" s="237"/>
      <c r="G92" s="342">
        <v>0</v>
      </c>
      <c r="H92" s="342">
        <v>0</v>
      </c>
      <c r="I92" s="342">
        <v>0</v>
      </c>
      <c r="J92" s="342">
        <v>0</v>
      </c>
      <c r="K92" s="342">
        <v>0</v>
      </c>
      <c r="L92" s="342">
        <v>0</v>
      </c>
      <c r="M92" s="342">
        <v>0</v>
      </c>
      <c r="N92" s="342">
        <v>0</v>
      </c>
      <c r="O92" s="342">
        <v>0</v>
      </c>
      <c r="P92" s="342">
        <v>0</v>
      </c>
      <c r="Q92" s="342">
        <v>0</v>
      </c>
      <c r="R92" s="342">
        <v>0</v>
      </c>
      <c r="S92" s="342">
        <v>0</v>
      </c>
      <c r="T92" s="342">
        <v>0</v>
      </c>
      <c r="U92" s="342">
        <v>0</v>
      </c>
      <c r="V92" s="342">
        <v>0</v>
      </c>
      <c r="W92" s="342">
        <v>0</v>
      </c>
      <c r="X92" s="342">
        <v>0</v>
      </c>
      <c r="Y92" s="342">
        <v>0</v>
      </c>
      <c r="Z92" s="342">
        <v>0</v>
      </c>
      <c r="AA92" s="342">
        <v>0</v>
      </c>
      <c r="AB92" s="346">
        <v>0</v>
      </c>
      <c r="AC92" s="342"/>
      <c r="AD92" s="342"/>
      <c r="AE92" s="342"/>
      <c r="AF92" s="342"/>
      <c r="AG92" s="342"/>
      <c r="AH92" s="342"/>
      <c r="AI92" s="342"/>
      <c r="AJ92" s="342"/>
      <c r="AK92" s="342"/>
      <c r="AL92" s="342"/>
      <c r="AM92" s="342"/>
      <c r="AN92" s="448">
        <v>0</v>
      </c>
    </row>
    <row r="93" spans="1:41" hidden="1">
      <c r="A93" s="422"/>
      <c r="B93" s="345" t="s">
        <v>583</v>
      </c>
      <c r="C93" s="345"/>
      <c r="D93" s="403"/>
      <c r="E93" s="272"/>
      <c r="F93" s="240"/>
      <c r="G93" s="343">
        <v>0</v>
      </c>
      <c r="H93" s="343">
        <v>0</v>
      </c>
      <c r="I93" s="343">
        <v>0</v>
      </c>
      <c r="J93" s="343">
        <v>0</v>
      </c>
      <c r="K93" s="343">
        <v>0</v>
      </c>
      <c r="L93" s="343">
        <v>0</v>
      </c>
      <c r="M93" s="343">
        <v>0</v>
      </c>
      <c r="N93" s="343">
        <v>0</v>
      </c>
      <c r="O93" s="343">
        <v>0</v>
      </c>
      <c r="P93" s="343">
        <v>0</v>
      </c>
      <c r="Q93" s="343">
        <v>0</v>
      </c>
      <c r="R93" s="343">
        <v>0</v>
      </c>
      <c r="S93" s="343">
        <v>0</v>
      </c>
      <c r="T93" s="343">
        <v>0</v>
      </c>
      <c r="U93" s="343">
        <v>0</v>
      </c>
      <c r="V93" s="343">
        <v>0</v>
      </c>
      <c r="W93" s="343">
        <v>0</v>
      </c>
      <c r="X93" s="343">
        <v>0</v>
      </c>
      <c r="Y93" s="343"/>
      <c r="Z93" s="343">
        <v>0</v>
      </c>
      <c r="AA93" s="343">
        <v>0</v>
      </c>
      <c r="AB93" s="344">
        <v>0</v>
      </c>
      <c r="AC93" s="343"/>
      <c r="AD93" s="343"/>
      <c r="AE93" s="343"/>
      <c r="AF93" s="343"/>
      <c r="AG93" s="343"/>
      <c r="AH93" s="343"/>
      <c r="AI93" s="343"/>
      <c r="AJ93" s="343"/>
      <c r="AK93" s="343"/>
      <c r="AL93" s="342"/>
      <c r="AM93" s="342"/>
      <c r="AN93" s="449">
        <v>0</v>
      </c>
    </row>
    <row r="94" spans="1:41" ht="15.75" hidden="1" customHeight="1" collapsed="1" thickBot="1">
      <c r="A94" s="422"/>
      <c r="B94" s="341" t="s">
        <v>618</v>
      </c>
      <c r="C94" s="341"/>
      <c r="D94" s="389"/>
      <c r="E94" s="340">
        <v>0</v>
      </c>
      <c r="F94" s="339">
        <v>0</v>
      </c>
      <c r="G94" s="339">
        <v>0</v>
      </c>
      <c r="H94" s="339">
        <v>0</v>
      </c>
      <c r="I94" s="339">
        <v>0</v>
      </c>
      <c r="J94" s="339">
        <v>0</v>
      </c>
      <c r="K94" s="339">
        <v>0</v>
      </c>
      <c r="L94" s="339">
        <v>0</v>
      </c>
      <c r="M94" s="339">
        <v>0</v>
      </c>
      <c r="N94" s="339">
        <v>0</v>
      </c>
      <c r="O94" s="339">
        <v>0</v>
      </c>
      <c r="P94" s="339">
        <v>0</v>
      </c>
      <c r="Q94" s="339">
        <v>0</v>
      </c>
      <c r="R94" s="339">
        <v>0</v>
      </c>
      <c r="S94" s="339">
        <v>0</v>
      </c>
      <c r="T94" s="339">
        <v>0</v>
      </c>
      <c r="U94" s="339">
        <v>0</v>
      </c>
      <c r="V94" s="339">
        <v>0</v>
      </c>
      <c r="W94" s="339">
        <v>0</v>
      </c>
      <c r="X94" s="336">
        <v>0</v>
      </c>
      <c r="Y94" s="336">
        <v>0</v>
      </c>
      <c r="Z94" s="336">
        <v>0</v>
      </c>
      <c r="AA94" s="336">
        <v>0</v>
      </c>
      <c r="AB94" s="338">
        <v>0</v>
      </c>
      <c r="AC94" s="336"/>
      <c r="AD94" s="336"/>
      <c r="AE94" s="336"/>
      <c r="AF94" s="336"/>
      <c r="AG94" s="336"/>
      <c r="AH94" s="336"/>
      <c r="AI94" s="336"/>
      <c r="AJ94" s="336"/>
      <c r="AK94" s="337"/>
      <c r="AL94" s="336"/>
      <c r="AM94" s="336"/>
      <c r="AN94" s="450">
        <v>0</v>
      </c>
    </row>
    <row r="95" spans="1:41" s="284" customFormat="1" ht="13.5" hidden="1" thickBot="1">
      <c r="A95" s="451"/>
      <c r="B95" s="286" t="s">
        <v>617</v>
      </c>
      <c r="C95" s="286"/>
      <c r="D95" s="404"/>
      <c r="E95" s="285">
        <v>29225297</v>
      </c>
      <c r="F95" s="335">
        <v>2343530.75</v>
      </c>
      <c r="G95" s="286">
        <v>784812.86342147435</v>
      </c>
      <c r="H95" s="286">
        <v>1003947.8902202691</v>
      </c>
      <c r="I95" s="286">
        <v>1067953.9743589743</v>
      </c>
      <c r="J95" s="286">
        <v>1334227.7243589743</v>
      </c>
      <c r="K95" s="286">
        <v>1397672.9743589743</v>
      </c>
      <c r="L95" s="286">
        <v>1323401.253525641</v>
      </c>
      <c r="M95" s="286">
        <v>1254506.9886516589</v>
      </c>
      <c r="N95" s="286">
        <v>852528.47610437428</v>
      </c>
      <c r="O95" s="286">
        <v>371060.55308814242</v>
      </c>
      <c r="P95" s="286">
        <v>343715.5137260097</v>
      </c>
      <c r="Q95" s="286">
        <v>345147.6616998681</v>
      </c>
      <c r="R95" s="286">
        <v>448981.77695695084</v>
      </c>
      <c r="S95" s="286">
        <v>1091085.4852902843</v>
      </c>
      <c r="T95" s="286">
        <v>981779.17759797652</v>
      </c>
      <c r="U95" s="286">
        <v>62271.177597976508</v>
      </c>
      <c r="V95" s="286">
        <v>279771.17759797652</v>
      </c>
      <c r="W95" s="286">
        <v>37064.333333333336</v>
      </c>
      <c r="X95" s="286">
        <v>37064.333333333336</v>
      </c>
      <c r="Y95" s="286">
        <v>2939772.9147778079</v>
      </c>
      <c r="Z95" s="286">
        <v>0</v>
      </c>
      <c r="AA95" s="286">
        <v>0</v>
      </c>
      <c r="AB95" s="287">
        <v>0</v>
      </c>
      <c r="AC95" s="286">
        <v>0</v>
      </c>
      <c r="AD95" s="286"/>
      <c r="AE95" s="334"/>
      <c r="AF95" s="333"/>
      <c r="AG95" s="333"/>
      <c r="AH95" s="333"/>
      <c r="AI95" s="333"/>
      <c r="AJ95" s="333"/>
      <c r="AK95" s="333"/>
      <c r="AL95" s="333"/>
      <c r="AM95" s="333"/>
      <c r="AN95" s="452">
        <v>29225297</v>
      </c>
      <c r="AO95" s="284">
        <v>0</v>
      </c>
    </row>
    <row r="96" spans="1:41" ht="13" hidden="1">
      <c r="A96" s="422"/>
      <c r="B96" s="283"/>
      <c r="C96" s="283"/>
      <c r="D96" s="390"/>
      <c r="E96" s="331"/>
      <c r="F96" s="267"/>
      <c r="G96" s="267"/>
      <c r="H96" s="267"/>
      <c r="I96" s="267"/>
      <c r="J96" s="267"/>
      <c r="K96" s="267"/>
      <c r="L96" s="267"/>
      <c r="M96" s="267"/>
      <c r="N96" s="267"/>
      <c r="O96" s="267"/>
      <c r="P96" s="267"/>
      <c r="Q96" s="267"/>
      <c r="R96" s="267"/>
      <c r="S96" s="267"/>
      <c r="T96" s="267"/>
      <c r="U96" s="267"/>
      <c r="V96" s="267"/>
      <c r="W96" s="267"/>
      <c r="X96" s="267"/>
      <c r="Y96" s="267"/>
      <c r="Z96" s="267"/>
      <c r="AA96" s="267"/>
      <c r="AB96" s="332"/>
      <c r="AC96" s="267"/>
      <c r="AD96" s="267"/>
      <c r="AE96" s="267"/>
      <c r="AF96" s="267"/>
      <c r="AG96" s="267"/>
      <c r="AH96" s="267"/>
      <c r="AI96" s="267"/>
      <c r="AJ96" s="267"/>
      <c r="AK96" s="296"/>
      <c r="AL96" s="267"/>
      <c r="AM96" s="267"/>
      <c r="AN96" s="453"/>
    </row>
    <row r="97" spans="1:53" s="316" customFormat="1" ht="26.25" customHeight="1" collapsed="1">
      <c r="A97" s="433"/>
      <c r="B97" s="1049" t="s">
        <v>616</v>
      </c>
      <c r="C97" s="1049"/>
      <c r="D97" s="371"/>
      <c r="E97" s="415" t="s">
        <v>723</v>
      </c>
      <c r="F97" s="328">
        <v>0.23954081408811928</v>
      </c>
      <c r="G97" s="328">
        <v>0</v>
      </c>
      <c r="H97" s="328">
        <v>0</v>
      </c>
      <c r="I97" s="328">
        <v>0</v>
      </c>
      <c r="J97" s="328">
        <v>0</v>
      </c>
      <c r="K97" s="328">
        <v>0</v>
      </c>
      <c r="L97" s="328">
        <v>0</v>
      </c>
      <c r="M97" s="328">
        <v>0</v>
      </c>
      <c r="N97" s="328">
        <v>0</v>
      </c>
      <c r="O97" s="328">
        <v>0</v>
      </c>
      <c r="P97" s="328">
        <v>0</v>
      </c>
      <c r="Q97" s="328">
        <v>0</v>
      </c>
      <c r="R97" s="328">
        <v>0.35931122113217889</v>
      </c>
      <c r="S97" s="328">
        <v>0</v>
      </c>
      <c r="T97" s="328">
        <v>0</v>
      </c>
      <c r="U97" s="328">
        <v>0</v>
      </c>
      <c r="V97" s="328">
        <v>0.4191964246542087</v>
      </c>
      <c r="W97" s="328">
        <v>0</v>
      </c>
      <c r="X97" s="330">
        <v>0</v>
      </c>
      <c r="Y97" s="330">
        <v>0.17965561056608945</v>
      </c>
      <c r="Z97" s="328">
        <v>0</v>
      </c>
      <c r="AA97" s="328">
        <v>0</v>
      </c>
      <c r="AB97" s="329">
        <v>0</v>
      </c>
      <c r="AC97" s="328"/>
      <c r="AD97" s="328"/>
      <c r="AE97" s="328"/>
      <c r="AF97" s="328"/>
      <c r="AG97" s="328"/>
      <c r="AH97" s="328"/>
      <c r="AI97" s="328"/>
      <c r="AJ97" s="328"/>
      <c r="AK97" s="328"/>
      <c r="AL97" s="328"/>
      <c r="AM97" s="328"/>
      <c r="AN97" s="454" t="s">
        <v>615</v>
      </c>
    </row>
    <row r="98" spans="1:53" s="316" customFormat="1" ht="15" hidden="1" customHeight="1">
      <c r="A98" s="433"/>
      <c r="B98" s="326" t="s">
        <v>614</v>
      </c>
      <c r="C98" s="326"/>
      <c r="D98" s="388"/>
      <c r="E98" s="324"/>
      <c r="F98" s="320"/>
      <c r="G98" s="317"/>
      <c r="H98" s="317"/>
      <c r="I98" s="317"/>
      <c r="J98" s="317"/>
      <c r="K98" s="317"/>
      <c r="L98" s="317"/>
      <c r="M98" s="323"/>
      <c r="N98" s="320"/>
      <c r="O98" s="321"/>
      <c r="P98" s="321"/>
      <c r="Q98" s="321"/>
      <c r="R98" s="321"/>
      <c r="S98" s="317"/>
      <c r="T98" s="317"/>
      <c r="U98" s="317"/>
      <c r="V98" s="321"/>
      <c r="W98" s="321"/>
      <c r="X98" s="320"/>
      <c r="Y98" s="327"/>
      <c r="Z98" s="317"/>
      <c r="AA98" s="317"/>
      <c r="AB98" s="319"/>
      <c r="AC98" s="321"/>
      <c r="AD98" s="317"/>
      <c r="AE98" s="317"/>
      <c r="AF98" s="317"/>
      <c r="AG98" s="317"/>
      <c r="AH98" s="317"/>
      <c r="AI98" s="317"/>
      <c r="AJ98" s="317"/>
      <c r="AK98" s="317"/>
      <c r="AL98" s="317"/>
      <c r="AM98" s="317"/>
      <c r="AN98" s="455">
        <v>0</v>
      </c>
    </row>
    <row r="99" spans="1:53" s="316" customFormat="1" ht="15" hidden="1" customHeight="1">
      <c r="A99" s="433"/>
      <c r="B99" s="326"/>
      <c r="C99" s="326"/>
      <c r="D99" s="388"/>
      <c r="E99" s="324"/>
      <c r="F99" s="320"/>
      <c r="G99" s="317"/>
      <c r="H99" s="317"/>
      <c r="I99" s="317"/>
      <c r="J99" s="317"/>
      <c r="K99" s="317"/>
      <c r="L99" s="317"/>
      <c r="M99" s="323"/>
      <c r="N99" s="322"/>
      <c r="O99" s="321"/>
      <c r="P99" s="321"/>
      <c r="Q99" s="321"/>
      <c r="R99" s="321"/>
      <c r="S99" s="317"/>
      <c r="T99" s="317"/>
      <c r="U99" s="317"/>
      <c r="V99" s="321"/>
      <c r="W99" s="321"/>
      <c r="X99" s="320"/>
      <c r="Y99" s="320"/>
      <c r="Z99" s="317"/>
      <c r="AA99" s="317"/>
      <c r="AB99" s="319"/>
      <c r="AC99" s="318"/>
      <c r="AD99" s="317"/>
      <c r="AE99" s="317"/>
      <c r="AF99" s="317"/>
      <c r="AG99" s="317"/>
      <c r="AH99" s="317"/>
      <c r="AI99" s="317"/>
      <c r="AJ99" s="317"/>
      <c r="AK99" s="317"/>
      <c r="AL99" s="317"/>
      <c r="AM99" s="317"/>
      <c r="AN99" s="455"/>
    </row>
    <row r="100" spans="1:53" ht="21" hidden="1" customHeight="1" thickBot="1">
      <c r="A100" s="422"/>
      <c r="B100" s="315" t="s">
        <v>613</v>
      </c>
      <c r="C100" s="315"/>
      <c r="D100" s="405"/>
      <c r="E100" s="314"/>
      <c r="F100" s="313">
        <v>1719864</v>
      </c>
      <c r="G100" s="311">
        <v>0</v>
      </c>
      <c r="H100" s="311">
        <v>0</v>
      </c>
      <c r="I100" s="311">
        <v>0</v>
      </c>
      <c r="J100" s="311">
        <v>0</v>
      </c>
      <c r="K100" s="311">
        <v>0</v>
      </c>
      <c r="L100" s="311">
        <v>0</v>
      </c>
      <c r="M100" s="311">
        <v>0</v>
      </c>
      <c r="N100" s="295">
        <v>0</v>
      </c>
      <c r="O100" s="311">
        <v>0</v>
      </c>
      <c r="P100" s="311"/>
      <c r="Q100" s="311"/>
      <c r="R100" s="313">
        <v>2579796</v>
      </c>
      <c r="S100" s="311"/>
      <c r="T100" s="311"/>
      <c r="U100" s="311"/>
      <c r="V100" s="313">
        <v>3009762</v>
      </c>
      <c r="W100" s="311">
        <v>0</v>
      </c>
      <c r="X100" s="311">
        <v>0</v>
      </c>
      <c r="Y100" s="313">
        <v>1289898</v>
      </c>
      <c r="Z100" s="311">
        <v>0</v>
      </c>
      <c r="AA100" s="311"/>
      <c r="AB100" s="311"/>
      <c r="AC100" s="311">
        <v>0</v>
      </c>
      <c r="AD100" s="311"/>
      <c r="AE100" s="311"/>
      <c r="AF100" s="312"/>
      <c r="AG100" s="311"/>
      <c r="AH100" s="311"/>
      <c r="AI100" s="311"/>
      <c r="AJ100" s="311"/>
      <c r="AK100" s="311"/>
      <c r="AL100" s="311"/>
      <c r="AM100" s="311"/>
      <c r="AN100" s="456">
        <v>8599320</v>
      </c>
      <c r="AP100" s="238"/>
    </row>
    <row r="101" spans="1:53" ht="13" collapsed="1">
      <c r="A101" s="422"/>
      <c r="B101" s="267" t="s">
        <v>612</v>
      </c>
      <c r="C101" s="267"/>
      <c r="D101" s="406"/>
      <c r="E101" s="310">
        <v>8599320</v>
      </c>
      <c r="F101" s="237">
        <v>1719864</v>
      </c>
      <c r="G101" s="237">
        <v>0</v>
      </c>
      <c r="H101" s="237">
        <v>0</v>
      </c>
      <c r="I101" s="237">
        <v>0</v>
      </c>
      <c r="J101" s="237">
        <v>0</v>
      </c>
      <c r="K101" s="237">
        <v>0</v>
      </c>
      <c r="L101" s="237">
        <v>0</v>
      </c>
      <c r="M101" s="237">
        <v>0</v>
      </c>
      <c r="N101" s="237">
        <v>0</v>
      </c>
      <c r="O101" s="237">
        <v>0</v>
      </c>
      <c r="P101" s="237">
        <v>0</v>
      </c>
      <c r="Q101" s="237"/>
      <c r="R101" s="237">
        <v>448981.77695695084</v>
      </c>
      <c r="S101" s="237">
        <v>1091085.4852902843</v>
      </c>
      <c r="T101" s="237">
        <v>464779.17759797606</v>
      </c>
      <c r="U101" s="237">
        <v>62271.177597976508</v>
      </c>
      <c r="V101" s="237">
        <v>2404413.3825568124</v>
      </c>
      <c r="W101" s="237">
        <v>37064.333333333336</v>
      </c>
      <c r="X101" s="237">
        <v>37064.333333333336</v>
      </c>
      <c r="Y101" s="237">
        <v>2333796.3333333335</v>
      </c>
      <c r="Z101" s="237">
        <v>0</v>
      </c>
      <c r="AA101" s="237">
        <v>0</v>
      </c>
      <c r="AB101" s="237">
        <v>0</v>
      </c>
      <c r="AC101" s="237">
        <v>0</v>
      </c>
      <c r="AD101" s="237">
        <v>0</v>
      </c>
      <c r="AE101" s="237"/>
      <c r="AF101" s="237"/>
      <c r="AG101" s="237"/>
      <c r="AH101" s="237"/>
      <c r="AI101" s="237"/>
      <c r="AJ101" s="237"/>
      <c r="AK101" s="237"/>
      <c r="AL101" s="237"/>
      <c r="AM101" s="237"/>
      <c r="AN101" s="457">
        <v>8599320</v>
      </c>
    </row>
    <row r="102" spans="1:53" ht="13">
      <c r="A102" s="422"/>
      <c r="B102" s="252" t="s">
        <v>611</v>
      </c>
      <c r="C102" s="252"/>
      <c r="D102" s="403"/>
      <c r="E102" s="272">
        <v>0</v>
      </c>
      <c r="F102" s="240">
        <v>0</v>
      </c>
      <c r="G102" s="240">
        <v>0</v>
      </c>
      <c r="H102" s="240">
        <v>0</v>
      </c>
      <c r="I102" s="240">
        <v>0</v>
      </c>
      <c r="J102" s="240">
        <v>0</v>
      </c>
      <c r="K102" s="240">
        <v>0</v>
      </c>
      <c r="L102" s="240">
        <v>0</v>
      </c>
      <c r="M102" s="240">
        <v>0</v>
      </c>
      <c r="N102" s="240"/>
      <c r="O102" s="240">
        <v>0</v>
      </c>
      <c r="P102" s="240">
        <v>0</v>
      </c>
      <c r="Q102" s="240">
        <v>0</v>
      </c>
      <c r="R102" s="240">
        <v>2130814.2230430492</v>
      </c>
      <c r="S102" s="240">
        <v>1039728.737752765</v>
      </c>
      <c r="T102" s="240">
        <v>574949.56015478889</v>
      </c>
      <c r="U102" s="240">
        <v>512678.38255681237</v>
      </c>
      <c r="V102" s="240">
        <v>1118027</v>
      </c>
      <c r="W102" s="240">
        <v>1080962.6666666667</v>
      </c>
      <c r="X102" s="240">
        <v>1043898.3333333334</v>
      </c>
      <c r="Y102" s="240">
        <v>0</v>
      </c>
      <c r="Z102" s="240">
        <v>0</v>
      </c>
      <c r="AA102" s="240">
        <v>0</v>
      </c>
      <c r="AB102" s="309">
        <v>0</v>
      </c>
      <c r="AC102" s="309">
        <v>0</v>
      </c>
      <c r="AD102" s="309">
        <v>0</v>
      </c>
      <c r="AE102" s="240"/>
      <c r="AF102" s="240"/>
      <c r="AG102" s="240"/>
      <c r="AH102" s="240"/>
      <c r="AI102" s="240"/>
      <c r="AJ102" s="240"/>
      <c r="AK102" s="240"/>
      <c r="AL102" s="240"/>
      <c r="AM102" s="240"/>
      <c r="AN102" s="458"/>
    </row>
    <row r="103" spans="1:53" ht="13" hidden="1">
      <c r="A103" s="422"/>
      <c r="B103" s="267" t="s">
        <v>610</v>
      </c>
      <c r="C103" s="267"/>
      <c r="D103" s="260">
        <v>1E-10</v>
      </c>
      <c r="E103" s="296"/>
      <c r="F103" s="237">
        <v>0</v>
      </c>
      <c r="G103" s="237">
        <v>0</v>
      </c>
      <c r="H103" s="237">
        <v>0</v>
      </c>
      <c r="I103" s="237">
        <v>0</v>
      </c>
      <c r="J103" s="237">
        <v>0</v>
      </c>
      <c r="K103" s="237">
        <v>0</v>
      </c>
      <c r="L103" s="237">
        <v>0</v>
      </c>
      <c r="M103" s="237">
        <v>0</v>
      </c>
      <c r="N103" s="237">
        <v>0</v>
      </c>
      <c r="O103" s="237">
        <v>0</v>
      </c>
      <c r="P103" s="237">
        <v>0</v>
      </c>
      <c r="Q103" s="237">
        <v>0</v>
      </c>
      <c r="R103" s="237">
        <v>1.775678519202541E-5</v>
      </c>
      <c r="S103" s="237">
        <v>8.6644061479397076E-6</v>
      </c>
      <c r="T103" s="237">
        <v>4.7912463346232406E-6</v>
      </c>
      <c r="U103" s="237">
        <v>4.2723198546401036E-6</v>
      </c>
      <c r="V103" s="237">
        <v>9.3168916666666672E-6</v>
      </c>
      <c r="W103" s="237">
        <v>9.0080222222222237E-6</v>
      </c>
      <c r="X103" s="237">
        <v>8.6991527777777785E-6</v>
      </c>
      <c r="Y103" s="237">
        <v>0</v>
      </c>
      <c r="Z103" s="237">
        <v>0</v>
      </c>
      <c r="AA103" s="237">
        <v>0</v>
      </c>
      <c r="AB103" s="266">
        <v>0</v>
      </c>
      <c r="AC103" s="237">
        <v>0</v>
      </c>
      <c r="AE103" s="237"/>
      <c r="AF103" s="237"/>
      <c r="AG103" s="237"/>
      <c r="AH103" s="237"/>
      <c r="AI103" s="237"/>
      <c r="AJ103" s="237"/>
      <c r="AK103" s="237"/>
      <c r="AL103" s="237"/>
      <c r="AM103" s="237"/>
      <c r="AN103" s="457"/>
      <c r="BA103" s="237"/>
    </row>
    <row r="104" spans="1:53" ht="13" hidden="1">
      <c r="A104" s="422"/>
      <c r="B104" s="267" t="s">
        <v>609</v>
      </c>
      <c r="C104" s="267"/>
      <c r="D104" s="406"/>
      <c r="E104" s="268"/>
      <c r="F104" s="237">
        <v>623666.75</v>
      </c>
      <c r="G104" s="237">
        <v>784812.86342147435</v>
      </c>
      <c r="H104" s="237">
        <v>1003947.8902202691</v>
      </c>
      <c r="I104" s="237">
        <v>1067953.9743589743</v>
      </c>
      <c r="J104" s="237">
        <v>1334227.7243589743</v>
      </c>
      <c r="K104" s="237">
        <v>1397672.9743589743</v>
      </c>
      <c r="L104" s="237">
        <v>1323401.253525641</v>
      </c>
      <c r="M104" s="237">
        <v>1254506.9886516589</v>
      </c>
      <c r="N104" s="237">
        <v>852528.47610437428</v>
      </c>
      <c r="O104" s="237">
        <v>371060.55308814242</v>
      </c>
      <c r="P104" s="237">
        <v>343715.5137260097</v>
      </c>
      <c r="Q104" s="237">
        <v>345147.6616998681</v>
      </c>
      <c r="R104" s="237">
        <v>0</v>
      </c>
      <c r="S104" s="237">
        <v>0</v>
      </c>
      <c r="T104" s="237">
        <v>516999.99999520922</v>
      </c>
      <c r="U104" s="237">
        <v>0</v>
      </c>
      <c r="V104" s="237">
        <v>8800357.7950318474</v>
      </c>
      <c r="W104" s="237">
        <v>0</v>
      </c>
      <c r="X104" s="237">
        <v>0</v>
      </c>
      <c r="Y104" s="237">
        <v>605976.5814444744</v>
      </c>
      <c r="Z104" s="237">
        <v>0</v>
      </c>
      <c r="AA104" s="237">
        <v>0</v>
      </c>
      <c r="AB104" s="237">
        <v>0</v>
      </c>
      <c r="AC104" s="237">
        <v>0</v>
      </c>
      <c r="AD104" s="237">
        <v>0</v>
      </c>
      <c r="AE104" s="237">
        <v>0</v>
      </c>
      <c r="AF104" s="237"/>
      <c r="AG104" s="237"/>
      <c r="AH104" s="237"/>
      <c r="AI104" s="237"/>
      <c r="AJ104" s="237"/>
      <c r="AK104" s="237"/>
      <c r="AL104" s="237"/>
      <c r="AM104" s="237"/>
      <c r="AN104" s="457"/>
    </row>
    <row r="105" spans="1:53" ht="13" hidden="1">
      <c r="A105" s="422"/>
      <c r="B105" s="267" t="s">
        <v>608</v>
      </c>
      <c r="C105" s="267"/>
      <c r="D105" s="406"/>
      <c r="E105" s="268">
        <v>10925000</v>
      </c>
      <c r="F105" s="237">
        <v>10925000</v>
      </c>
      <c r="G105" s="237">
        <v>10613166.625</v>
      </c>
      <c r="H105" s="237">
        <v>10220760.193289263</v>
      </c>
      <c r="I105" s="237">
        <v>9925000</v>
      </c>
      <c r="J105" s="237">
        <v>9925000</v>
      </c>
      <c r="K105" s="237">
        <v>9925000</v>
      </c>
      <c r="L105" s="237">
        <v>9287733</v>
      </c>
      <c r="M105" s="237">
        <v>8042316.569755693</v>
      </c>
      <c r="N105" s="237">
        <v>6787809.5811040346</v>
      </c>
      <c r="O105" s="237">
        <v>5935281.1049996605</v>
      </c>
      <c r="P105" s="237">
        <v>5564220.551911518</v>
      </c>
      <c r="Q105" s="237">
        <v>5220505.038185508</v>
      </c>
      <c r="R105" s="237">
        <v>4875357.3764856402</v>
      </c>
      <c r="S105" s="237">
        <v>4875357.3764856402</v>
      </c>
      <c r="T105" s="237">
        <v>4875357.3764856402</v>
      </c>
      <c r="U105" s="237">
        <v>4875357.3764856402</v>
      </c>
      <c r="V105" s="237">
        <v>4875357.3764856402</v>
      </c>
      <c r="W105" s="237">
        <v>0</v>
      </c>
      <c r="X105" s="237">
        <v>0</v>
      </c>
      <c r="Y105" s="237">
        <v>0</v>
      </c>
      <c r="Z105" s="237">
        <v>0</v>
      </c>
      <c r="AA105" s="237">
        <v>0</v>
      </c>
      <c r="AB105" s="237">
        <v>0</v>
      </c>
      <c r="AC105" s="237"/>
      <c r="AE105" s="237"/>
      <c r="AF105" s="237"/>
      <c r="AG105" s="237"/>
      <c r="AH105" s="237"/>
      <c r="AI105" s="237"/>
      <c r="AJ105" s="237"/>
      <c r="AK105" s="237"/>
      <c r="AL105" s="237"/>
      <c r="AM105" s="237"/>
      <c r="AN105" s="457"/>
    </row>
    <row r="106" spans="1:53" ht="13" collapsed="1">
      <c r="A106" s="422"/>
      <c r="B106" s="267" t="s">
        <v>607</v>
      </c>
      <c r="C106" s="267"/>
      <c r="D106" s="260">
        <v>0.5</v>
      </c>
      <c r="E106" s="268">
        <v>10925000</v>
      </c>
      <c r="F106" s="237">
        <v>311833.375</v>
      </c>
      <c r="G106" s="237">
        <v>392406.43171073718</v>
      </c>
      <c r="H106" s="237">
        <v>295760.19328926282</v>
      </c>
      <c r="I106" s="237">
        <v>0</v>
      </c>
      <c r="J106" s="237">
        <v>0</v>
      </c>
      <c r="K106" s="237">
        <v>637267</v>
      </c>
      <c r="L106" s="237">
        <v>1245416.4302443073</v>
      </c>
      <c r="M106" s="237">
        <v>1254506.9886516589</v>
      </c>
      <c r="N106" s="237">
        <v>852528.47610437428</v>
      </c>
      <c r="O106" s="237">
        <v>371060.55308814242</v>
      </c>
      <c r="P106" s="237">
        <v>343715.5137260097</v>
      </c>
      <c r="Q106" s="237">
        <v>345147.6616998681</v>
      </c>
      <c r="R106" s="237">
        <v>0</v>
      </c>
      <c r="S106" s="237">
        <v>0</v>
      </c>
      <c r="T106" s="237">
        <v>0</v>
      </c>
      <c r="U106" s="237">
        <v>0</v>
      </c>
      <c r="V106" s="237">
        <v>4875357.3764856402</v>
      </c>
      <c r="W106" s="237">
        <v>0</v>
      </c>
      <c r="X106" s="237">
        <v>0</v>
      </c>
      <c r="Y106" s="237">
        <v>0</v>
      </c>
      <c r="Z106" s="237">
        <v>0</v>
      </c>
      <c r="AA106" s="237">
        <v>0</v>
      </c>
      <c r="AB106" s="237">
        <v>0</v>
      </c>
      <c r="AC106" s="237">
        <v>0</v>
      </c>
      <c r="AE106" s="237"/>
      <c r="AF106" s="237"/>
      <c r="AG106" s="237"/>
      <c r="AH106" s="237"/>
      <c r="AI106" s="237"/>
      <c r="AJ106" s="237"/>
      <c r="AK106" s="237"/>
      <c r="AL106" s="237"/>
      <c r="AM106" s="237"/>
      <c r="AN106" s="457">
        <v>10925000</v>
      </c>
    </row>
    <row r="107" spans="1:53" ht="13" hidden="1">
      <c r="A107" s="422"/>
      <c r="B107" s="267" t="s">
        <v>606</v>
      </c>
      <c r="C107" s="267"/>
      <c r="D107" s="406"/>
      <c r="E107" s="268">
        <v>5170000</v>
      </c>
      <c r="F107" s="237">
        <v>5170000</v>
      </c>
      <c r="G107" s="237">
        <v>4858166.625</v>
      </c>
      <c r="H107" s="237">
        <v>4465760.1932892632</v>
      </c>
      <c r="I107" s="237">
        <v>3757572.4963582568</v>
      </c>
      <c r="J107" s="237">
        <v>2689618.5219992828</v>
      </c>
      <c r="K107" s="237">
        <v>1355390.7976403085</v>
      </c>
      <c r="L107" s="237">
        <v>594984.82328133425</v>
      </c>
      <c r="M107" s="237">
        <v>517000</v>
      </c>
      <c r="N107" s="237">
        <v>517000</v>
      </c>
      <c r="O107" s="237">
        <v>517000</v>
      </c>
      <c r="P107" s="237">
        <v>517000</v>
      </c>
      <c r="Q107" s="237">
        <v>517000</v>
      </c>
      <c r="R107" s="237">
        <v>517000</v>
      </c>
      <c r="S107" s="237">
        <v>517000</v>
      </c>
      <c r="T107" s="237">
        <v>517000</v>
      </c>
      <c r="U107" s="237">
        <v>0</v>
      </c>
      <c r="V107" s="237">
        <v>0</v>
      </c>
      <c r="W107" s="237">
        <v>0</v>
      </c>
      <c r="X107" s="237">
        <v>0</v>
      </c>
      <c r="Y107" s="237">
        <v>0</v>
      </c>
      <c r="Z107" s="237">
        <v>0</v>
      </c>
      <c r="AA107" s="237">
        <v>0</v>
      </c>
      <c r="AB107" s="266">
        <v>0</v>
      </c>
      <c r="AC107" s="237">
        <v>0</v>
      </c>
      <c r="AD107" s="237">
        <v>0</v>
      </c>
      <c r="AE107" s="266">
        <v>0</v>
      </c>
      <c r="AF107" s="237">
        <v>0</v>
      </c>
      <c r="AG107" s="237">
        <v>0</v>
      </c>
      <c r="AH107" s="237">
        <v>0</v>
      </c>
      <c r="AI107" s="237">
        <v>0</v>
      </c>
      <c r="AJ107" s="237">
        <v>0</v>
      </c>
      <c r="AK107" s="237">
        <v>0</v>
      </c>
      <c r="AL107" s="237">
        <v>0</v>
      </c>
      <c r="AM107" s="237">
        <v>0</v>
      </c>
      <c r="AN107" s="457"/>
    </row>
    <row r="108" spans="1:53" ht="13" collapsed="1">
      <c r="A108" s="422"/>
      <c r="B108" s="267" t="s">
        <v>605</v>
      </c>
      <c r="C108" s="267"/>
      <c r="D108" s="260">
        <v>0.5</v>
      </c>
      <c r="E108" s="268">
        <v>5170000</v>
      </c>
      <c r="F108" s="237">
        <v>311833.375</v>
      </c>
      <c r="G108" s="237">
        <v>392406.43171073718</v>
      </c>
      <c r="H108" s="237">
        <v>708187.69693100627</v>
      </c>
      <c r="I108" s="237">
        <v>1067953.9743589743</v>
      </c>
      <c r="J108" s="237">
        <v>1334227.7243589743</v>
      </c>
      <c r="K108" s="237">
        <v>760405.97435897426</v>
      </c>
      <c r="L108" s="237">
        <v>77984.823281333782</v>
      </c>
      <c r="M108" s="237"/>
      <c r="N108" s="237"/>
      <c r="O108" s="237"/>
      <c r="P108" s="237"/>
      <c r="Q108" s="237"/>
      <c r="R108" s="237"/>
      <c r="S108" s="237"/>
      <c r="T108" s="237">
        <v>517000</v>
      </c>
      <c r="U108" s="237">
        <v>0</v>
      </c>
      <c r="V108" s="237"/>
      <c r="W108" s="237"/>
      <c r="X108" s="237"/>
      <c r="Y108" s="237">
        <v>0</v>
      </c>
      <c r="Z108" s="237"/>
      <c r="AA108" s="237"/>
      <c r="AB108" s="237"/>
      <c r="AC108" s="237"/>
      <c r="AE108" s="237"/>
      <c r="AF108" s="237"/>
      <c r="AG108" s="237"/>
      <c r="AH108" s="237"/>
      <c r="AI108" s="237"/>
      <c r="AJ108" s="237"/>
      <c r="AK108" s="237"/>
      <c r="AL108" s="237"/>
      <c r="AM108" s="237"/>
      <c r="AN108" s="457">
        <v>5170000</v>
      </c>
    </row>
    <row r="109" spans="1:53" ht="13" hidden="1">
      <c r="A109" s="422"/>
      <c r="B109" s="267" t="s">
        <v>604</v>
      </c>
      <c r="C109" s="267"/>
      <c r="D109" s="406"/>
      <c r="E109" s="268"/>
      <c r="F109" s="237">
        <v>0</v>
      </c>
      <c r="G109" s="237">
        <v>0</v>
      </c>
      <c r="H109" s="237">
        <v>0</v>
      </c>
      <c r="I109" s="237">
        <v>0</v>
      </c>
      <c r="J109" s="237">
        <v>0</v>
      </c>
      <c r="K109" s="237">
        <v>0</v>
      </c>
      <c r="L109" s="237">
        <v>0</v>
      </c>
      <c r="M109" s="237">
        <v>0</v>
      </c>
      <c r="N109" s="237">
        <v>0</v>
      </c>
      <c r="O109" s="237">
        <v>0</v>
      </c>
      <c r="P109" s="237">
        <v>0</v>
      </c>
      <c r="Q109" s="237">
        <v>0</v>
      </c>
      <c r="R109" s="237">
        <v>0</v>
      </c>
      <c r="S109" s="237">
        <v>0</v>
      </c>
      <c r="T109" s="237">
        <v>-4.7912471927702427E-6</v>
      </c>
      <c r="U109" s="237">
        <v>0</v>
      </c>
      <c r="V109" s="237">
        <v>3925000.4185462072</v>
      </c>
      <c r="W109" s="237">
        <v>0</v>
      </c>
      <c r="X109" s="237">
        <v>0</v>
      </c>
      <c r="Y109" s="237">
        <v>605976.5814444744</v>
      </c>
      <c r="Z109" s="237">
        <v>0</v>
      </c>
      <c r="AA109" s="237">
        <v>0</v>
      </c>
      <c r="AB109" s="237">
        <v>0</v>
      </c>
      <c r="AC109" s="237">
        <v>0</v>
      </c>
      <c r="AD109" s="237">
        <v>0</v>
      </c>
      <c r="AE109" s="237">
        <v>0</v>
      </c>
      <c r="AF109" s="237">
        <v>0</v>
      </c>
      <c r="AG109" s="237">
        <v>0</v>
      </c>
      <c r="AH109" s="237">
        <v>0</v>
      </c>
      <c r="AI109" s="237">
        <v>0</v>
      </c>
      <c r="AJ109" s="237">
        <v>0</v>
      </c>
      <c r="AK109" s="237">
        <v>0</v>
      </c>
      <c r="AL109" s="237">
        <v>0</v>
      </c>
      <c r="AM109" s="237">
        <v>0</v>
      </c>
      <c r="AN109" s="457"/>
    </row>
    <row r="110" spans="1:53" ht="13" collapsed="1">
      <c r="A110" s="422"/>
      <c r="B110" s="267" t="s">
        <v>591</v>
      </c>
      <c r="C110" s="267"/>
      <c r="D110" s="459"/>
      <c r="E110" s="268">
        <v>605976.79793222575</v>
      </c>
      <c r="F110" s="237"/>
      <c r="G110" s="237"/>
      <c r="H110" s="237"/>
      <c r="I110" s="237"/>
      <c r="J110" s="237"/>
      <c r="K110" s="237"/>
      <c r="L110" s="237"/>
      <c r="M110" s="237"/>
      <c r="N110" s="237"/>
      <c r="O110" s="237"/>
      <c r="P110" s="237"/>
      <c r="Q110" s="237"/>
      <c r="R110" s="237">
        <v>0</v>
      </c>
      <c r="S110" s="237"/>
      <c r="T110" s="237">
        <v>-4.7912471927702427E-6</v>
      </c>
      <c r="U110" s="237"/>
      <c r="V110" s="237"/>
      <c r="W110" s="237"/>
      <c r="X110" s="237">
        <v>-0.20206298306584358</v>
      </c>
      <c r="Y110" s="237">
        <v>605977</v>
      </c>
      <c r="Z110" s="237">
        <v>0</v>
      </c>
      <c r="AA110" s="237"/>
      <c r="AB110" s="266"/>
      <c r="AC110" s="237"/>
      <c r="AE110" s="237"/>
      <c r="AF110" s="237"/>
      <c r="AG110" s="237"/>
      <c r="AH110" s="237"/>
      <c r="AI110" s="237"/>
      <c r="AJ110" s="237"/>
      <c r="AK110" s="237"/>
      <c r="AL110" s="237"/>
      <c r="AM110" s="237"/>
      <c r="AN110" s="457">
        <v>605976.79793222575</v>
      </c>
    </row>
    <row r="111" spans="1:53" ht="13" hidden="1">
      <c r="A111" s="422"/>
      <c r="B111" s="267"/>
      <c r="C111" s="267"/>
      <c r="D111" s="406"/>
      <c r="E111" s="268"/>
      <c r="F111" s="237"/>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66"/>
      <c r="AC111" s="237"/>
      <c r="AE111" s="237"/>
      <c r="AF111" s="237"/>
      <c r="AG111" s="237"/>
      <c r="AH111" s="237"/>
      <c r="AI111" s="237"/>
      <c r="AJ111" s="237"/>
      <c r="AK111" s="237"/>
      <c r="AL111" s="237"/>
      <c r="AM111" s="237"/>
      <c r="AN111" s="457"/>
    </row>
    <row r="112" spans="1:53" ht="13" collapsed="1">
      <c r="A112" s="422"/>
      <c r="B112" s="267"/>
      <c r="C112" s="267"/>
      <c r="D112" s="406"/>
      <c r="E112" s="268"/>
      <c r="F112" s="237"/>
      <c r="G112" s="237"/>
      <c r="H112" s="237"/>
      <c r="I112" s="237"/>
      <c r="J112" s="237"/>
      <c r="K112" s="237"/>
      <c r="L112" s="237"/>
      <c r="M112" s="237"/>
      <c r="N112" s="237"/>
      <c r="O112" s="237"/>
      <c r="P112" s="237"/>
      <c r="Q112" s="237"/>
      <c r="R112" s="237"/>
      <c r="S112" s="237"/>
      <c r="T112" s="237"/>
      <c r="U112" s="237"/>
      <c r="V112" s="237"/>
      <c r="W112" s="237"/>
      <c r="X112" s="237"/>
      <c r="Y112" s="237"/>
      <c r="Z112" s="237"/>
      <c r="AA112" s="237"/>
      <c r="AB112" s="266"/>
      <c r="AC112" s="237"/>
      <c r="AE112" s="237"/>
      <c r="AF112" s="237"/>
      <c r="AG112" s="237"/>
      <c r="AH112" s="237"/>
      <c r="AI112" s="237"/>
      <c r="AJ112" s="237"/>
      <c r="AK112" s="237"/>
      <c r="AL112" s="237"/>
      <c r="AM112" s="237"/>
      <c r="AN112" s="457"/>
    </row>
    <row r="113" spans="1:42" ht="13" hidden="1">
      <c r="A113" s="422"/>
      <c r="B113" s="267"/>
      <c r="C113" s="267"/>
      <c r="D113" s="406"/>
      <c r="E113" s="268"/>
      <c r="F113" s="237"/>
      <c r="G113" s="237"/>
      <c r="H113" s="237"/>
      <c r="I113" s="237"/>
      <c r="J113" s="237"/>
      <c r="K113" s="237"/>
      <c r="L113" s="237"/>
      <c r="M113" s="237"/>
      <c r="N113" s="237"/>
      <c r="O113" s="237"/>
      <c r="P113" s="237"/>
      <c r="Q113" s="237"/>
      <c r="R113" s="237"/>
      <c r="S113" s="237"/>
      <c r="T113" s="237"/>
      <c r="U113" s="237"/>
      <c r="V113" s="237"/>
      <c r="W113" s="237"/>
      <c r="X113" s="237"/>
      <c r="Y113" s="237"/>
      <c r="Z113" s="237"/>
      <c r="AA113" s="237"/>
      <c r="AB113" s="266"/>
      <c r="AC113" s="237"/>
      <c r="AE113" s="237"/>
      <c r="AF113" s="237"/>
      <c r="AG113" s="237"/>
      <c r="AH113" s="237"/>
      <c r="AI113" s="237"/>
      <c r="AJ113" s="237"/>
      <c r="AK113" s="237"/>
      <c r="AL113" s="237"/>
      <c r="AM113" s="237"/>
      <c r="AN113" s="457"/>
    </row>
    <row r="114" spans="1:42" ht="13" hidden="1">
      <c r="A114" s="422"/>
      <c r="B114" s="267"/>
      <c r="C114" s="267"/>
      <c r="D114" s="406"/>
      <c r="E114" s="268"/>
      <c r="F114" s="237"/>
      <c r="G114" s="237"/>
      <c r="H114" s="237"/>
      <c r="I114" s="237"/>
      <c r="J114" s="237"/>
      <c r="K114" s="237"/>
      <c r="L114" s="237"/>
      <c r="M114" s="237"/>
      <c r="N114" s="237"/>
      <c r="O114" s="237"/>
      <c r="P114" s="237"/>
      <c r="Q114" s="237"/>
      <c r="R114" s="237"/>
      <c r="S114" s="237"/>
      <c r="T114" s="237"/>
      <c r="U114" s="237"/>
      <c r="V114" s="237"/>
      <c r="W114" s="237"/>
      <c r="X114" s="237"/>
      <c r="Y114" s="237"/>
      <c r="Z114" s="237"/>
      <c r="AA114" s="237"/>
      <c r="AB114" s="266"/>
      <c r="AC114" s="237"/>
      <c r="AE114" s="237"/>
      <c r="AF114" s="237"/>
      <c r="AG114" s="237"/>
      <c r="AH114" s="237"/>
      <c r="AI114" s="237"/>
      <c r="AJ114" s="237"/>
      <c r="AK114" s="237"/>
      <c r="AL114" s="237"/>
      <c r="AM114" s="237"/>
      <c r="AN114" s="457"/>
    </row>
    <row r="115" spans="1:42" ht="13.5" customHeight="1" collapsed="1">
      <c r="A115" s="422"/>
      <c r="B115" s="267"/>
      <c r="C115" s="267"/>
      <c r="D115" s="406"/>
      <c r="E115" s="268"/>
      <c r="F115" s="237"/>
      <c r="G115" s="237"/>
      <c r="H115" s="237"/>
      <c r="I115" s="237"/>
      <c r="J115" s="237"/>
      <c r="K115" s="237"/>
      <c r="L115" s="237"/>
      <c r="M115" s="237"/>
      <c r="N115" s="237"/>
      <c r="O115" s="237"/>
      <c r="P115" s="237"/>
      <c r="Q115" s="237"/>
      <c r="R115" s="237"/>
      <c r="S115" s="237"/>
      <c r="T115" s="237"/>
      <c r="U115" s="237"/>
      <c r="V115" s="237"/>
      <c r="W115" s="237"/>
      <c r="X115" s="237"/>
      <c r="Y115" s="237"/>
      <c r="Z115" s="237"/>
      <c r="AA115" s="237"/>
      <c r="AB115" s="266"/>
      <c r="AC115" s="237"/>
      <c r="AE115" s="237"/>
      <c r="AF115" s="237"/>
      <c r="AG115" s="237"/>
      <c r="AH115" s="237"/>
      <c r="AI115" s="237"/>
      <c r="AJ115" s="237"/>
      <c r="AK115" s="237"/>
      <c r="AL115" s="237"/>
      <c r="AM115" s="237"/>
      <c r="AN115" s="457"/>
    </row>
    <row r="116" spans="1:42" s="238" customFormat="1" ht="14.15" hidden="1" customHeight="1">
      <c r="A116" s="446"/>
      <c r="B116" s="282" t="s">
        <v>603</v>
      </c>
      <c r="C116" s="282"/>
      <c r="D116" s="407"/>
      <c r="E116" s="308"/>
      <c r="F116" s="266">
        <v>0</v>
      </c>
      <c r="G116" s="266">
        <v>0</v>
      </c>
      <c r="H116" s="266">
        <v>0</v>
      </c>
      <c r="I116" s="266">
        <v>0</v>
      </c>
      <c r="J116" s="266">
        <v>0</v>
      </c>
      <c r="K116" s="266">
        <v>0</v>
      </c>
      <c r="L116" s="266">
        <v>0</v>
      </c>
      <c r="M116" s="266">
        <v>0</v>
      </c>
      <c r="N116" s="266">
        <v>0</v>
      </c>
      <c r="O116" s="266">
        <v>0</v>
      </c>
      <c r="P116" s="266">
        <v>0</v>
      </c>
      <c r="Q116" s="266">
        <v>0</v>
      </c>
      <c r="R116" s="266">
        <v>0</v>
      </c>
      <c r="S116" s="266">
        <v>0</v>
      </c>
      <c r="T116" s="266">
        <v>0</v>
      </c>
      <c r="U116" s="266">
        <v>0</v>
      </c>
      <c r="V116" s="266">
        <v>0</v>
      </c>
      <c r="W116" s="266">
        <v>0</v>
      </c>
      <c r="X116" s="266">
        <v>0</v>
      </c>
      <c r="Y116" s="266">
        <v>0</v>
      </c>
      <c r="Z116" s="266">
        <v>0</v>
      </c>
      <c r="AA116" s="266">
        <v>0</v>
      </c>
      <c r="AB116" s="266">
        <v>0</v>
      </c>
      <c r="AC116" s="266">
        <v>0</v>
      </c>
      <c r="AD116" s="266"/>
      <c r="AE116" s="266"/>
      <c r="AF116" s="266"/>
      <c r="AG116" s="266"/>
      <c r="AH116" s="266"/>
      <c r="AI116" s="266"/>
      <c r="AJ116" s="266"/>
      <c r="AK116" s="266"/>
      <c r="AL116" s="266"/>
      <c r="AM116" s="266"/>
      <c r="AN116" s="457"/>
    </row>
    <row r="117" spans="1:42" ht="14.15" hidden="1" customHeight="1">
      <c r="A117" s="422"/>
      <c r="B117" s="267"/>
      <c r="C117" s="267"/>
      <c r="D117" s="406"/>
      <c r="E117" s="268"/>
      <c r="F117" s="237"/>
      <c r="G117" s="237"/>
      <c r="H117" s="237"/>
      <c r="I117" s="237"/>
      <c r="J117" s="237"/>
      <c r="K117" s="237"/>
      <c r="L117" s="237"/>
      <c r="M117" s="237"/>
      <c r="N117" s="237"/>
      <c r="O117" s="237"/>
      <c r="P117" s="237"/>
      <c r="Q117" s="237"/>
      <c r="R117" s="237"/>
      <c r="S117" s="237"/>
      <c r="T117" s="237"/>
      <c r="U117" s="237"/>
      <c r="V117" s="237"/>
      <c r="W117" s="237"/>
      <c r="X117" s="237"/>
      <c r="Y117" s="237"/>
      <c r="Z117" s="237"/>
      <c r="AA117" s="237"/>
      <c r="AB117" s="266"/>
      <c r="AC117" s="237"/>
      <c r="AE117" s="237"/>
      <c r="AF117" s="237"/>
      <c r="AG117" s="237"/>
      <c r="AH117" s="237"/>
      <c r="AI117" s="237"/>
      <c r="AJ117" s="237"/>
      <c r="AK117" s="237"/>
      <c r="AL117" s="237"/>
      <c r="AM117" s="237"/>
      <c r="AN117" s="457"/>
    </row>
    <row r="118" spans="1:42" ht="13.5" hidden="1" customHeight="1">
      <c r="A118" s="422"/>
      <c r="B118" s="267"/>
      <c r="C118" s="267"/>
      <c r="D118" s="406"/>
      <c r="E118" s="268"/>
      <c r="F118" s="237"/>
      <c r="G118" s="237"/>
      <c r="H118" s="237"/>
      <c r="I118" s="237"/>
      <c r="J118" s="237"/>
      <c r="K118" s="237"/>
      <c r="L118" s="237"/>
      <c r="M118" s="237"/>
      <c r="N118" s="237"/>
      <c r="O118" s="237"/>
      <c r="P118" s="237"/>
      <c r="Q118" s="237"/>
      <c r="R118" s="237"/>
      <c r="S118" s="237"/>
      <c r="T118" s="237"/>
      <c r="U118" s="237"/>
      <c r="V118" s="237"/>
      <c r="W118" s="237"/>
      <c r="X118" s="237"/>
      <c r="Y118" s="237"/>
      <c r="Z118" s="237"/>
      <c r="AA118" s="237"/>
      <c r="AB118" s="266"/>
      <c r="AC118" s="237"/>
      <c r="AE118" s="237"/>
      <c r="AF118" s="237"/>
      <c r="AG118" s="237"/>
      <c r="AH118" s="237"/>
      <c r="AI118" s="237"/>
      <c r="AJ118" s="237"/>
      <c r="AK118" s="237"/>
      <c r="AL118" s="237"/>
      <c r="AM118" s="237"/>
      <c r="AN118" s="457"/>
    </row>
    <row r="119" spans="1:42" ht="13" hidden="1">
      <c r="A119" s="422"/>
      <c r="B119" s="267" t="s">
        <v>602</v>
      </c>
      <c r="C119" s="267"/>
      <c r="D119" s="406"/>
      <c r="E119" s="268"/>
      <c r="F119" s="237"/>
      <c r="G119" s="237">
        <v>0</v>
      </c>
      <c r="H119" s="237">
        <v>0</v>
      </c>
      <c r="I119" s="237">
        <v>0</v>
      </c>
      <c r="J119" s="237">
        <v>0</v>
      </c>
      <c r="K119" s="237">
        <v>0</v>
      </c>
      <c r="L119" s="237">
        <v>0</v>
      </c>
      <c r="M119" s="237">
        <v>0</v>
      </c>
      <c r="N119" s="237">
        <v>0</v>
      </c>
      <c r="O119" s="237">
        <v>0</v>
      </c>
      <c r="P119" s="237">
        <v>0</v>
      </c>
      <c r="Q119" s="237">
        <v>0</v>
      </c>
      <c r="R119" s="237"/>
      <c r="S119" s="237">
        <v>0</v>
      </c>
      <c r="T119" s="237">
        <v>0</v>
      </c>
      <c r="U119" s="237">
        <v>0</v>
      </c>
      <c r="V119" s="237">
        <v>0</v>
      </c>
      <c r="W119" s="237"/>
      <c r="X119" s="237">
        <v>0</v>
      </c>
      <c r="Y119" s="237">
        <v>0</v>
      </c>
      <c r="Z119" s="237">
        <v>0</v>
      </c>
      <c r="AA119" s="237">
        <v>0</v>
      </c>
      <c r="AB119" s="266">
        <v>0</v>
      </c>
      <c r="AC119" s="237">
        <v>0</v>
      </c>
      <c r="AE119" s="237"/>
      <c r="AF119" s="237"/>
      <c r="AG119" s="237"/>
      <c r="AH119" s="237"/>
      <c r="AI119" s="237"/>
      <c r="AJ119" s="237"/>
      <c r="AK119" s="237"/>
      <c r="AL119" s="237"/>
      <c r="AM119" s="237"/>
      <c r="AN119" s="457">
        <v>0</v>
      </c>
    </row>
    <row r="120" spans="1:42" hidden="1">
      <c r="A120" s="422"/>
      <c r="B120" s="267" t="s">
        <v>601</v>
      </c>
      <c r="C120" s="267"/>
      <c r="D120" s="406"/>
      <c r="E120" s="268">
        <v>0</v>
      </c>
      <c r="F120" s="237"/>
      <c r="G120" s="237">
        <v>0</v>
      </c>
      <c r="H120" s="237">
        <v>0</v>
      </c>
      <c r="I120" s="237">
        <v>0</v>
      </c>
      <c r="J120" s="237">
        <v>0</v>
      </c>
      <c r="K120" s="237">
        <v>0</v>
      </c>
      <c r="L120" s="237">
        <v>0</v>
      </c>
      <c r="M120" s="237">
        <v>0</v>
      </c>
      <c r="N120" s="237">
        <v>0</v>
      </c>
      <c r="O120" s="237">
        <v>0</v>
      </c>
      <c r="P120" s="237">
        <v>0</v>
      </c>
      <c r="Q120" s="237">
        <v>0</v>
      </c>
      <c r="R120" s="237">
        <v>0</v>
      </c>
      <c r="S120" s="237">
        <v>0</v>
      </c>
      <c r="T120" s="237">
        <v>0</v>
      </c>
      <c r="U120" s="237">
        <v>0</v>
      </c>
      <c r="V120" s="237">
        <v>0</v>
      </c>
      <c r="W120" s="237">
        <v>0</v>
      </c>
      <c r="X120" s="237">
        <v>0</v>
      </c>
      <c r="Y120" s="237">
        <v>0</v>
      </c>
      <c r="Z120" s="237">
        <v>0</v>
      </c>
      <c r="AA120" s="237">
        <v>0</v>
      </c>
      <c r="AB120" s="266">
        <v>0</v>
      </c>
      <c r="AC120" s="237">
        <v>0</v>
      </c>
      <c r="AE120" s="237"/>
      <c r="AF120" s="237"/>
      <c r="AG120" s="237"/>
      <c r="AH120" s="237"/>
      <c r="AI120" s="237"/>
      <c r="AJ120" s="237"/>
      <c r="AK120" s="237"/>
      <c r="AL120" s="237"/>
      <c r="AM120" s="237"/>
      <c r="AN120" s="460">
        <v>0</v>
      </c>
    </row>
    <row r="121" spans="1:42" ht="13.5" hidden="1" customHeight="1">
      <c r="A121" s="422"/>
      <c r="B121" s="267" t="s">
        <v>600</v>
      </c>
      <c r="C121" s="267"/>
      <c r="D121" s="406"/>
      <c r="E121" s="268"/>
      <c r="F121" s="237"/>
      <c r="G121" s="237">
        <v>0</v>
      </c>
      <c r="H121" s="237">
        <v>0</v>
      </c>
      <c r="I121" s="237">
        <v>0</v>
      </c>
      <c r="J121" s="237">
        <v>0</v>
      </c>
      <c r="K121" s="237">
        <v>0</v>
      </c>
      <c r="L121" s="237">
        <v>0</v>
      </c>
      <c r="M121" s="237">
        <v>0</v>
      </c>
      <c r="N121" s="237">
        <v>0</v>
      </c>
      <c r="O121" s="237">
        <v>0</v>
      </c>
      <c r="P121" s="237">
        <v>0</v>
      </c>
      <c r="Q121" s="237">
        <v>0</v>
      </c>
      <c r="R121" s="237">
        <v>0</v>
      </c>
      <c r="S121" s="237">
        <v>0</v>
      </c>
      <c r="T121" s="237">
        <v>0</v>
      </c>
      <c r="U121" s="237">
        <v>0</v>
      </c>
      <c r="V121" s="237">
        <v>0</v>
      </c>
      <c r="W121" s="237">
        <v>0</v>
      </c>
      <c r="X121" s="237">
        <v>0</v>
      </c>
      <c r="Y121" s="237">
        <v>0</v>
      </c>
      <c r="Z121" s="237">
        <v>0</v>
      </c>
      <c r="AA121" s="237">
        <v>0</v>
      </c>
      <c r="AB121" s="266">
        <v>0</v>
      </c>
      <c r="AC121" s="237">
        <v>0</v>
      </c>
      <c r="AE121" s="237"/>
      <c r="AF121" s="237"/>
      <c r="AG121" s="237"/>
      <c r="AH121" s="237"/>
      <c r="AI121" s="237"/>
      <c r="AJ121" s="237"/>
      <c r="AK121" s="237"/>
      <c r="AL121" s="237"/>
      <c r="AM121" s="237"/>
      <c r="AN121" s="460"/>
    </row>
    <row r="122" spans="1:42" s="284" customFormat="1" ht="13" collapsed="1">
      <c r="A122" s="451"/>
      <c r="B122" s="461" t="s">
        <v>599</v>
      </c>
      <c r="C122" s="461"/>
      <c r="D122" s="412"/>
      <c r="E122" s="307"/>
      <c r="F122" s="305"/>
      <c r="G122" s="305"/>
      <c r="H122" s="305"/>
      <c r="I122" s="305"/>
      <c r="J122" s="305"/>
      <c r="K122" s="305"/>
      <c r="L122" s="305"/>
      <c r="M122" s="305"/>
      <c r="N122" s="305"/>
      <c r="O122" s="305"/>
      <c r="P122" s="305"/>
      <c r="Q122" s="305"/>
      <c r="R122" s="305"/>
      <c r="S122" s="305"/>
      <c r="T122" s="305"/>
      <c r="U122" s="305"/>
      <c r="V122" s="305"/>
      <c r="W122" s="305"/>
      <c r="X122" s="305"/>
      <c r="Y122" s="305"/>
      <c r="Z122" s="305"/>
      <c r="AA122" s="305"/>
      <c r="AB122" s="306"/>
      <c r="AC122" s="305"/>
      <c r="AD122" s="305"/>
      <c r="AE122" s="305"/>
      <c r="AF122" s="305"/>
      <c r="AG122" s="305"/>
      <c r="AH122" s="305"/>
      <c r="AI122" s="305"/>
      <c r="AJ122" s="305"/>
      <c r="AK122" s="305"/>
      <c r="AL122" s="305"/>
      <c r="AM122" s="305"/>
      <c r="AN122" s="457"/>
      <c r="AP122" s="236"/>
    </row>
    <row r="123" spans="1:42" ht="13" hidden="1" customHeight="1">
      <c r="A123" s="422"/>
      <c r="B123" s="267" t="s">
        <v>598</v>
      </c>
      <c r="C123" s="267"/>
      <c r="D123" s="406"/>
      <c r="E123" s="268"/>
      <c r="F123" s="237"/>
      <c r="G123" s="237"/>
      <c r="H123" s="237"/>
      <c r="I123" s="237"/>
      <c r="J123" s="237"/>
      <c r="K123" s="237"/>
      <c r="L123" s="237"/>
      <c r="M123" s="237"/>
      <c r="N123" s="237"/>
      <c r="O123" s="237"/>
      <c r="P123" s="237"/>
      <c r="Q123" s="237"/>
      <c r="R123" s="237"/>
      <c r="S123" s="237"/>
      <c r="T123" s="237"/>
      <c r="U123" s="237"/>
      <c r="V123" s="237"/>
      <c r="W123" s="237"/>
      <c r="X123" s="237"/>
      <c r="Y123" s="237"/>
      <c r="Z123" s="237"/>
      <c r="AA123" s="237"/>
      <c r="AB123" s="266"/>
      <c r="AC123" s="237"/>
      <c r="AE123" s="237"/>
      <c r="AF123" s="237"/>
      <c r="AG123" s="237"/>
      <c r="AH123" s="237"/>
      <c r="AI123" s="237"/>
      <c r="AJ123" s="237"/>
      <c r="AK123" s="237"/>
      <c r="AL123" s="237"/>
      <c r="AM123" s="237"/>
      <c r="AN123" s="460">
        <v>0</v>
      </c>
    </row>
    <row r="124" spans="1:42" ht="13" hidden="1">
      <c r="A124" s="422"/>
      <c r="B124" s="267" t="s">
        <v>597</v>
      </c>
      <c r="C124" s="267"/>
      <c r="D124" s="406"/>
      <c r="E124" s="268"/>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v>0</v>
      </c>
      <c r="AB124" s="266">
        <v>0</v>
      </c>
      <c r="AC124" s="237">
        <v>0</v>
      </c>
      <c r="AE124" s="237"/>
      <c r="AF124" s="237"/>
      <c r="AG124" s="237"/>
      <c r="AH124" s="237"/>
      <c r="AI124" s="237"/>
      <c r="AJ124" s="237"/>
      <c r="AK124" s="237"/>
      <c r="AL124" s="237"/>
      <c r="AM124" s="237"/>
      <c r="AN124" s="457">
        <v>0</v>
      </c>
    </row>
    <row r="125" spans="1:42" ht="13" hidden="1">
      <c r="A125" s="422"/>
      <c r="B125" s="267" t="s">
        <v>596</v>
      </c>
      <c r="C125" s="267"/>
      <c r="D125" s="406"/>
      <c r="E125" s="268"/>
      <c r="F125" s="237"/>
      <c r="G125" s="237"/>
      <c r="H125" s="237"/>
      <c r="I125" s="237"/>
      <c r="J125" s="237"/>
      <c r="K125" s="237"/>
      <c r="L125" s="237"/>
      <c r="M125" s="237"/>
      <c r="N125" s="237"/>
      <c r="O125" s="237"/>
      <c r="P125" s="237"/>
      <c r="Q125" s="237"/>
      <c r="R125" s="237"/>
      <c r="S125" s="237"/>
      <c r="T125" s="237"/>
      <c r="U125" s="237"/>
      <c r="V125" s="237"/>
      <c r="W125" s="237"/>
      <c r="X125" s="237"/>
      <c r="Y125" s="237"/>
      <c r="Z125" s="237"/>
      <c r="AA125" s="237"/>
      <c r="AB125" s="266"/>
      <c r="AC125" s="237"/>
      <c r="AE125" s="237"/>
      <c r="AF125" s="237"/>
      <c r="AG125" s="237"/>
      <c r="AH125" s="237"/>
      <c r="AI125" s="237"/>
      <c r="AJ125" s="237"/>
      <c r="AK125" s="237"/>
      <c r="AL125" s="237"/>
      <c r="AM125" s="237"/>
      <c r="AN125" s="457">
        <v>0</v>
      </c>
    </row>
    <row r="126" spans="1:42" ht="13" hidden="1">
      <c r="A126" s="422"/>
      <c r="B126" s="267" t="s">
        <v>595</v>
      </c>
      <c r="C126" s="267"/>
      <c r="D126" s="406"/>
      <c r="E126" s="268"/>
      <c r="F126" s="237"/>
      <c r="G126" s="237"/>
      <c r="H126" s="237"/>
      <c r="I126" s="237"/>
      <c r="J126" s="237"/>
      <c r="K126" s="237"/>
      <c r="L126" s="237"/>
      <c r="M126" s="237"/>
      <c r="N126" s="237"/>
      <c r="O126" s="237"/>
      <c r="P126" s="237"/>
      <c r="Q126" s="237"/>
      <c r="R126" s="237"/>
      <c r="S126" s="237"/>
      <c r="T126" s="237"/>
      <c r="U126" s="237"/>
      <c r="V126" s="237"/>
      <c r="W126" s="237"/>
      <c r="X126" s="237"/>
      <c r="Y126" s="237">
        <v>0</v>
      </c>
      <c r="Z126" s="237"/>
      <c r="AA126" s="237">
        <v>0</v>
      </c>
      <c r="AB126" s="266">
        <v>0</v>
      </c>
      <c r="AC126" s="237"/>
      <c r="AE126" s="237"/>
      <c r="AF126" s="237"/>
      <c r="AG126" s="237"/>
      <c r="AH126" s="237"/>
      <c r="AI126" s="237"/>
      <c r="AJ126" s="237"/>
      <c r="AK126" s="237"/>
      <c r="AL126" s="237"/>
      <c r="AM126" s="237"/>
      <c r="AN126" s="457">
        <v>0</v>
      </c>
    </row>
    <row r="127" spans="1:42" ht="13" hidden="1">
      <c r="A127" s="422"/>
      <c r="B127" s="267" t="s">
        <v>594</v>
      </c>
      <c r="C127" s="267"/>
      <c r="D127" s="406"/>
      <c r="E127" s="268">
        <v>3924999.9999906817</v>
      </c>
      <c r="F127" s="237"/>
      <c r="G127" s="237"/>
      <c r="H127" s="237"/>
      <c r="I127" s="237"/>
      <c r="J127" s="237"/>
      <c r="K127" s="237"/>
      <c r="L127" s="237"/>
      <c r="M127" s="237"/>
      <c r="N127" s="237"/>
      <c r="O127" s="237"/>
      <c r="P127" s="237"/>
      <c r="Q127" s="237"/>
      <c r="R127" s="237"/>
      <c r="S127" s="237"/>
      <c r="T127" s="237"/>
      <c r="U127" s="237"/>
      <c r="V127" s="237">
        <v>3925000.4185462072</v>
      </c>
      <c r="W127" s="237">
        <v>0</v>
      </c>
      <c r="X127" s="237">
        <v>0</v>
      </c>
      <c r="Y127" s="237">
        <v>-0.4185555255971849</v>
      </c>
      <c r="Z127" s="237"/>
      <c r="AA127" s="237"/>
      <c r="AB127" s="266"/>
      <c r="AC127" s="237"/>
      <c r="AD127" s="237">
        <v>0</v>
      </c>
      <c r="AE127" s="237"/>
      <c r="AF127" s="237"/>
      <c r="AG127" s="237"/>
      <c r="AH127" s="237"/>
      <c r="AI127" s="237"/>
      <c r="AJ127" s="237"/>
      <c r="AK127" s="237"/>
      <c r="AL127" s="237"/>
      <c r="AM127" s="237"/>
      <c r="AN127" s="457">
        <v>3924999.9999906817</v>
      </c>
    </row>
    <row r="128" spans="1:42" ht="13" collapsed="1">
      <c r="A128" s="422"/>
      <c r="B128" s="267" t="s">
        <v>593</v>
      </c>
      <c r="C128" s="267"/>
      <c r="D128" s="406"/>
      <c r="E128" s="268"/>
      <c r="F128" s="237"/>
      <c r="G128" s="237"/>
      <c r="H128" s="237"/>
      <c r="I128" s="237"/>
      <c r="J128" s="237"/>
      <c r="K128" s="237"/>
      <c r="L128" s="237"/>
      <c r="M128" s="237"/>
      <c r="N128" s="237"/>
      <c r="O128" s="237"/>
      <c r="P128" s="237"/>
      <c r="Q128" s="237"/>
      <c r="R128" s="237"/>
      <c r="S128" s="237"/>
      <c r="T128" s="237"/>
      <c r="U128" s="237"/>
      <c r="V128" s="237"/>
      <c r="W128" s="237"/>
      <c r="X128" s="237"/>
      <c r="Y128" s="237"/>
      <c r="Z128" s="237"/>
      <c r="AA128" s="237">
        <v>0</v>
      </c>
      <c r="AB128" s="266"/>
      <c r="AC128" s="237"/>
      <c r="AE128" s="237"/>
      <c r="AF128" s="237"/>
      <c r="AG128" s="237"/>
      <c r="AH128" s="237"/>
      <c r="AI128" s="237"/>
      <c r="AJ128" s="237"/>
      <c r="AK128" s="237"/>
      <c r="AL128" s="237"/>
      <c r="AM128" s="237"/>
      <c r="AN128" s="457">
        <v>0</v>
      </c>
    </row>
    <row r="129" spans="1:53" ht="13" hidden="1">
      <c r="A129" s="422"/>
      <c r="B129" s="267" t="s">
        <v>592</v>
      </c>
      <c r="C129" s="267"/>
      <c r="D129" s="406"/>
      <c r="E129" s="268">
        <v>0</v>
      </c>
      <c r="F129" s="237"/>
      <c r="G129" s="237"/>
      <c r="H129" s="237"/>
      <c r="I129" s="237"/>
      <c r="J129" s="237"/>
      <c r="K129" s="237"/>
      <c r="L129" s="237"/>
      <c r="M129" s="237"/>
      <c r="N129" s="237"/>
      <c r="O129" s="237"/>
      <c r="P129" s="237"/>
      <c r="Q129" s="237"/>
      <c r="R129" s="237"/>
      <c r="S129" s="237"/>
      <c r="T129" s="237"/>
      <c r="U129" s="237"/>
      <c r="V129" s="237"/>
      <c r="W129" s="237"/>
      <c r="X129" s="237">
        <v>0</v>
      </c>
      <c r="Y129" s="237"/>
      <c r="Z129" s="237"/>
      <c r="AA129" s="237"/>
      <c r="AB129" s="266"/>
      <c r="AC129" s="237"/>
      <c r="AE129" s="237"/>
      <c r="AF129" s="237"/>
      <c r="AG129" s="237"/>
      <c r="AH129" s="237"/>
      <c r="AI129" s="237"/>
      <c r="AJ129" s="237"/>
      <c r="AK129" s="237"/>
      <c r="AL129" s="237"/>
      <c r="AM129" s="237"/>
      <c r="AN129" s="457">
        <v>0</v>
      </c>
    </row>
    <row r="130" spans="1:53" s="304" customFormat="1" ht="13">
      <c r="A130" s="462"/>
      <c r="B130" s="267" t="s">
        <v>591</v>
      </c>
      <c r="C130" s="267"/>
      <c r="D130" s="406"/>
      <c r="E130" s="268"/>
      <c r="F130" s="237">
        <v>0</v>
      </c>
      <c r="G130" s="269"/>
      <c r="H130" s="269"/>
      <c r="I130" s="269"/>
      <c r="J130" s="269"/>
      <c r="K130" s="269"/>
      <c r="L130" s="269"/>
      <c r="M130" s="269"/>
      <c r="N130" s="269"/>
      <c r="O130" s="269"/>
      <c r="P130" s="269"/>
      <c r="Q130" s="269"/>
      <c r="R130" s="269"/>
      <c r="S130" s="269"/>
      <c r="T130" s="269"/>
      <c r="U130" s="269"/>
      <c r="V130" s="269"/>
      <c r="W130" s="237"/>
      <c r="X130" s="269"/>
      <c r="Y130" s="269"/>
      <c r="Z130" s="269"/>
      <c r="AA130" s="237">
        <v>0</v>
      </c>
      <c r="AB130" s="237">
        <v>0</v>
      </c>
      <c r="AC130" s="237">
        <v>0</v>
      </c>
      <c r="AD130" s="237">
        <v>0</v>
      </c>
      <c r="AE130" s="269"/>
      <c r="AF130" s="269"/>
      <c r="AG130" s="269"/>
      <c r="AH130" s="269"/>
      <c r="AI130" s="269"/>
      <c r="AJ130" s="269"/>
      <c r="AK130" s="269"/>
      <c r="AL130" s="269"/>
      <c r="AM130" s="269"/>
      <c r="AN130" s="457"/>
      <c r="AO130" s="236"/>
      <c r="AP130" s="236"/>
      <c r="AQ130" s="236"/>
    </row>
    <row r="131" spans="1:53" ht="16.75" hidden="1" customHeight="1">
      <c r="A131" s="422"/>
      <c r="B131" s="267" t="s">
        <v>590</v>
      </c>
      <c r="C131" s="267"/>
      <c r="D131" s="406"/>
      <c r="E131" s="268"/>
      <c r="F131" s="237"/>
      <c r="G131" s="237">
        <v>0</v>
      </c>
      <c r="H131" s="237">
        <v>0</v>
      </c>
      <c r="I131" s="237">
        <v>0</v>
      </c>
      <c r="J131" s="237">
        <v>0</v>
      </c>
      <c r="K131" s="237">
        <v>0</v>
      </c>
      <c r="L131" s="237">
        <v>0</v>
      </c>
      <c r="M131" s="237">
        <v>0</v>
      </c>
      <c r="N131" s="237">
        <v>0</v>
      </c>
      <c r="O131" s="237">
        <v>0</v>
      </c>
      <c r="P131" s="237">
        <v>0</v>
      </c>
      <c r="Q131" s="237">
        <v>0</v>
      </c>
      <c r="R131" s="237">
        <v>0</v>
      </c>
      <c r="S131" s="237">
        <v>0</v>
      </c>
      <c r="T131" s="237">
        <v>0</v>
      </c>
      <c r="U131" s="237">
        <v>0</v>
      </c>
      <c r="V131" s="237">
        <v>0</v>
      </c>
      <c r="W131" s="237">
        <v>0</v>
      </c>
      <c r="X131" s="237">
        <v>0</v>
      </c>
      <c r="Y131" s="237" t="e">
        <v>#REF!</v>
      </c>
      <c r="Z131" s="237">
        <v>0</v>
      </c>
      <c r="AA131" s="237">
        <v>0</v>
      </c>
      <c r="AB131" s="266">
        <v>0</v>
      </c>
      <c r="AC131" s="237"/>
      <c r="AE131" s="237"/>
      <c r="AF131" s="237"/>
      <c r="AG131" s="237"/>
      <c r="AH131" s="237"/>
      <c r="AI131" s="237"/>
      <c r="AJ131" s="237"/>
      <c r="AK131" s="237"/>
      <c r="AL131" s="237"/>
      <c r="AM131" s="237"/>
      <c r="AN131" s="457" t="e">
        <v>#REF!</v>
      </c>
    </row>
    <row r="132" spans="1:53" s="300" customFormat="1" ht="21" customHeight="1">
      <c r="A132" s="445"/>
      <c r="B132" s="303" t="s">
        <v>589</v>
      </c>
      <c r="C132" s="303"/>
      <c r="D132" s="399"/>
      <c r="E132" s="301">
        <v>29225296.797922909</v>
      </c>
      <c r="F132" s="302">
        <v>2343530.75</v>
      </c>
      <c r="G132" s="302">
        <v>784812.86342147435</v>
      </c>
      <c r="H132" s="302">
        <v>1003947.8902202691</v>
      </c>
      <c r="I132" s="302">
        <v>1067953.9743589743</v>
      </c>
      <c r="J132" s="302">
        <v>1334227.7243589743</v>
      </c>
      <c r="K132" s="302">
        <v>1397672.9743589743</v>
      </c>
      <c r="L132" s="302">
        <v>1323401.253525641</v>
      </c>
      <c r="M132" s="302">
        <v>1254506.9886516589</v>
      </c>
      <c r="N132" s="302">
        <v>852528.47610437428</v>
      </c>
      <c r="O132" s="302">
        <v>371060.55308814242</v>
      </c>
      <c r="P132" s="302">
        <v>343715.5137260097</v>
      </c>
      <c r="Q132" s="302">
        <v>345147.6616998681</v>
      </c>
      <c r="R132" s="302">
        <v>448981.77695695084</v>
      </c>
      <c r="S132" s="302">
        <v>1091085.4852902843</v>
      </c>
      <c r="T132" s="302">
        <v>981779.17759318533</v>
      </c>
      <c r="U132" s="302">
        <v>62271.177597976508</v>
      </c>
      <c r="V132" s="302">
        <v>11204771.17758866</v>
      </c>
      <c r="W132" s="302">
        <v>37064.333333333336</v>
      </c>
      <c r="X132" s="302">
        <v>37064.333333333336</v>
      </c>
      <c r="Y132" s="302">
        <v>2939772.9147778079</v>
      </c>
      <c r="Z132" s="302">
        <v>0</v>
      </c>
      <c r="AA132" s="302">
        <v>0</v>
      </c>
      <c r="AB132" s="302">
        <v>0</v>
      </c>
      <c r="AC132" s="302">
        <v>0</v>
      </c>
      <c r="AD132" s="302">
        <v>0</v>
      </c>
      <c r="AE132" s="301">
        <v>0</v>
      </c>
      <c r="AF132" s="302"/>
      <c r="AG132" s="302"/>
      <c r="AH132" s="302"/>
      <c r="AI132" s="302"/>
      <c r="AJ132" s="302"/>
      <c r="AK132" s="302"/>
      <c r="AL132" s="302"/>
      <c r="AM132" s="301"/>
      <c r="AN132" s="463">
        <v>29225296.797922906</v>
      </c>
      <c r="AO132" s="300">
        <v>0</v>
      </c>
      <c r="AP132" s="284"/>
    </row>
    <row r="133" spans="1:53">
      <c r="A133" s="422"/>
      <c r="B133" s="267"/>
      <c r="C133" s="267"/>
      <c r="D133" s="406"/>
      <c r="E133" s="237">
        <v>0</v>
      </c>
      <c r="F133" s="237">
        <v>0</v>
      </c>
      <c r="G133" s="237">
        <v>0</v>
      </c>
      <c r="H133" s="237">
        <v>0</v>
      </c>
      <c r="I133" s="237">
        <v>0</v>
      </c>
      <c r="J133" s="237">
        <v>0</v>
      </c>
      <c r="K133" s="237">
        <v>0</v>
      </c>
      <c r="L133" s="237">
        <v>0</v>
      </c>
      <c r="M133" s="237">
        <v>0</v>
      </c>
      <c r="N133" s="237">
        <v>0</v>
      </c>
      <c r="O133" s="237">
        <v>0</v>
      </c>
      <c r="P133" s="237">
        <v>0</v>
      </c>
      <c r="Q133" s="237">
        <v>0</v>
      </c>
      <c r="R133" s="237">
        <v>0</v>
      </c>
      <c r="S133" s="237">
        <v>0</v>
      </c>
      <c r="T133" s="237">
        <v>4.7911889851093292E-6</v>
      </c>
      <c r="U133" s="237">
        <v>0</v>
      </c>
      <c r="V133" s="237">
        <v>9.3169510364532471E-6</v>
      </c>
      <c r="W133" s="299">
        <v>0</v>
      </c>
      <c r="X133" s="299">
        <v>0</v>
      </c>
      <c r="Y133" s="299">
        <v>0</v>
      </c>
      <c r="Z133" s="237">
        <v>0</v>
      </c>
      <c r="AA133" s="237">
        <v>0</v>
      </c>
      <c r="AB133" s="298">
        <v>0</v>
      </c>
      <c r="AC133" s="237">
        <v>0</v>
      </c>
      <c r="AD133" s="237">
        <v>0</v>
      </c>
      <c r="AE133" s="268"/>
      <c r="AF133" s="237"/>
      <c r="AG133" s="237"/>
      <c r="AH133" s="237"/>
      <c r="AI133" s="237"/>
      <c r="AJ133" s="237"/>
      <c r="AK133" s="278"/>
      <c r="AL133" s="237"/>
      <c r="AM133" s="268"/>
      <c r="AN133" s="464">
        <v>0.20207709446549416</v>
      </c>
      <c r="AO133" s="237"/>
    </row>
    <row r="134" spans="1:53" ht="13" hidden="1">
      <c r="A134" s="422"/>
      <c r="B134" s="297" t="s">
        <v>588</v>
      </c>
      <c r="C134" s="297"/>
      <c r="D134" s="406"/>
      <c r="E134" s="268"/>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66"/>
      <c r="AC134" s="237"/>
      <c r="AE134" s="268"/>
      <c r="AF134" s="237"/>
      <c r="AG134" s="237"/>
      <c r="AH134" s="237"/>
      <c r="AI134" s="237"/>
      <c r="AJ134" s="237"/>
      <c r="AK134" s="237"/>
      <c r="AL134" s="237"/>
      <c r="AM134" s="268"/>
      <c r="AN134" s="465"/>
    </row>
    <row r="135" spans="1:53" ht="13" hidden="1">
      <c r="A135" s="422"/>
      <c r="B135" s="267" t="s">
        <v>587</v>
      </c>
      <c r="C135" s="267"/>
      <c r="D135" s="390">
        <v>0</v>
      </c>
      <c r="E135" s="296">
        <v>0</v>
      </c>
      <c r="F135" s="267">
        <v>0</v>
      </c>
      <c r="G135" s="237"/>
      <c r="H135" s="237"/>
      <c r="I135" s="237"/>
      <c r="J135" s="237"/>
      <c r="K135" s="237"/>
      <c r="L135" s="237"/>
      <c r="M135" s="237"/>
      <c r="N135" s="237"/>
      <c r="O135" s="237"/>
      <c r="P135" s="237"/>
      <c r="Q135" s="237"/>
      <c r="R135" s="237"/>
      <c r="S135" s="237"/>
      <c r="T135" s="237"/>
      <c r="U135" s="237"/>
      <c r="V135" s="237"/>
      <c r="W135" s="237"/>
      <c r="X135" s="237"/>
      <c r="Y135" s="237"/>
      <c r="Z135" s="237"/>
      <c r="AA135" s="237"/>
      <c r="AB135" s="266"/>
      <c r="AC135" s="237"/>
      <c r="AE135" s="268"/>
      <c r="AF135" s="237"/>
      <c r="AG135" s="237"/>
      <c r="AH135" s="237"/>
      <c r="AI135" s="237"/>
      <c r="AJ135" s="237"/>
      <c r="AK135" s="237"/>
      <c r="AL135" s="237"/>
      <c r="AM135" s="237"/>
      <c r="AN135" s="457">
        <v>0</v>
      </c>
    </row>
    <row r="136" spans="1:53" ht="13" hidden="1">
      <c r="A136" s="422"/>
      <c r="B136" s="267" t="s">
        <v>586</v>
      </c>
      <c r="C136" s="267"/>
      <c r="D136" s="390">
        <v>0</v>
      </c>
      <c r="E136" s="296">
        <v>0</v>
      </c>
      <c r="F136" s="267">
        <v>0</v>
      </c>
      <c r="G136" s="237"/>
      <c r="H136" s="237"/>
      <c r="I136" s="237"/>
      <c r="J136" s="237"/>
      <c r="K136" s="237"/>
      <c r="L136" s="237"/>
      <c r="M136" s="237"/>
      <c r="N136" s="237"/>
      <c r="O136" s="237"/>
      <c r="P136" s="237"/>
      <c r="Q136" s="237"/>
      <c r="R136" s="237"/>
      <c r="S136" s="237"/>
      <c r="T136" s="237"/>
      <c r="U136" s="237"/>
      <c r="V136" s="237"/>
      <c r="W136" s="237"/>
      <c r="X136" s="237"/>
      <c r="Y136" s="237"/>
      <c r="Z136" s="237"/>
      <c r="AA136" s="237"/>
      <c r="AB136" s="266"/>
      <c r="AC136" s="237"/>
      <c r="AE136" s="268"/>
      <c r="AF136" s="237"/>
      <c r="AG136" s="237"/>
      <c r="AH136" s="237"/>
      <c r="AI136" s="237"/>
      <c r="AJ136" s="237"/>
      <c r="AK136" s="237"/>
      <c r="AL136" s="237"/>
      <c r="AM136" s="237"/>
      <c r="AN136" s="457">
        <v>0</v>
      </c>
    </row>
    <row r="137" spans="1:53" ht="13" hidden="1">
      <c r="A137" s="422"/>
      <c r="B137" s="267" t="s">
        <v>585</v>
      </c>
      <c r="C137" s="267"/>
      <c r="D137" s="390">
        <v>0</v>
      </c>
      <c r="E137" s="296">
        <v>0</v>
      </c>
      <c r="F137" s="267">
        <v>0</v>
      </c>
      <c r="G137" s="237">
        <v>0</v>
      </c>
      <c r="H137" s="237">
        <v>0</v>
      </c>
      <c r="I137" s="237">
        <v>0</v>
      </c>
      <c r="J137" s="237">
        <v>0</v>
      </c>
      <c r="K137" s="237">
        <v>0</v>
      </c>
      <c r="L137" s="237">
        <v>0</v>
      </c>
      <c r="M137" s="237">
        <v>0</v>
      </c>
      <c r="N137" s="237">
        <v>0</v>
      </c>
      <c r="O137" s="237">
        <v>0</v>
      </c>
      <c r="P137" s="237">
        <v>0</v>
      </c>
      <c r="Q137" s="237">
        <v>0</v>
      </c>
      <c r="R137" s="237">
        <v>0</v>
      </c>
      <c r="S137" s="237">
        <v>0</v>
      </c>
      <c r="T137" s="237">
        <v>0</v>
      </c>
      <c r="U137" s="237">
        <v>0</v>
      </c>
      <c r="V137" s="237">
        <v>0</v>
      </c>
      <c r="W137" s="237">
        <v>0</v>
      </c>
      <c r="X137" s="237">
        <v>0</v>
      </c>
      <c r="Y137" s="237">
        <v>0</v>
      </c>
      <c r="Z137" s="237">
        <v>0</v>
      </c>
      <c r="AA137" s="237">
        <v>0</v>
      </c>
      <c r="AB137" s="266">
        <v>0</v>
      </c>
      <c r="AC137" s="237"/>
      <c r="AE137" s="268"/>
      <c r="AF137" s="237"/>
      <c r="AG137" s="237"/>
      <c r="AH137" s="237"/>
      <c r="AI137" s="237"/>
      <c r="AJ137" s="237"/>
      <c r="AK137" s="237"/>
      <c r="AL137" s="237"/>
      <c r="AM137" s="237"/>
      <c r="AN137" s="457">
        <v>0</v>
      </c>
    </row>
    <row r="138" spans="1:53" ht="13" hidden="1">
      <c r="A138" s="422"/>
      <c r="B138" s="267" t="s">
        <v>584</v>
      </c>
      <c r="C138" s="267"/>
      <c r="D138" s="390">
        <v>0</v>
      </c>
      <c r="E138" s="296">
        <v>0</v>
      </c>
      <c r="F138" s="267">
        <v>0</v>
      </c>
      <c r="G138" s="237">
        <v>0</v>
      </c>
      <c r="H138" s="237">
        <v>0</v>
      </c>
      <c r="I138" s="237">
        <v>0</v>
      </c>
      <c r="J138" s="237">
        <v>0</v>
      </c>
      <c r="K138" s="237">
        <v>0</v>
      </c>
      <c r="L138" s="237">
        <v>0</v>
      </c>
      <c r="M138" s="237">
        <v>0</v>
      </c>
      <c r="N138" s="237">
        <v>0</v>
      </c>
      <c r="O138" s="237">
        <v>0</v>
      </c>
      <c r="P138" s="237">
        <v>0</v>
      </c>
      <c r="Q138" s="237">
        <v>0</v>
      </c>
      <c r="R138" s="237">
        <v>0</v>
      </c>
      <c r="S138" s="237">
        <v>0</v>
      </c>
      <c r="T138" s="237">
        <v>0</v>
      </c>
      <c r="U138" s="237">
        <v>0</v>
      </c>
      <c r="V138" s="237">
        <v>0</v>
      </c>
      <c r="W138" s="237">
        <v>0</v>
      </c>
      <c r="X138" s="237">
        <v>0</v>
      </c>
      <c r="Y138" s="237">
        <v>0</v>
      </c>
      <c r="Z138" s="237">
        <v>0</v>
      </c>
      <c r="AA138" s="237">
        <v>0</v>
      </c>
      <c r="AB138" s="266">
        <v>0</v>
      </c>
      <c r="AC138" s="237"/>
      <c r="AE138" s="268"/>
      <c r="AF138" s="237"/>
      <c r="AG138" s="237"/>
      <c r="AH138" s="237"/>
      <c r="AI138" s="237"/>
      <c r="AJ138" s="237"/>
      <c r="AK138" s="237"/>
      <c r="AL138" s="237"/>
      <c r="AM138" s="237"/>
      <c r="AN138" s="457">
        <v>0</v>
      </c>
    </row>
    <row r="139" spans="1:53" ht="31" hidden="1" customHeight="1" thickBot="1">
      <c r="A139" s="422"/>
      <c r="B139" s="466" t="s">
        <v>583</v>
      </c>
      <c r="C139" s="466"/>
      <c r="D139" s="390">
        <v>0</v>
      </c>
      <c r="E139" s="296">
        <v>0</v>
      </c>
      <c r="F139" s="267">
        <v>0</v>
      </c>
      <c r="G139" s="237">
        <v>0</v>
      </c>
      <c r="H139" s="237">
        <v>0</v>
      </c>
      <c r="I139" s="237">
        <v>0</v>
      </c>
      <c r="J139" s="237">
        <v>0</v>
      </c>
      <c r="K139" s="237">
        <v>0</v>
      </c>
      <c r="L139" s="237">
        <v>0</v>
      </c>
      <c r="M139" s="237">
        <v>0</v>
      </c>
      <c r="N139" s="237">
        <v>0</v>
      </c>
      <c r="O139" s="237">
        <v>0</v>
      </c>
      <c r="P139" s="237">
        <v>0</v>
      </c>
      <c r="Q139" s="237">
        <v>0</v>
      </c>
      <c r="R139" s="237">
        <v>0</v>
      </c>
      <c r="S139" s="237">
        <v>0</v>
      </c>
      <c r="T139" s="237">
        <v>0</v>
      </c>
      <c r="U139" s="237">
        <v>0</v>
      </c>
      <c r="V139" s="237">
        <v>0</v>
      </c>
      <c r="W139" s="237">
        <v>0</v>
      </c>
      <c r="X139" s="237">
        <v>0</v>
      </c>
      <c r="Y139" s="237">
        <v>0</v>
      </c>
      <c r="Z139" s="237">
        <v>0</v>
      </c>
      <c r="AA139" s="237">
        <v>0</v>
      </c>
      <c r="AB139" s="295">
        <v>0</v>
      </c>
      <c r="AC139" s="294"/>
      <c r="AD139" s="294"/>
      <c r="AE139" s="293"/>
      <c r="AF139" s="237"/>
      <c r="AG139" s="237"/>
      <c r="AH139" s="237"/>
      <c r="AI139" s="237"/>
      <c r="AJ139" s="237"/>
      <c r="AK139" s="237"/>
      <c r="AL139" s="237"/>
      <c r="AM139" s="237"/>
      <c r="AN139" s="467">
        <v>0</v>
      </c>
    </row>
    <row r="140" spans="1:53" ht="13.5" hidden="1" thickBot="1">
      <c r="A140" s="422"/>
      <c r="B140" s="286" t="s">
        <v>582</v>
      </c>
      <c r="C140" s="286"/>
      <c r="D140" s="408"/>
      <c r="E140" s="292">
        <v>0</v>
      </c>
      <c r="F140" s="292"/>
      <c r="G140" s="290"/>
      <c r="H140" s="290"/>
      <c r="I140" s="290"/>
      <c r="J140" s="290"/>
      <c r="K140" s="290"/>
      <c r="L140" s="290"/>
      <c r="M140" s="290"/>
      <c r="N140" s="290"/>
      <c r="O140" s="290"/>
      <c r="P140" s="290"/>
      <c r="Q140" s="290"/>
      <c r="R140" s="290"/>
      <c r="S140" s="290"/>
      <c r="T140" s="290"/>
      <c r="U140" s="290"/>
      <c r="V140" s="290"/>
      <c r="W140" s="290"/>
      <c r="X140" s="290"/>
      <c r="Y140" s="290"/>
      <c r="Z140" s="290"/>
      <c r="AA140" s="290">
        <v>0</v>
      </c>
      <c r="AB140" s="291"/>
      <c r="AC140" s="290"/>
      <c r="AD140" s="290"/>
      <c r="AE140" s="290"/>
      <c r="AF140" s="290"/>
      <c r="AG140" s="290"/>
      <c r="AH140" s="290"/>
      <c r="AI140" s="290"/>
      <c r="AJ140" s="290"/>
      <c r="AK140" s="290"/>
      <c r="AL140" s="290"/>
      <c r="AM140" s="290"/>
      <c r="AN140" s="289">
        <v>0</v>
      </c>
    </row>
    <row r="141" spans="1:53" s="284" customFormat="1" ht="13.5" hidden="1" thickBot="1">
      <c r="A141" s="451"/>
      <c r="B141" s="286" t="s">
        <v>581</v>
      </c>
      <c r="C141" s="286"/>
      <c r="D141" s="404"/>
      <c r="E141" s="286">
        <v>29225297</v>
      </c>
      <c r="F141" s="286">
        <v>2343530.75</v>
      </c>
      <c r="G141" s="286">
        <v>784812.86342147435</v>
      </c>
      <c r="H141" s="286">
        <v>1003947.8902202691</v>
      </c>
      <c r="I141" s="286">
        <v>1067953.9743589743</v>
      </c>
      <c r="J141" s="286">
        <v>1334227.7243589743</v>
      </c>
      <c r="K141" s="286">
        <v>1397672.9743589743</v>
      </c>
      <c r="L141" s="286">
        <v>1323401.253525641</v>
      </c>
      <c r="M141" s="286">
        <v>1254506.9886516589</v>
      </c>
      <c r="N141" s="286">
        <v>852528.47610437428</v>
      </c>
      <c r="O141" s="286">
        <v>371060.55308814242</v>
      </c>
      <c r="P141" s="286">
        <v>343715.5137260097</v>
      </c>
      <c r="Q141" s="286">
        <v>345147.6616998681</v>
      </c>
      <c r="R141" s="286">
        <v>448981.77695695084</v>
      </c>
      <c r="S141" s="286">
        <v>1091085.4852902843</v>
      </c>
      <c r="T141" s="286">
        <v>981779.17759318533</v>
      </c>
      <c r="U141" s="286">
        <v>62271.177597976508</v>
      </c>
      <c r="V141" s="286">
        <v>11204771.17758866</v>
      </c>
      <c r="W141" s="286">
        <v>37064.333333333336</v>
      </c>
      <c r="X141" s="286">
        <v>37064.333333333336</v>
      </c>
      <c r="Y141" s="286">
        <v>2939772.9147778079</v>
      </c>
      <c r="Z141" s="288">
        <v>0</v>
      </c>
      <c r="AA141" s="288">
        <v>0</v>
      </c>
      <c r="AB141" s="287">
        <v>0</v>
      </c>
      <c r="AC141" s="286">
        <v>0</v>
      </c>
      <c r="AD141" s="286"/>
      <c r="AE141" s="286"/>
      <c r="AF141" s="286"/>
      <c r="AG141" s="286"/>
      <c r="AH141" s="286"/>
      <c r="AI141" s="286"/>
      <c r="AJ141" s="286"/>
      <c r="AK141" s="286"/>
      <c r="AL141" s="286"/>
      <c r="AM141" s="286"/>
      <c r="AN141" s="285">
        <v>29225296.797922906</v>
      </c>
    </row>
    <row r="142" spans="1:53" ht="13" hidden="1">
      <c r="A142" s="422"/>
      <c r="B142" s="283"/>
      <c r="C142" s="283"/>
      <c r="D142" s="390"/>
      <c r="E142" s="283"/>
      <c r="F142" s="267"/>
      <c r="G142" s="267"/>
      <c r="H142" s="267"/>
      <c r="I142" s="267"/>
      <c r="J142" s="267"/>
      <c r="K142" s="267"/>
      <c r="L142" s="267"/>
      <c r="M142" s="267"/>
      <c r="N142" s="267"/>
      <c r="O142" s="267"/>
      <c r="P142" s="267"/>
      <c r="Q142" s="267"/>
      <c r="R142" s="267"/>
      <c r="S142" s="267"/>
      <c r="T142" s="267"/>
      <c r="U142" s="267"/>
      <c r="V142" s="267"/>
      <c r="W142" s="267"/>
      <c r="X142" s="267"/>
      <c r="Y142" s="267"/>
      <c r="Z142" s="267"/>
      <c r="AA142" s="267"/>
      <c r="AB142" s="282"/>
      <c r="AC142" s="267"/>
      <c r="AD142" s="267"/>
      <c r="AE142" s="267"/>
      <c r="AF142" s="267"/>
      <c r="AG142" s="267"/>
      <c r="AH142" s="267"/>
      <c r="AI142" s="267"/>
      <c r="AJ142" s="267"/>
      <c r="AK142" s="267"/>
      <c r="AL142" s="267"/>
      <c r="AM142" s="267"/>
      <c r="AN142" s="465"/>
    </row>
    <row r="143" spans="1:53" s="243" customFormat="1" ht="14" collapsed="1">
      <c r="A143" s="468"/>
      <c r="B143" s="281" t="s">
        <v>580</v>
      </c>
      <c r="C143" s="280"/>
      <c r="D143" s="409"/>
      <c r="E143" s="279">
        <v>5170000</v>
      </c>
      <c r="F143" s="279">
        <v>1544723.75</v>
      </c>
      <c r="G143" s="279">
        <v>784812.86342147447</v>
      </c>
      <c r="H143" s="279">
        <v>1003947.8902202691</v>
      </c>
      <c r="I143" s="279">
        <v>1067953.9743589745</v>
      </c>
      <c r="J143" s="279">
        <v>1334227.7243589745</v>
      </c>
      <c r="K143" s="279">
        <v>1355390.7976403085</v>
      </c>
      <c r="L143" s="279">
        <v>594984.82328133425</v>
      </c>
      <c r="M143" s="279">
        <v>517000</v>
      </c>
      <c r="N143" s="279">
        <v>517000</v>
      </c>
      <c r="O143" s="279">
        <v>371060.55308814242</v>
      </c>
      <c r="P143" s="279">
        <v>343715.5137260097</v>
      </c>
      <c r="Q143" s="279">
        <v>345147.6616998681</v>
      </c>
      <c r="R143" s="279">
        <v>407585.77695695084</v>
      </c>
      <c r="S143" s="279">
        <v>517000</v>
      </c>
      <c r="T143" s="279">
        <v>517000</v>
      </c>
      <c r="U143" s="279">
        <v>0</v>
      </c>
      <c r="V143" s="279">
        <v>0</v>
      </c>
      <c r="W143" s="279">
        <v>0</v>
      </c>
      <c r="X143" s="279">
        <v>0</v>
      </c>
      <c r="Y143" s="279"/>
      <c r="Z143" s="279">
        <v>0</v>
      </c>
      <c r="AA143" s="279">
        <v>0</v>
      </c>
      <c r="AB143" s="279">
        <v>0</v>
      </c>
      <c r="AC143" s="279">
        <v>0</v>
      </c>
      <c r="AD143" s="279">
        <v>0</v>
      </c>
      <c r="AE143" s="279">
        <v>0</v>
      </c>
      <c r="AF143" s="279"/>
      <c r="AG143" s="279"/>
      <c r="AH143" s="279"/>
      <c r="AI143" s="279"/>
      <c r="AJ143" s="279"/>
      <c r="AK143" s="279"/>
      <c r="AL143" s="279"/>
      <c r="AM143" s="279"/>
      <c r="AN143" s="464">
        <v>11221551.328752307</v>
      </c>
      <c r="AO143" s="237"/>
      <c r="AP143" s="237"/>
      <c r="AQ143" s="237"/>
      <c r="AR143" s="237"/>
      <c r="AS143" s="237"/>
      <c r="AT143" s="237"/>
      <c r="AU143" s="237"/>
      <c r="AV143" s="237"/>
      <c r="AW143" s="237"/>
      <c r="AX143" s="237"/>
      <c r="AY143" s="237"/>
      <c r="AZ143" s="237"/>
      <c r="BA143" s="244"/>
    </row>
    <row r="144" spans="1:53" s="243" customFormat="1" ht="14">
      <c r="A144" s="468"/>
      <c r="B144" s="277" t="s">
        <v>579</v>
      </c>
      <c r="C144" s="271"/>
      <c r="D144" s="406"/>
      <c r="E144" s="237"/>
      <c r="F144" s="237">
        <v>311833.375</v>
      </c>
      <c r="G144" s="237">
        <v>392406.43171073718</v>
      </c>
      <c r="H144" s="237">
        <v>708187.69693100627</v>
      </c>
      <c r="I144" s="237">
        <v>1067953.9743589743</v>
      </c>
      <c r="J144" s="237">
        <v>1334227.7243589743</v>
      </c>
      <c r="K144" s="237">
        <v>760405.97435897426</v>
      </c>
      <c r="L144" s="237">
        <v>77984.823281333782</v>
      </c>
      <c r="M144" s="237">
        <v>0</v>
      </c>
      <c r="N144" s="237">
        <v>0</v>
      </c>
      <c r="O144" s="237">
        <v>0</v>
      </c>
      <c r="P144" s="237">
        <v>0</v>
      </c>
      <c r="Q144" s="237">
        <v>0</v>
      </c>
      <c r="R144" s="237">
        <v>0</v>
      </c>
      <c r="S144" s="237">
        <v>0</v>
      </c>
      <c r="T144" s="237">
        <v>517000</v>
      </c>
      <c r="U144" s="237">
        <v>0</v>
      </c>
      <c r="V144" s="237">
        <v>0</v>
      </c>
      <c r="W144" s="237">
        <v>0</v>
      </c>
      <c r="X144" s="237">
        <v>0</v>
      </c>
      <c r="Y144" s="237"/>
      <c r="Z144" s="237">
        <v>0</v>
      </c>
      <c r="AA144" s="237">
        <v>0</v>
      </c>
      <c r="AB144" s="237">
        <v>0</v>
      </c>
      <c r="AC144" s="237">
        <v>0</v>
      </c>
      <c r="AD144" s="237">
        <v>0</v>
      </c>
      <c r="AE144" s="237">
        <v>0</v>
      </c>
      <c r="AF144" s="237"/>
      <c r="AG144" s="237"/>
      <c r="AH144" s="237"/>
      <c r="AI144" s="237"/>
      <c r="AJ144" s="237"/>
      <c r="AK144" s="237"/>
      <c r="AL144" s="237"/>
      <c r="AM144" s="237"/>
      <c r="AN144" s="423">
        <v>5170000</v>
      </c>
      <c r="AO144" s="232"/>
      <c r="AP144" s="237"/>
      <c r="AQ144" s="237"/>
      <c r="AR144" s="237"/>
      <c r="AS144" s="237"/>
      <c r="AT144" s="237"/>
      <c r="AU144" s="237"/>
      <c r="AV144" s="237"/>
      <c r="AW144" s="237"/>
      <c r="AX144" s="237"/>
      <c r="AY144" s="237"/>
      <c r="AZ144" s="237"/>
      <c r="BA144" s="244"/>
    </row>
    <row r="145" spans="1:53" s="244" customFormat="1" ht="14">
      <c r="A145" s="468"/>
      <c r="B145" s="277" t="s">
        <v>578</v>
      </c>
      <c r="C145" s="271"/>
      <c r="D145" s="406"/>
      <c r="E145" s="276"/>
      <c r="F145" s="237">
        <v>5170000</v>
      </c>
      <c r="G145" s="237">
        <v>4858166.625</v>
      </c>
      <c r="H145" s="237">
        <v>4465760.1932892632</v>
      </c>
      <c r="I145" s="237">
        <v>3757572.4963582568</v>
      </c>
      <c r="J145" s="237">
        <v>2689618.5219992828</v>
      </c>
      <c r="K145" s="237">
        <v>1355390.7976403085</v>
      </c>
      <c r="L145" s="237">
        <v>594984.82328133425</v>
      </c>
      <c r="M145" s="237">
        <v>517000</v>
      </c>
      <c r="N145" s="237">
        <v>517000</v>
      </c>
      <c r="O145" s="237">
        <v>517000</v>
      </c>
      <c r="P145" s="237">
        <v>517000</v>
      </c>
      <c r="Q145" s="237">
        <v>517000</v>
      </c>
      <c r="R145" s="237">
        <v>517000</v>
      </c>
      <c r="S145" s="237">
        <v>517000</v>
      </c>
      <c r="T145" s="237">
        <v>517000</v>
      </c>
      <c r="U145" s="237">
        <v>0</v>
      </c>
      <c r="V145" s="237">
        <v>0</v>
      </c>
      <c r="W145" s="237">
        <v>0</v>
      </c>
      <c r="X145" s="237">
        <v>0</v>
      </c>
      <c r="Y145" s="237">
        <v>0</v>
      </c>
      <c r="Z145" s="237">
        <v>0</v>
      </c>
      <c r="AA145" s="237">
        <v>0</v>
      </c>
      <c r="AB145" s="237">
        <v>0</v>
      </c>
      <c r="AC145" s="237">
        <v>0</v>
      </c>
      <c r="AD145" s="237">
        <v>0</v>
      </c>
      <c r="AE145" s="266">
        <v>0</v>
      </c>
      <c r="AF145" s="237"/>
      <c r="AG145" s="237"/>
      <c r="AH145" s="237"/>
      <c r="AI145" s="237"/>
      <c r="AJ145" s="237"/>
      <c r="AK145" s="237"/>
      <c r="AL145" s="237"/>
      <c r="AM145" s="237"/>
      <c r="AN145" s="423">
        <v>0</v>
      </c>
      <c r="AO145" s="232"/>
      <c r="AP145" s="237"/>
      <c r="AQ145" s="237"/>
      <c r="AR145" s="237"/>
      <c r="AS145" s="237"/>
      <c r="AT145" s="237"/>
      <c r="AU145" s="237"/>
      <c r="AV145" s="237"/>
      <c r="AW145" s="237"/>
      <c r="AX145" s="237"/>
      <c r="AY145" s="237"/>
      <c r="AZ145" s="237"/>
    </row>
    <row r="146" spans="1:53" s="243" customFormat="1" ht="14" hidden="1">
      <c r="A146" s="468"/>
      <c r="B146" s="275"/>
      <c r="C146" s="274"/>
      <c r="D146" s="403"/>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73"/>
      <c r="AG146" s="273"/>
      <c r="AH146" s="273"/>
      <c r="AI146" s="273"/>
      <c r="AJ146" s="273"/>
      <c r="AK146" s="273"/>
      <c r="AL146" s="240"/>
      <c r="AM146" s="240"/>
      <c r="AN146" s="469"/>
      <c r="AO146" s="232"/>
      <c r="AP146" s="237"/>
      <c r="AQ146" s="237"/>
      <c r="AR146" s="237"/>
      <c r="AS146" s="237"/>
      <c r="AT146" s="237"/>
      <c r="AU146" s="237"/>
      <c r="AV146" s="237"/>
      <c r="AW146" s="237"/>
      <c r="AX146" s="237"/>
      <c r="AY146" s="237"/>
      <c r="AZ146" s="237"/>
      <c r="BA146" s="244"/>
    </row>
    <row r="147" spans="1:53" s="243" customFormat="1" ht="14">
      <c r="A147" s="468"/>
      <c r="B147" s="270" t="s">
        <v>577</v>
      </c>
      <c r="C147" s="271"/>
      <c r="D147" s="406"/>
      <c r="E147" s="237"/>
      <c r="F147" s="271" t="s">
        <v>576</v>
      </c>
      <c r="G147" s="271" t="s">
        <v>576</v>
      </c>
      <c r="H147" s="271" t="s">
        <v>576</v>
      </c>
      <c r="I147" s="271" t="s">
        <v>576</v>
      </c>
      <c r="J147" s="271" t="s">
        <v>576</v>
      </c>
      <c r="K147" s="271" t="s">
        <v>576</v>
      </c>
      <c r="L147" s="271" t="s">
        <v>576</v>
      </c>
      <c r="M147" s="271" t="s">
        <v>576</v>
      </c>
      <c r="N147" s="271" t="s">
        <v>576</v>
      </c>
      <c r="O147" s="271" t="s">
        <v>576</v>
      </c>
      <c r="P147" s="271" t="s">
        <v>576</v>
      </c>
      <c r="Q147" s="271" t="s">
        <v>576</v>
      </c>
      <c r="R147" s="271" t="s">
        <v>576</v>
      </c>
      <c r="S147" s="271" t="s">
        <v>576</v>
      </c>
      <c r="T147" s="271" t="s">
        <v>576</v>
      </c>
      <c r="U147" s="271" t="s">
        <v>576</v>
      </c>
      <c r="V147" s="271" t="s">
        <v>576</v>
      </c>
      <c r="W147" s="271" t="s">
        <v>576</v>
      </c>
      <c r="X147" s="271" t="s">
        <v>576</v>
      </c>
      <c r="Y147" s="271"/>
      <c r="Z147" s="271" t="s">
        <v>576</v>
      </c>
      <c r="AA147" s="271" t="s">
        <v>576</v>
      </c>
      <c r="AB147" s="271" t="s">
        <v>576</v>
      </c>
      <c r="AC147" s="271" t="s">
        <v>576</v>
      </c>
      <c r="AD147" s="271" t="s">
        <v>576</v>
      </c>
      <c r="AE147" s="271"/>
      <c r="AF147" s="269"/>
      <c r="AG147" s="269"/>
      <c r="AH147" s="269"/>
      <c r="AI147" s="269"/>
      <c r="AJ147" s="269"/>
      <c r="AK147" s="269"/>
      <c r="AL147" s="237"/>
      <c r="AM147" s="237"/>
      <c r="AN147" s="423"/>
      <c r="AO147" s="232"/>
      <c r="AP147" s="237"/>
      <c r="AQ147" s="237"/>
      <c r="AR147" s="237"/>
      <c r="AS147" s="237"/>
      <c r="AT147" s="237"/>
      <c r="AU147" s="237"/>
      <c r="AV147" s="237"/>
      <c r="AW147" s="237"/>
      <c r="AX147" s="237"/>
      <c r="AY147" s="237"/>
      <c r="AZ147" s="237"/>
      <c r="BA147" s="244"/>
    </row>
    <row r="148" spans="1:53" s="243" customFormat="1" ht="14">
      <c r="A148" s="468"/>
      <c r="B148" s="270" t="s">
        <v>575</v>
      </c>
      <c r="C148" s="271"/>
      <c r="D148" s="406"/>
      <c r="E148" s="237"/>
      <c r="F148" s="237">
        <v>311833.375</v>
      </c>
      <c r="G148" s="237">
        <v>704239.80671073718</v>
      </c>
      <c r="H148" s="237">
        <v>1412427.5036417434</v>
      </c>
      <c r="I148" s="237">
        <v>2480381.4780007177</v>
      </c>
      <c r="J148" s="237">
        <v>3814609.2023596922</v>
      </c>
      <c r="K148" s="237">
        <v>4575015.1767186662</v>
      </c>
      <c r="L148" s="237">
        <v>4653000</v>
      </c>
      <c r="M148" s="237">
        <v>4653000</v>
      </c>
      <c r="N148" s="237">
        <v>4653000</v>
      </c>
      <c r="O148" s="237">
        <v>4653000</v>
      </c>
      <c r="P148" s="237">
        <v>4653000</v>
      </c>
      <c r="Q148" s="237">
        <v>4653000</v>
      </c>
      <c r="R148" s="237">
        <v>4653000</v>
      </c>
      <c r="S148" s="237">
        <v>4653000</v>
      </c>
      <c r="T148" s="237">
        <v>5170000</v>
      </c>
      <c r="U148" s="237">
        <v>5170000</v>
      </c>
      <c r="V148" s="237">
        <v>5170000</v>
      </c>
      <c r="W148" s="237">
        <v>5170000</v>
      </c>
      <c r="X148" s="237">
        <v>5170000</v>
      </c>
      <c r="Y148" s="237">
        <v>5170000</v>
      </c>
      <c r="Z148" s="237">
        <v>5170000</v>
      </c>
      <c r="AA148" s="237">
        <v>5170000</v>
      </c>
      <c r="AB148" s="237">
        <v>5170000</v>
      </c>
      <c r="AC148" s="237">
        <v>5170000</v>
      </c>
      <c r="AD148" s="237">
        <v>5170000</v>
      </c>
      <c r="AE148" s="237">
        <v>5170000</v>
      </c>
      <c r="AF148" s="237">
        <v>5170000</v>
      </c>
      <c r="AG148" s="237">
        <v>5170000</v>
      </c>
      <c r="AH148" s="237">
        <v>5170000</v>
      </c>
      <c r="AI148" s="237">
        <v>5170000</v>
      </c>
      <c r="AJ148" s="269"/>
      <c r="AK148" s="269"/>
      <c r="AL148" s="237"/>
      <c r="AM148" s="237"/>
      <c r="AN148" s="423"/>
      <c r="AO148" s="232"/>
      <c r="AP148" s="237"/>
      <c r="AQ148" s="237"/>
      <c r="AR148" s="237"/>
      <c r="AS148" s="237"/>
      <c r="AT148" s="237"/>
      <c r="AU148" s="237"/>
      <c r="AV148" s="237"/>
      <c r="AW148" s="237"/>
      <c r="AX148" s="237"/>
      <c r="AY148" s="237"/>
      <c r="AZ148" s="237"/>
      <c r="BA148" s="244"/>
    </row>
    <row r="149" spans="1:53" hidden="1">
      <c r="A149" s="422"/>
      <c r="B149" s="271" t="s">
        <v>574</v>
      </c>
      <c r="C149" s="271"/>
      <c r="D149" s="390"/>
      <c r="E149" s="268"/>
      <c r="F149" s="237">
        <v>779.58343749999995</v>
      </c>
      <c r="G149" s="237">
        <v>1760.5995167768431</v>
      </c>
      <c r="H149" s="237">
        <v>3531.0687591043584</v>
      </c>
      <c r="I149" s="237">
        <v>6200.9536950017937</v>
      </c>
      <c r="J149" s="237">
        <v>9536.5230058992292</v>
      </c>
      <c r="K149" s="237">
        <v>11437.537941796667</v>
      </c>
      <c r="L149" s="237">
        <v>11632.5</v>
      </c>
      <c r="M149" s="237">
        <v>11632.5</v>
      </c>
      <c r="N149" s="237">
        <v>11632.5</v>
      </c>
      <c r="O149" s="237">
        <v>11632.5</v>
      </c>
      <c r="P149" s="237">
        <v>11632.5</v>
      </c>
      <c r="Q149" s="237">
        <v>11632.5</v>
      </c>
      <c r="R149" s="237">
        <v>11632.5</v>
      </c>
      <c r="S149" s="237">
        <v>11632.5</v>
      </c>
      <c r="T149" s="237">
        <v>12925</v>
      </c>
      <c r="U149" s="237">
        <v>12925</v>
      </c>
      <c r="V149" s="237">
        <v>12925</v>
      </c>
      <c r="W149" s="237">
        <v>12925</v>
      </c>
      <c r="X149" s="237">
        <v>12925</v>
      </c>
      <c r="Y149" s="237">
        <v>12925</v>
      </c>
      <c r="Z149" s="237">
        <v>12925</v>
      </c>
      <c r="AA149" s="237">
        <v>12925</v>
      </c>
      <c r="AB149" s="237">
        <v>12925</v>
      </c>
      <c r="AC149" s="237">
        <v>12925</v>
      </c>
      <c r="AD149" s="237">
        <v>12925</v>
      </c>
      <c r="AE149" s="237">
        <v>12925</v>
      </c>
      <c r="AF149" s="237">
        <v>12925</v>
      </c>
      <c r="AG149" s="237">
        <v>12925</v>
      </c>
      <c r="AH149" s="237">
        <v>12925</v>
      </c>
      <c r="AI149" s="237">
        <v>12925</v>
      </c>
      <c r="AJ149" s="237"/>
      <c r="AK149" s="237"/>
      <c r="AL149" s="237"/>
      <c r="AM149" s="237"/>
      <c r="AN149" s="423">
        <v>281406.26635607891</v>
      </c>
    </row>
    <row r="150" spans="1:53" hidden="1">
      <c r="A150" s="422"/>
      <c r="B150" s="267"/>
      <c r="C150" s="267"/>
      <c r="D150" s="390"/>
      <c r="E150" s="237"/>
      <c r="F150" s="237"/>
      <c r="G150" s="237"/>
      <c r="H150" s="237"/>
      <c r="I150" s="237"/>
      <c r="J150" s="237"/>
      <c r="K150" s="237"/>
      <c r="L150" s="237"/>
      <c r="M150" s="237"/>
      <c r="N150" s="237"/>
      <c r="O150" s="237"/>
      <c r="P150" s="237"/>
      <c r="Q150" s="237"/>
      <c r="R150" s="237"/>
      <c r="S150" s="237"/>
      <c r="T150" s="237"/>
      <c r="U150" s="237"/>
      <c r="V150" s="237"/>
      <c r="W150" s="237"/>
      <c r="X150" s="237"/>
      <c r="Y150" s="237"/>
      <c r="Z150" s="237"/>
      <c r="AA150" s="237"/>
      <c r="AB150" s="266"/>
      <c r="AC150" s="237">
        <v>0</v>
      </c>
      <c r="AE150" s="237"/>
      <c r="AF150" s="237"/>
      <c r="AG150" s="237"/>
      <c r="AH150" s="237"/>
      <c r="AI150" s="237"/>
      <c r="AJ150" s="237"/>
      <c r="AK150" s="237"/>
      <c r="AL150" s="237"/>
      <c r="AM150" s="237"/>
      <c r="AN150" s="423"/>
    </row>
    <row r="151" spans="1:53" ht="14" hidden="1">
      <c r="A151" s="422"/>
      <c r="B151" s="237"/>
      <c r="C151" s="237"/>
      <c r="D151" s="390"/>
      <c r="E151" s="244"/>
      <c r="F151" s="237"/>
      <c r="G151" s="237"/>
      <c r="H151" s="237"/>
      <c r="I151" s="237"/>
      <c r="J151" s="237"/>
      <c r="K151" s="237"/>
      <c r="L151" s="237"/>
      <c r="M151" s="237"/>
      <c r="N151" s="237"/>
      <c r="O151" s="237"/>
      <c r="P151" s="237"/>
      <c r="Q151" s="237"/>
      <c r="R151" s="237"/>
      <c r="S151" s="237"/>
      <c r="T151" s="237"/>
      <c r="U151" s="237"/>
      <c r="V151" s="237">
        <v>1118027</v>
      </c>
      <c r="W151" s="237">
        <v>1080962.6666666667</v>
      </c>
      <c r="X151" s="237"/>
      <c r="Y151" s="237"/>
      <c r="Z151" s="237"/>
      <c r="AA151" s="237"/>
      <c r="AB151" s="266"/>
      <c r="AC151" s="237">
        <v>0</v>
      </c>
      <c r="AE151" s="237"/>
      <c r="AF151" s="237"/>
      <c r="AG151" s="237"/>
      <c r="AH151" s="237"/>
      <c r="AI151" s="237"/>
      <c r="AJ151" s="237"/>
      <c r="AK151" s="237"/>
      <c r="AL151" s="237"/>
      <c r="AM151" s="237"/>
      <c r="AN151" s="423"/>
    </row>
    <row r="152" spans="1:53" s="243" customFormat="1" ht="14" hidden="1">
      <c r="A152" s="468"/>
      <c r="B152" s="244" t="s">
        <v>573</v>
      </c>
      <c r="C152" s="244"/>
      <c r="D152" s="470"/>
      <c r="E152" s="244"/>
      <c r="F152" s="249"/>
      <c r="G152" s="237"/>
      <c r="H152" s="237"/>
      <c r="I152" s="244"/>
      <c r="J152" s="244"/>
      <c r="K152" s="244"/>
      <c r="L152" s="244"/>
      <c r="M152" s="244"/>
      <c r="N152" s="244"/>
      <c r="O152" s="244"/>
      <c r="P152" s="244"/>
      <c r="Q152" s="244"/>
      <c r="R152" s="244"/>
      <c r="S152" s="251"/>
      <c r="T152" s="244"/>
      <c r="U152" s="244"/>
      <c r="V152" s="244">
        <v>1118027</v>
      </c>
      <c r="W152" s="244">
        <v>1080962.6666666667</v>
      </c>
      <c r="X152" s="244"/>
      <c r="Y152" s="244"/>
      <c r="Z152" s="244"/>
      <c r="AA152" s="244"/>
      <c r="AB152" s="248"/>
      <c r="AC152" s="244"/>
      <c r="AD152" s="244"/>
      <c r="AE152" s="244"/>
      <c r="AF152" s="244"/>
      <c r="AG152" s="244"/>
      <c r="AH152" s="244"/>
      <c r="AI152" s="244"/>
      <c r="AJ152" s="244"/>
      <c r="AK152" s="471"/>
      <c r="AL152" s="244"/>
      <c r="AM152" s="244"/>
      <c r="AN152" s="472"/>
    </row>
    <row r="153" spans="1:53" s="243" customFormat="1" ht="14" hidden="1">
      <c r="A153" s="468"/>
      <c r="B153" s="244"/>
      <c r="C153" s="244"/>
      <c r="D153" s="470"/>
      <c r="E153" s="244"/>
      <c r="F153" s="249"/>
      <c r="G153" s="237"/>
      <c r="H153" s="237"/>
      <c r="I153" s="244"/>
      <c r="J153" s="244"/>
      <c r="K153" s="244"/>
      <c r="L153" s="244"/>
      <c r="M153" s="244"/>
      <c r="N153" s="244"/>
      <c r="O153" s="244"/>
      <c r="P153" s="244"/>
      <c r="Q153" s="244"/>
      <c r="R153" s="244"/>
      <c r="S153" s="251"/>
      <c r="T153" s="244"/>
      <c r="U153" s="244"/>
      <c r="V153" s="244"/>
      <c r="W153" s="244"/>
      <c r="X153" s="244"/>
      <c r="Y153" s="244"/>
      <c r="Z153" s="244"/>
      <c r="AA153" s="244"/>
      <c r="AB153" s="248"/>
      <c r="AC153" s="244"/>
      <c r="AD153" s="244"/>
      <c r="AE153" s="244"/>
      <c r="AF153" s="244"/>
      <c r="AG153" s="244"/>
      <c r="AH153" s="244"/>
      <c r="AI153" s="244"/>
      <c r="AJ153" s="244"/>
      <c r="AK153" s="471"/>
      <c r="AL153" s="244"/>
      <c r="AM153" s="244"/>
      <c r="AN153" s="472"/>
    </row>
    <row r="154" spans="1:53" s="243" customFormat="1" ht="14" hidden="1">
      <c r="A154" s="468"/>
      <c r="B154" s="251" t="s">
        <v>572</v>
      </c>
      <c r="C154" s="251"/>
      <c r="D154" s="411">
        <v>13</v>
      </c>
      <c r="E154" s="473" t="s">
        <v>571</v>
      </c>
      <c r="F154" s="473"/>
      <c r="G154" s="244"/>
      <c r="H154" s="244"/>
      <c r="I154" s="244"/>
      <c r="J154" s="244"/>
      <c r="K154" s="244"/>
      <c r="L154" s="244"/>
      <c r="M154" s="244"/>
      <c r="N154" s="244"/>
      <c r="O154" s="244"/>
      <c r="P154" s="244"/>
      <c r="Q154" s="244"/>
      <c r="R154" s="244"/>
      <c r="S154" s="244"/>
      <c r="T154" s="244"/>
      <c r="U154" s="244"/>
      <c r="V154" s="244"/>
      <c r="W154" s="244"/>
      <c r="X154" s="244"/>
      <c r="Y154" s="244"/>
      <c r="Z154" s="244"/>
      <c r="AA154" s="244"/>
      <c r="AB154" s="248"/>
      <c r="AC154" s="244"/>
      <c r="AD154" s="244"/>
      <c r="AE154" s="244"/>
      <c r="AF154" s="244"/>
      <c r="AG154" s="244"/>
      <c r="AH154" s="244"/>
      <c r="AI154" s="244"/>
      <c r="AJ154" s="244"/>
      <c r="AK154" s="244"/>
      <c r="AL154" s="244"/>
      <c r="AM154" s="244"/>
      <c r="AN154" s="472">
        <v>0</v>
      </c>
    </row>
    <row r="155" spans="1:53" s="243" customFormat="1" ht="14" hidden="1">
      <c r="A155" s="468"/>
      <c r="B155" s="271" t="s">
        <v>570</v>
      </c>
      <c r="C155" s="271"/>
      <c r="D155" s="470" t="s">
        <v>569</v>
      </c>
      <c r="E155" s="237"/>
      <c r="F155" s="237"/>
      <c r="G155" s="237"/>
      <c r="H155" s="237"/>
      <c r="I155" s="244"/>
      <c r="J155" s="244"/>
      <c r="K155" s="244"/>
      <c r="L155" s="244"/>
      <c r="M155" s="244"/>
      <c r="N155" s="244"/>
      <c r="O155" s="244"/>
      <c r="P155" s="244"/>
      <c r="Q155" s="244"/>
      <c r="R155" s="244"/>
      <c r="S155" s="244"/>
      <c r="T155" s="244"/>
      <c r="U155" s="244"/>
      <c r="V155" s="244"/>
      <c r="W155" s="244"/>
      <c r="X155" s="244"/>
      <c r="Y155" s="244"/>
      <c r="Z155" s="244"/>
      <c r="AA155" s="244"/>
      <c r="AB155" s="248"/>
      <c r="AC155" s="244"/>
      <c r="AD155" s="244"/>
      <c r="AE155" s="244"/>
      <c r="AF155" s="244"/>
      <c r="AG155" s="244"/>
      <c r="AH155" s="244"/>
      <c r="AI155" s="244"/>
      <c r="AJ155" s="244"/>
      <c r="AK155" s="244"/>
      <c r="AL155" s="244"/>
      <c r="AM155" s="244"/>
      <c r="AN155" s="472"/>
    </row>
    <row r="156" spans="1:53" s="243" customFormat="1" ht="14" hidden="1">
      <c r="A156" s="468"/>
      <c r="B156" s="237"/>
      <c r="C156" s="237"/>
      <c r="D156" s="412"/>
      <c r="E156" s="237"/>
      <c r="F156" s="237"/>
      <c r="G156" s="237"/>
      <c r="H156" s="237"/>
      <c r="I156" s="244"/>
      <c r="J156" s="244"/>
      <c r="K156" s="244"/>
      <c r="L156" s="244"/>
      <c r="M156" s="244"/>
      <c r="N156" s="244"/>
      <c r="O156" s="244"/>
      <c r="P156" s="244"/>
      <c r="Q156" s="244"/>
      <c r="R156" s="244"/>
      <c r="S156" s="251"/>
      <c r="T156" s="244"/>
      <c r="U156" s="244"/>
      <c r="V156" s="244"/>
      <c r="W156" s="244"/>
      <c r="X156" s="244"/>
      <c r="Y156" s="244"/>
      <c r="Z156" s="244"/>
      <c r="AA156" s="244"/>
      <c r="AB156" s="248"/>
      <c r="AC156" s="244"/>
      <c r="AD156" s="244"/>
      <c r="AE156" s="244"/>
      <c r="AF156" s="244"/>
      <c r="AG156" s="244"/>
      <c r="AH156" s="244"/>
      <c r="AI156" s="244"/>
      <c r="AJ156" s="244"/>
      <c r="AK156" s="244"/>
      <c r="AL156" s="244"/>
      <c r="AM156" s="244"/>
      <c r="AN156" s="472">
        <v>0</v>
      </c>
    </row>
    <row r="157" spans="1:53" s="243" customFormat="1" ht="14" hidden="1">
      <c r="A157" s="468"/>
      <c r="B157" s="237" t="s">
        <v>568</v>
      </c>
      <c r="C157" s="237"/>
      <c r="D157" s="412"/>
      <c r="E157" s="237"/>
      <c r="F157" s="237"/>
      <c r="G157" s="237"/>
      <c r="H157" s="237"/>
      <c r="I157" s="244"/>
      <c r="J157" s="244"/>
      <c r="K157" s="244"/>
      <c r="L157" s="244"/>
      <c r="M157" s="244"/>
      <c r="N157" s="244"/>
      <c r="O157" s="244"/>
      <c r="P157" s="244"/>
      <c r="Q157" s="244"/>
      <c r="R157" s="244"/>
      <c r="S157" s="244"/>
      <c r="T157" s="244"/>
      <c r="U157" s="244"/>
      <c r="V157" s="244"/>
      <c r="W157" s="244"/>
      <c r="X157" s="244"/>
      <c r="Y157" s="244"/>
      <c r="Z157" s="244"/>
      <c r="AA157" s="244"/>
      <c r="AB157" s="248"/>
      <c r="AC157" s="244"/>
      <c r="AD157" s="244"/>
      <c r="AE157" s="244"/>
      <c r="AF157" s="244"/>
      <c r="AG157" s="244"/>
      <c r="AH157" s="244"/>
      <c r="AI157" s="244"/>
      <c r="AJ157" s="244"/>
      <c r="AK157" s="244"/>
      <c r="AL157" s="244"/>
      <c r="AM157" s="244"/>
      <c r="AN157" s="472"/>
    </row>
    <row r="158" spans="1:53" s="243" customFormat="1" ht="14" hidden="1">
      <c r="A158" s="468"/>
      <c r="B158" s="264" t="s">
        <v>567</v>
      </c>
      <c r="C158" s="264"/>
      <c r="D158" s="260">
        <v>1</v>
      </c>
      <c r="E158" s="259">
        <v>1823015.1875</v>
      </c>
      <c r="F158" s="259"/>
      <c r="G158" s="263"/>
      <c r="H158" s="262"/>
      <c r="I158" s="244"/>
      <c r="J158" s="244"/>
      <c r="K158" s="244"/>
      <c r="L158" s="244"/>
      <c r="M158" s="244"/>
      <c r="N158" s="244"/>
      <c r="O158" s="244"/>
      <c r="P158" s="244"/>
      <c r="Q158" s="244"/>
      <c r="R158" s="244"/>
      <c r="S158" s="244"/>
      <c r="T158" s="244"/>
      <c r="U158" s="244"/>
      <c r="V158" s="244"/>
      <c r="W158" s="244"/>
      <c r="X158" s="244"/>
      <c r="Y158" s="244"/>
      <c r="Z158" s="244"/>
      <c r="AA158" s="244"/>
      <c r="AB158" s="248"/>
      <c r="AC158" s="244"/>
      <c r="AD158" s="244"/>
      <c r="AE158" s="244"/>
      <c r="AF158" s="244"/>
      <c r="AG158" s="244"/>
      <c r="AH158" s="244"/>
      <c r="AI158" s="244"/>
      <c r="AJ158" s="244"/>
      <c r="AK158" s="244"/>
      <c r="AL158" s="244"/>
      <c r="AM158" s="244"/>
      <c r="AN158" s="472"/>
    </row>
    <row r="159" spans="1:53" s="243" customFormat="1" ht="14" hidden="1">
      <c r="A159" s="468"/>
      <c r="B159" s="264" t="s">
        <v>566</v>
      </c>
      <c r="C159" s="264"/>
      <c r="D159" s="260">
        <v>1.4151258956530224</v>
      </c>
      <c r="E159" s="259">
        <v>2579796</v>
      </c>
      <c r="F159" s="259"/>
      <c r="G159" s="258"/>
      <c r="H159" s="265"/>
      <c r="I159" s="244"/>
      <c r="J159" s="244"/>
      <c r="K159" s="244"/>
      <c r="L159" s="244"/>
      <c r="M159" s="244"/>
      <c r="N159" s="244"/>
      <c r="O159" s="244"/>
      <c r="P159" s="244"/>
      <c r="Q159" s="244"/>
      <c r="R159" s="244"/>
      <c r="S159" s="244"/>
      <c r="T159" s="244"/>
      <c r="U159" s="244"/>
      <c r="V159" s="244"/>
      <c r="W159" s="244"/>
      <c r="X159" s="244"/>
      <c r="Y159" s="244"/>
      <c r="Z159" s="244"/>
      <c r="AA159" s="244"/>
      <c r="AB159" s="248"/>
      <c r="AC159" s="244"/>
      <c r="AD159" s="244"/>
      <c r="AE159" s="244"/>
      <c r="AF159" s="244"/>
      <c r="AG159" s="244"/>
      <c r="AH159" s="244"/>
      <c r="AI159" s="244"/>
      <c r="AJ159" s="244"/>
      <c r="AK159" s="244"/>
      <c r="AL159" s="244"/>
      <c r="AM159" s="244"/>
      <c r="AN159" s="472"/>
    </row>
    <row r="160" spans="1:53" s="243" customFormat="1" ht="14" hidden="1">
      <c r="A160" s="468"/>
      <c r="B160" s="264" t="s">
        <v>565</v>
      </c>
      <c r="C160" s="264"/>
      <c r="D160" s="260">
        <v>0</v>
      </c>
      <c r="E160" s="259">
        <v>0</v>
      </c>
      <c r="F160" s="259"/>
      <c r="G160" s="258"/>
      <c r="H160" s="265"/>
      <c r="I160" s="244"/>
      <c r="J160" s="244"/>
      <c r="K160" s="244"/>
      <c r="L160" s="244"/>
      <c r="M160" s="244"/>
      <c r="N160" s="244"/>
      <c r="O160" s="244"/>
      <c r="P160" s="244"/>
      <c r="Q160" s="244"/>
      <c r="R160" s="244"/>
      <c r="S160" s="244"/>
      <c r="T160" s="244"/>
      <c r="U160" s="244"/>
      <c r="V160" s="244"/>
      <c r="W160" s="244"/>
      <c r="X160" s="244"/>
      <c r="Y160" s="244"/>
      <c r="Z160" s="244"/>
      <c r="AA160" s="244"/>
      <c r="AB160" s="248"/>
      <c r="AC160" s="244"/>
      <c r="AD160" s="244"/>
      <c r="AE160" s="244"/>
      <c r="AF160" s="244"/>
      <c r="AG160" s="244"/>
      <c r="AH160" s="244"/>
      <c r="AI160" s="244"/>
      <c r="AJ160" s="244"/>
      <c r="AK160" s="244"/>
      <c r="AL160" s="244"/>
      <c r="AM160" s="244"/>
      <c r="AN160" s="472"/>
    </row>
    <row r="161" spans="1:53" s="243" customFormat="1" ht="14" hidden="1">
      <c r="A161" s="468"/>
      <c r="B161" s="264" t="s">
        <v>564</v>
      </c>
      <c r="C161" s="264"/>
      <c r="D161" s="260">
        <v>0</v>
      </c>
      <c r="E161" s="259">
        <v>0</v>
      </c>
      <c r="F161" s="259"/>
      <c r="G161" s="263"/>
      <c r="H161" s="262"/>
      <c r="I161" s="244"/>
      <c r="J161" s="244"/>
      <c r="K161" s="244"/>
      <c r="L161" s="244"/>
      <c r="M161" s="244"/>
      <c r="N161" s="244"/>
      <c r="O161" s="244"/>
      <c r="P161" s="244"/>
      <c r="Q161" s="244"/>
      <c r="R161" s="244"/>
      <c r="S161" s="244"/>
      <c r="T161" s="244"/>
      <c r="U161" s="244"/>
      <c r="V161" s="244"/>
      <c r="W161" s="244"/>
      <c r="X161" s="244"/>
      <c r="Y161" s="244"/>
      <c r="Z161" s="244"/>
      <c r="AA161" s="244"/>
      <c r="AB161" s="248"/>
      <c r="AC161" s="244"/>
      <c r="AD161" s="244"/>
      <c r="AE161" s="244"/>
      <c r="AF161" s="244"/>
      <c r="AG161" s="244"/>
      <c r="AH161" s="244"/>
      <c r="AI161" s="244"/>
      <c r="AJ161" s="244"/>
      <c r="AK161" s="244"/>
      <c r="AL161" s="244"/>
      <c r="AM161" s="244"/>
      <c r="AN161" s="472"/>
    </row>
    <row r="162" spans="1:53" s="243" customFormat="1" ht="14" hidden="1">
      <c r="A162" s="468"/>
      <c r="B162" s="264" t="s">
        <v>563</v>
      </c>
      <c r="C162" s="264"/>
      <c r="D162" s="260">
        <v>0</v>
      </c>
      <c r="E162" s="259">
        <v>0</v>
      </c>
      <c r="F162" s="259"/>
      <c r="G162" s="263"/>
      <c r="H162" s="262"/>
      <c r="I162" s="244"/>
      <c r="J162" s="244"/>
      <c r="K162" s="244"/>
      <c r="L162" s="244"/>
      <c r="M162" s="244"/>
      <c r="N162" s="244"/>
      <c r="O162" s="244"/>
      <c r="P162" s="244"/>
      <c r="Q162" s="244"/>
      <c r="R162" s="244"/>
      <c r="S162" s="244"/>
      <c r="T162" s="244"/>
      <c r="U162" s="244"/>
      <c r="V162" s="244"/>
      <c r="W162" s="244"/>
      <c r="X162" s="244"/>
      <c r="Y162" s="244"/>
      <c r="Z162" s="244"/>
      <c r="AA162" s="244"/>
      <c r="AB162" s="248"/>
      <c r="AC162" s="244"/>
      <c r="AD162" s="244"/>
      <c r="AE162" s="244"/>
      <c r="AF162" s="244"/>
      <c r="AG162" s="244"/>
      <c r="AH162" s="244"/>
      <c r="AI162" s="244"/>
      <c r="AJ162" s="244"/>
      <c r="AK162" s="244"/>
      <c r="AL162" s="244"/>
      <c r="AM162" s="244"/>
      <c r="AN162" s="472"/>
    </row>
    <row r="163" spans="1:53" s="243" customFormat="1" ht="14" hidden="1">
      <c r="A163" s="468"/>
      <c r="B163" s="264"/>
      <c r="C163" s="264"/>
      <c r="D163" s="260"/>
      <c r="E163" s="259"/>
      <c r="F163" s="259"/>
      <c r="G163" s="263"/>
      <c r="H163" s="262"/>
      <c r="I163" s="244"/>
      <c r="J163" s="244"/>
      <c r="K163" s="244"/>
      <c r="L163" s="244"/>
      <c r="M163" s="244"/>
      <c r="N163" s="244"/>
      <c r="O163" s="244"/>
      <c r="P163" s="244"/>
      <c r="Q163" s="244"/>
      <c r="R163" s="244"/>
      <c r="S163" s="244"/>
      <c r="T163" s="244"/>
      <c r="U163" s="244"/>
      <c r="V163" s="244"/>
      <c r="W163" s="244"/>
      <c r="X163" s="244"/>
      <c r="Y163" s="244"/>
      <c r="Z163" s="244"/>
      <c r="AA163" s="244"/>
      <c r="AB163" s="248"/>
      <c r="AC163" s="244"/>
      <c r="AD163" s="244"/>
      <c r="AE163" s="244"/>
      <c r="AF163" s="244"/>
      <c r="AG163" s="244"/>
      <c r="AH163" s="244"/>
      <c r="AI163" s="244"/>
      <c r="AJ163" s="244"/>
      <c r="AK163" s="244"/>
      <c r="AL163" s="244"/>
      <c r="AM163" s="244"/>
      <c r="AN163" s="472"/>
    </row>
    <row r="164" spans="1:53" s="243" customFormat="1" ht="14" hidden="1">
      <c r="A164" s="468"/>
      <c r="B164" s="261" t="s">
        <v>42</v>
      </c>
      <c r="C164" s="261"/>
      <c r="D164" s="260">
        <v>2.4151258956530226</v>
      </c>
      <c r="E164" s="259">
        <v>1823015.1875</v>
      </c>
      <c r="F164" s="259"/>
      <c r="G164" s="258"/>
      <c r="H164" s="258"/>
      <c r="I164" s="244"/>
      <c r="J164" s="244"/>
      <c r="K164" s="244"/>
      <c r="L164" s="244"/>
      <c r="M164" s="244"/>
      <c r="N164" s="244"/>
      <c r="O164" s="244"/>
      <c r="P164" s="244"/>
      <c r="Q164" s="244"/>
      <c r="R164" s="244"/>
      <c r="S164" s="244"/>
      <c r="T164" s="244"/>
      <c r="U164" s="244"/>
      <c r="V164" s="244"/>
      <c r="W164" s="244"/>
      <c r="X164" s="244"/>
      <c r="Y164" s="244"/>
      <c r="Z164" s="244"/>
      <c r="AA164" s="244"/>
      <c r="AB164" s="248"/>
      <c r="AC164" s="244"/>
      <c r="AD164" s="244"/>
      <c r="AE164" s="244"/>
      <c r="AF164" s="244"/>
      <c r="AG164" s="244"/>
      <c r="AH164" s="244"/>
      <c r="AI164" s="244"/>
      <c r="AJ164" s="244"/>
      <c r="AK164" s="244"/>
      <c r="AL164" s="244"/>
      <c r="AM164" s="244"/>
      <c r="AN164" s="472"/>
    </row>
    <row r="165" spans="1:53" s="243" customFormat="1" ht="14" hidden="1">
      <c r="A165" s="468"/>
      <c r="B165" s="244"/>
      <c r="C165" s="244"/>
      <c r="D165" s="470"/>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8"/>
      <c r="AC165" s="244"/>
      <c r="AD165" s="244"/>
      <c r="AE165" s="244"/>
      <c r="AF165" s="244"/>
      <c r="AG165" s="244"/>
      <c r="AH165" s="244"/>
      <c r="AI165" s="244"/>
      <c r="AJ165" s="244"/>
      <c r="AK165" s="244"/>
      <c r="AL165" s="244"/>
      <c r="AM165" s="244"/>
      <c r="AN165" s="472"/>
      <c r="AP165" s="244"/>
      <c r="AQ165" s="244"/>
      <c r="AR165" s="244"/>
      <c r="AS165" s="244"/>
      <c r="AT165" s="244"/>
      <c r="AU165" s="244"/>
      <c r="AV165" s="244"/>
      <c r="AW165" s="244"/>
      <c r="AX165" s="244"/>
      <c r="AY165" s="244"/>
      <c r="AZ165" s="244"/>
      <c r="BA165" s="244"/>
    </row>
    <row r="166" spans="1:53" s="243" customFormat="1" ht="14" hidden="1">
      <c r="A166" s="468"/>
      <c r="B166" s="257"/>
      <c r="C166" s="244"/>
      <c r="D166" s="470"/>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8"/>
      <c r="AC166" s="244"/>
      <c r="AD166" s="244"/>
      <c r="AE166" s="244"/>
      <c r="AF166" s="244"/>
      <c r="AG166" s="244"/>
      <c r="AH166" s="244"/>
      <c r="AI166" s="244"/>
      <c r="AJ166" s="244"/>
      <c r="AK166" s="244"/>
      <c r="AL166" s="244"/>
      <c r="AM166" s="244"/>
      <c r="AN166" s="472"/>
      <c r="AO166" s="244"/>
      <c r="AP166" s="244"/>
      <c r="AQ166" s="244"/>
      <c r="AR166" s="244"/>
      <c r="AS166" s="244"/>
      <c r="AT166" s="244"/>
      <c r="AU166" s="244"/>
      <c r="AV166" s="244"/>
      <c r="AW166" s="244"/>
      <c r="AX166" s="244"/>
      <c r="AY166" s="244"/>
      <c r="AZ166" s="244"/>
      <c r="BA166" s="244"/>
    </row>
    <row r="167" spans="1:53" s="243" customFormat="1" ht="14" hidden="1">
      <c r="A167" s="468"/>
      <c r="B167" s="474"/>
      <c r="C167" s="474"/>
      <c r="D167" s="413"/>
      <c r="E167" s="244"/>
      <c r="F167" s="244"/>
      <c r="G167" s="244"/>
      <c r="H167" s="244"/>
      <c r="I167" s="244"/>
      <c r="J167" s="244"/>
      <c r="K167" s="244"/>
      <c r="L167" s="244"/>
      <c r="M167" s="244"/>
      <c r="N167" s="244"/>
      <c r="O167" s="244"/>
      <c r="P167" s="244"/>
      <c r="Q167" s="244"/>
      <c r="R167" s="244"/>
      <c r="S167" s="244"/>
      <c r="T167" s="244"/>
      <c r="U167" s="244"/>
      <c r="V167" s="244">
        <v>0</v>
      </c>
      <c r="W167" s="244"/>
      <c r="X167" s="244"/>
      <c r="Y167" s="244"/>
      <c r="Z167" s="244"/>
      <c r="AA167" s="244"/>
      <c r="AB167" s="248"/>
      <c r="AC167" s="244"/>
      <c r="AD167" s="244"/>
      <c r="AE167" s="244"/>
      <c r="AF167" s="244"/>
      <c r="AG167" s="244"/>
      <c r="AH167" s="244"/>
      <c r="AI167" s="244"/>
      <c r="AJ167" s="244"/>
      <c r="AK167" s="244"/>
      <c r="AL167" s="244"/>
      <c r="AM167" s="244"/>
      <c r="AN167" s="472"/>
      <c r="AO167" s="244"/>
      <c r="AP167" s="244"/>
      <c r="AQ167" s="244"/>
      <c r="AR167" s="244"/>
      <c r="AS167" s="244"/>
      <c r="AT167" s="244"/>
      <c r="AU167" s="244"/>
      <c r="AV167" s="244"/>
      <c r="AW167" s="244"/>
      <c r="AX167" s="244"/>
      <c r="AY167" s="244"/>
      <c r="AZ167" s="244"/>
      <c r="BA167" s="244"/>
    </row>
    <row r="168" spans="1:53" s="243" customFormat="1" ht="14" hidden="1">
      <c r="A168" s="468"/>
      <c r="B168" s="474"/>
      <c r="C168" s="474"/>
      <c r="D168" s="413"/>
      <c r="E168" s="244"/>
      <c r="F168" s="244"/>
      <c r="G168" s="244"/>
      <c r="H168" s="244"/>
      <c r="I168" s="244"/>
      <c r="J168" s="244"/>
      <c r="K168" s="244"/>
      <c r="L168" s="244"/>
      <c r="M168" s="244"/>
      <c r="N168" s="244"/>
      <c r="O168" s="244"/>
      <c r="P168" s="244"/>
      <c r="Q168" s="244"/>
      <c r="R168" s="244"/>
      <c r="S168" s="244"/>
      <c r="T168" s="244"/>
      <c r="U168" s="244"/>
      <c r="V168" s="244"/>
      <c r="W168" s="244"/>
      <c r="X168" s="244"/>
      <c r="Y168" s="244"/>
      <c r="Z168" s="244"/>
      <c r="AA168" s="244"/>
      <c r="AB168" s="248"/>
      <c r="AC168" s="244"/>
      <c r="AD168" s="244"/>
      <c r="AE168" s="244"/>
      <c r="AF168" s="244"/>
      <c r="AG168" s="244"/>
      <c r="AH168" s="244"/>
      <c r="AI168" s="244"/>
      <c r="AJ168" s="244"/>
      <c r="AK168" s="244"/>
      <c r="AL168" s="244"/>
      <c r="AM168" s="244"/>
      <c r="AN168" s="475"/>
      <c r="AO168" s="244"/>
      <c r="AP168" s="244"/>
      <c r="AQ168" s="244"/>
      <c r="AR168" s="244"/>
      <c r="AS168" s="244"/>
      <c r="AT168" s="244"/>
      <c r="AU168" s="244"/>
      <c r="AV168" s="244"/>
      <c r="AW168" s="244"/>
      <c r="AX168" s="244"/>
      <c r="AY168" s="244"/>
      <c r="AZ168" s="244"/>
      <c r="BA168" s="244"/>
    </row>
    <row r="169" spans="1:53" ht="13">
      <c r="A169" s="422"/>
      <c r="B169" s="256" t="s">
        <v>562</v>
      </c>
      <c r="C169" s="256"/>
      <c r="D169" s="414"/>
      <c r="E169" s="255">
        <v>10925000</v>
      </c>
      <c r="F169" s="254">
        <v>0</v>
      </c>
      <c r="G169" s="254">
        <v>1299.3057291666667</v>
      </c>
      <c r="H169" s="254">
        <v>2934.332527961405</v>
      </c>
      <c r="I169" s="254">
        <v>4166.666666666667</v>
      </c>
      <c r="J169" s="254">
        <v>4166.666666666667</v>
      </c>
      <c r="K169" s="254">
        <v>4166.666666666667</v>
      </c>
      <c r="L169" s="254">
        <v>6821.9458333333341</v>
      </c>
      <c r="M169" s="254">
        <v>12011.180959351281</v>
      </c>
      <c r="N169" s="254">
        <v>17238.293412066527</v>
      </c>
      <c r="O169" s="254">
        <v>20790.495395834751</v>
      </c>
      <c r="P169" s="254">
        <v>22336.581033702012</v>
      </c>
      <c r="Q169" s="254">
        <v>23768.729007560385</v>
      </c>
      <c r="R169" s="254">
        <v>25206.844264643169</v>
      </c>
      <c r="S169" s="254">
        <v>25206.844264643169</v>
      </c>
      <c r="T169" s="254">
        <v>25206.844264643169</v>
      </c>
      <c r="U169" s="254">
        <v>25206.844264643169</v>
      </c>
      <c r="V169" s="254">
        <v>25206.844264643169</v>
      </c>
      <c r="W169" s="254">
        <v>0</v>
      </c>
      <c r="X169" s="254">
        <v>0</v>
      </c>
      <c r="Y169" s="254">
        <v>0</v>
      </c>
      <c r="Z169" s="254">
        <v>0</v>
      </c>
      <c r="AA169" s="254">
        <v>0</v>
      </c>
      <c r="AB169" s="254">
        <v>0</v>
      </c>
      <c r="AC169" s="254">
        <v>0</v>
      </c>
      <c r="AD169" s="254">
        <v>0</v>
      </c>
      <c r="AE169" s="254"/>
      <c r="AF169" s="253"/>
      <c r="AG169" s="253"/>
      <c r="AH169" s="253"/>
      <c r="AI169" s="253"/>
      <c r="AJ169" s="253"/>
      <c r="AK169" s="253"/>
      <c r="AL169" s="253"/>
      <c r="AM169" s="253"/>
      <c r="AN169" s="476">
        <v>245735.08522219225</v>
      </c>
      <c r="AO169" s="237"/>
      <c r="AP169" s="237"/>
      <c r="AQ169" s="237"/>
      <c r="AR169" s="237"/>
      <c r="AS169" s="237"/>
      <c r="AT169" s="237"/>
      <c r="AU169" s="237"/>
      <c r="AV169" s="237"/>
      <c r="AW169" s="237"/>
      <c r="AX169" s="237"/>
      <c r="AY169" s="237"/>
      <c r="AZ169" s="237"/>
      <c r="BA169" s="237"/>
    </row>
    <row r="170" spans="1:53" ht="13.5" thickBot="1">
      <c r="A170" s="477"/>
      <c r="B170" s="478" t="s">
        <v>561</v>
      </c>
      <c r="C170" s="478"/>
      <c r="D170" s="479"/>
      <c r="E170" s="384"/>
      <c r="F170" s="384">
        <v>311833.375</v>
      </c>
      <c r="G170" s="294">
        <v>704239.80671073718</v>
      </c>
      <c r="H170" s="294">
        <v>1000000</v>
      </c>
      <c r="I170" s="294">
        <v>1000000</v>
      </c>
      <c r="J170" s="294">
        <v>1000000</v>
      </c>
      <c r="K170" s="294">
        <v>1637267</v>
      </c>
      <c r="L170" s="294">
        <v>2882683.430244307</v>
      </c>
      <c r="M170" s="294">
        <v>4137190.4188959659</v>
      </c>
      <c r="N170" s="294">
        <v>4989718.8950003404</v>
      </c>
      <c r="O170" s="294">
        <v>5360779.448088483</v>
      </c>
      <c r="P170" s="294">
        <v>5704494.9618144929</v>
      </c>
      <c r="Q170" s="294">
        <v>6049642.6235143607</v>
      </c>
      <c r="R170" s="294">
        <v>6049642.6235143607</v>
      </c>
      <c r="S170" s="294">
        <v>6049642.6235143607</v>
      </c>
      <c r="T170" s="294">
        <v>6049642.6235143607</v>
      </c>
      <c r="U170" s="294">
        <v>6049642.6235143607</v>
      </c>
      <c r="V170" s="294">
        <v>0</v>
      </c>
      <c r="W170" s="294">
        <v>0</v>
      </c>
      <c r="X170" s="294">
        <v>0</v>
      </c>
      <c r="Y170" s="294">
        <v>0</v>
      </c>
      <c r="Z170" s="294">
        <v>0</v>
      </c>
      <c r="AA170" s="294">
        <v>0</v>
      </c>
      <c r="AB170" s="294">
        <v>0</v>
      </c>
      <c r="AC170" s="294">
        <v>0</v>
      </c>
      <c r="AD170" s="294"/>
      <c r="AE170" s="294"/>
      <c r="AF170" s="294">
        <v>0</v>
      </c>
      <c r="AG170" s="294">
        <v>0</v>
      </c>
      <c r="AH170" s="294">
        <v>0</v>
      </c>
      <c r="AI170" s="294">
        <v>0</v>
      </c>
      <c r="AJ170" s="294">
        <v>0</v>
      </c>
      <c r="AK170" s="294">
        <v>0</v>
      </c>
      <c r="AL170" s="294">
        <v>0</v>
      </c>
      <c r="AM170" s="294">
        <v>0</v>
      </c>
      <c r="AN170" s="430"/>
      <c r="AO170" s="237"/>
    </row>
    <row r="171" spans="1:53" s="243" customFormat="1" ht="21" customHeight="1">
      <c r="B171" s="247"/>
      <c r="C171" s="1050" t="s">
        <v>1144</v>
      </c>
      <c r="D171" s="1050"/>
      <c r="E171" s="1050"/>
      <c r="F171" s="251"/>
      <c r="G171" s="244"/>
      <c r="H171" s="244"/>
      <c r="I171" s="244"/>
      <c r="J171" s="244"/>
      <c r="K171" s="244"/>
      <c r="L171" s="244"/>
      <c r="M171" s="244"/>
      <c r="N171" s="244"/>
      <c r="O171" s="244"/>
      <c r="P171" s="244"/>
      <c r="Q171" s="244"/>
      <c r="R171" s="244"/>
      <c r="S171" s="244"/>
      <c r="T171" s="244"/>
      <c r="U171" s="244"/>
      <c r="V171" s="244"/>
      <c r="W171" s="244"/>
      <c r="X171" s="244"/>
      <c r="Y171" s="244"/>
      <c r="Z171" s="244"/>
      <c r="AA171" s="244"/>
      <c r="AB171" s="248"/>
      <c r="AC171" s="244"/>
      <c r="AD171" s="244"/>
      <c r="AE171" s="244"/>
      <c r="AF171" s="244"/>
      <c r="AG171" s="244"/>
      <c r="AH171" s="244"/>
      <c r="AI171" s="244"/>
      <c r="AJ171" s="244"/>
      <c r="AK171" s="244"/>
      <c r="AL171" s="244"/>
      <c r="AM171" s="244"/>
      <c r="AN171" s="271" t="s">
        <v>1164</v>
      </c>
    </row>
    <row r="172" spans="1:53" s="243" customFormat="1" ht="15.65" customHeight="1">
      <c r="B172" s="247"/>
      <c r="C172" s="247"/>
      <c r="D172" s="413"/>
      <c r="E172" s="249"/>
      <c r="F172" s="249"/>
      <c r="G172" s="244"/>
      <c r="H172" s="244"/>
      <c r="I172" s="244"/>
      <c r="J172" s="244"/>
      <c r="K172" s="244"/>
      <c r="L172" s="244"/>
      <c r="M172" s="244"/>
      <c r="N172" s="244"/>
      <c r="O172" s="244"/>
      <c r="P172" s="244"/>
      <c r="Q172" s="244"/>
      <c r="R172" s="244"/>
      <c r="S172" s="244"/>
      <c r="T172" s="244"/>
      <c r="U172" s="244"/>
      <c r="V172" s="244"/>
      <c r="W172" s="244"/>
      <c r="X172" s="244"/>
      <c r="Y172" s="244"/>
      <c r="Z172" s="244"/>
      <c r="AA172" s="244"/>
      <c r="AB172" s="248"/>
      <c r="AC172" s="244"/>
      <c r="AD172" s="244"/>
      <c r="AE172" s="244"/>
      <c r="AF172" s="244"/>
      <c r="AG172" s="244"/>
      <c r="AH172" s="244"/>
      <c r="AI172" s="244"/>
      <c r="AJ172" s="244"/>
      <c r="AK172" s="244"/>
      <c r="AL172" s="244"/>
      <c r="AM172" s="244"/>
      <c r="AN172" s="244"/>
    </row>
    <row r="173" spans="1:53" s="243" customFormat="1" ht="80.25" customHeight="1">
      <c r="B173" s="247"/>
      <c r="C173" s="247"/>
      <c r="D173" s="413"/>
      <c r="E173" s="249"/>
      <c r="F173" s="249"/>
      <c r="G173" s="244"/>
      <c r="H173" s="244"/>
      <c r="I173" s="244"/>
      <c r="J173" s="244"/>
      <c r="K173" s="244"/>
      <c r="L173" s="244"/>
      <c r="M173" s="244"/>
      <c r="N173" s="244"/>
      <c r="O173" s="244"/>
      <c r="P173" s="244"/>
      <c r="Q173" s="244"/>
      <c r="R173" s="244"/>
      <c r="S173" s="244"/>
      <c r="T173" s="244"/>
      <c r="U173" s="244"/>
      <c r="V173" s="244"/>
      <c r="W173" s="244"/>
      <c r="X173" s="244"/>
      <c r="Y173" s="244"/>
      <c r="Z173" s="244"/>
      <c r="AA173" s="244"/>
      <c r="AB173" s="244"/>
      <c r="AC173" s="244"/>
      <c r="AD173" s="244"/>
      <c r="AE173" s="244"/>
      <c r="AF173" s="244"/>
      <c r="AG173" s="244"/>
      <c r="AH173" s="244"/>
      <c r="AI173" s="244"/>
      <c r="AJ173" s="244"/>
      <c r="AK173" s="244"/>
      <c r="AL173" s="244"/>
      <c r="AM173" s="244"/>
      <c r="AN173" s="244"/>
    </row>
    <row r="174" spans="1:53" s="243" customFormat="1" ht="80.25" customHeight="1">
      <c r="B174" s="247"/>
      <c r="C174" s="247"/>
      <c r="D174" s="413"/>
      <c r="E174" s="249"/>
      <c r="F174" s="249"/>
      <c r="G174" s="249"/>
      <c r="H174" s="249"/>
      <c r="I174" s="249"/>
      <c r="J174" s="249"/>
      <c r="K174" s="249"/>
      <c r="L174" s="249"/>
      <c r="M174" s="249"/>
      <c r="N174" s="249"/>
      <c r="O174" s="249"/>
      <c r="P174" s="249"/>
      <c r="Q174" s="249"/>
      <c r="R174" s="249"/>
      <c r="S174" s="249"/>
      <c r="T174" s="249"/>
      <c r="U174" s="249"/>
      <c r="V174" s="249"/>
      <c r="W174" s="249"/>
      <c r="X174" s="249"/>
      <c r="Y174" s="249"/>
      <c r="Z174" s="249"/>
      <c r="AA174" s="249"/>
      <c r="AB174" s="249"/>
      <c r="AC174" s="249"/>
      <c r="AD174" s="249"/>
      <c r="AE174" s="244"/>
      <c r="AF174" s="244"/>
      <c r="AG174" s="244"/>
      <c r="AH174" s="244"/>
      <c r="AI174" s="244"/>
      <c r="AJ174" s="244"/>
      <c r="AK174" s="244"/>
      <c r="AL174" s="244"/>
      <c r="AM174" s="244"/>
      <c r="AN174" s="244"/>
    </row>
    <row r="175" spans="1:53" s="243" customFormat="1" ht="80.25" customHeight="1">
      <c r="B175" s="247"/>
      <c r="C175" s="247"/>
      <c r="D175" s="413"/>
      <c r="E175" s="249"/>
      <c r="F175" s="249"/>
      <c r="G175" s="244"/>
      <c r="H175" s="244"/>
      <c r="I175" s="244"/>
      <c r="J175" s="244"/>
      <c r="K175" s="244"/>
      <c r="L175" s="244"/>
      <c r="M175" s="244"/>
      <c r="N175" s="244"/>
      <c r="O175" s="244"/>
      <c r="P175" s="244"/>
      <c r="Q175" s="244"/>
      <c r="R175" s="244"/>
      <c r="S175" s="244"/>
      <c r="T175" s="244"/>
      <c r="U175" s="244"/>
      <c r="V175" s="244"/>
      <c r="W175" s="244"/>
      <c r="X175" s="244"/>
      <c r="Y175" s="244"/>
      <c r="Z175" s="244"/>
      <c r="AA175" s="244"/>
      <c r="AB175" s="248"/>
      <c r="AC175" s="244"/>
      <c r="AD175" s="244"/>
      <c r="AE175" s="244"/>
      <c r="AF175" s="244"/>
      <c r="AG175" s="244"/>
      <c r="AH175" s="244"/>
      <c r="AI175" s="244"/>
      <c r="AJ175" s="244"/>
      <c r="AK175" s="244"/>
      <c r="AL175" s="244"/>
      <c r="AM175" s="244"/>
      <c r="AN175" s="244"/>
    </row>
    <row r="176" spans="1:53" s="243" customFormat="1" ht="80.25" customHeight="1">
      <c r="B176" s="247"/>
      <c r="C176" s="247"/>
      <c r="D176" s="413"/>
      <c r="E176" s="249"/>
      <c r="G176" s="249"/>
      <c r="H176" s="249"/>
      <c r="I176" s="249"/>
      <c r="J176" s="249"/>
      <c r="K176" s="249"/>
      <c r="L176" s="249"/>
      <c r="M176" s="249"/>
      <c r="N176" s="249"/>
      <c r="O176" s="249"/>
      <c r="P176" s="249"/>
      <c r="Q176" s="249"/>
      <c r="R176" s="249"/>
      <c r="S176" s="249"/>
      <c r="T176" s="249"/>
      <c r="U176" s="249"/>
      <c r="V176" s="249"/>
      <c r="W176" s="249"/>
      <c r="X176" s="249"/>
      <c r="Y176" s="249"/>
      <c r="Z176" s="249"/>
      <c r="AA176" s="249"/>
      <c r="AB176" s="250"/>
      <c r="AC176" s="249"/>
      <c r="AD176" s="249"/>
      <c r="AE176" s="249"/>
      <c r="AF176" s="249"/>
      <c r="AG176" s="249"/>
      <c r="AH176" s="249"/>
      <c r="AI176" s="249"/>
      <c r="AJ176" s="249"/>
      <c r="AK176" s="249"/>
      <c r="AL176" s="249"/>
      <c r="AM176" s="249"/>
      <c r="AN176" s="249"/>
    </row>
    <row r="177" spans="2:42" s="243" customFormat="1" ht="80.25" customHeight="1">
      <c r="B177" s="247"/>
      <c r="C177" s="247"/>
      <c r="D177" s="413"/>
      <c r="E177" s="244"/>
      <c r="F177" s="244"/>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8"/>
      <c r="AC177" s="244"/>
      <c r="AD177" s="244"/>
      <c r="AE177" s="244"/>
      <c r="AF177" s="244"/>
      <c r="AG177" s="244"/>
      <c r="AH177" s="244"/>
      <c r="AI177" s="244"/>
      <c r="AJ177" s="244"/>
      <c r="AK177" s="244"/>
      <c r="AL177" s="244"/>
      <c r="AM177" s="244"/>
      <c r="AN177" s="244"/>
    </row>
    <row r="178" spans="2:42" s="243" customFormat="1" ht="80.25" customHeight="1">
      <c r="B178" s="246"/>
      <c r="C178" s="246"/>
      <c r="D178" s="410"/>
      <c r="AB178" s="245"/>
      <c r="AD178" s="244"/>
    </row>
    <row r="179" spans="2:42" s="243" customFormat="1" ht="80.25" customHeight="1">
      <c r="B179" s="247"/>
      <c r="C179" s="247"/>
      <c r="D179" s="410"/>
      <c r="F179" s="1045"/>
      <c r="G179" s="1045"/>
      <c r="AB179" s="245"/>
      <c r="AD179" s="244"/>
    </row>
    <row r="180" spans="2:42" ht="80.25" customHeight="1">
      <c r="I180" s="242"/>
    </row>
    <row r="181" spans="2:42" ht="80.25" customHeight="1"/>
    <row r="182" spans="2:42" ht="80.25" customHeight="1">
      <c r="F182" s="241"/>
    </row>
    <row r="183" spans="2:42" ht="80.25" customHeight="1"/>
    <row r="184" spans="2:42" ht="80.25" customHeight="1"/>
    <row r="185" spans="2:42" ht="80.25" customHeight="1">
      <c r="AP185" s="240"/>
    </row>
    <row r="186" spans="2:42" ht="80.25" customHeight="1"/>
    <row r="187" spans="2:42" ht="80.25" customHeight="1"/>
    <row r="188" spans="2:42" ht="80.25" customHeight="1">
      <c r="AP188" s="240"/>
    </row>
    <row r="189" spans="2:42" ht="80.25" customHeight="1"/>
  </sheetData>
  <sheetProtection algorithmName="SHA-512" hashValue="S6MNXi8+n3xZl10wsbWOPundq6jG9WwsgiS/qGrUPqF78+sNAPwkLScSC9GNgb3c0M4UC8LzOQ4xN+otadDJjg==" saltValue="oL+h0ey1vdUp55CKd0aDgA==" spinCount="100000" sheet="1" objects="1" scenarios="1"/>
  <mergeCells count="4">
    <mergeCell ref="F179:G179"/>
    <mergeCell ref="B2:E2"/>
    <mergeCell ref="B97:C97"/>
    <mergeCell ref="C171:E171"/>
  </mergeCells>
  <printOptions horizontalCentered="1" verticalCentered="1"/>
  <pageMargins left="0.25" right="0.25" top="0.25" bottom="0.25" header="0.5" footer="0.5"/>
  <pageSetup paperSize="5" scale="46" fitToWidth="5" orientation="landscape" r:id="rId1"/>
  <headerFooter alignWithMargins="0"/>
  <colBreaks count="2" manualBreakCount="2">
    <brk id="5" min="2" max="170" man="1"/>
    <brk id="17" min="2" max="170" man="1"/>
  </col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RowHeight="1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A26191"/>
  <sheetViews>
    <sheetView showGridLines="0" tabSelected="1" topLeftCell="A3" zoomScale="90" zoomScaleNormal="90" workbookViewId="0">
      <selection activeCell="E8" sqref="E8"/>
    </sheetView>
  </sheetViews>
  <sheetFormatPr defaultColWidth="9.1796875" defaultRowHeight="12.5"/>
  <cols>
    <col min="1" max="2" width="2.54296875" customWidth="1"/>
    <col min="3" max="3" width="22.81640625" bestFit="1" customWidth="1"/>
    <col min="4" max="4" width="24.26953125" bestFit="1" customWidth="1"/>
    <col min="5" max="5" width="32.7265625" style="216" bestFit="1" customWidth="1"/>
    <col min="6" max="6" width="12" customWidth="1"/>
    <col min="7" max="7" width="10.7265625" customWidth="1"/>
    <col min="8" max="8" width="8.453125" customWidth="1"/>
    <col min="9" max="9" width="7.7265625" customWidth="1"/>
    <col min="10" max="11" width="6.7265625" customWidth="1"/>
    <col min="12" max="12" width="8.26953125" customWidth="1"/>
    <col min="13" max="14" width="2.54296875" customWidth="1"/>
  </cols>
  <sheetData>
    <row r="1" spans="2:27" ht="13" thickBot="1"/>
    <row r="2" spans="2:27">
      <c r="B2" s="491"/>
      <c r="C2" s="492"/>
      <c r="D2" s="492"/>
      <c r="E2" s="493"/>
      <c r="F2" s="492"/>
      <c r="G2" s="492"/>
      <c r="H2" s="492"/>
      <c r="I2" s="492"/>
      <c r="J2" s="492"/>
      <c r="K2" s="492"/>
      <c r="L2" s="492"/>
      <c r="M2" s="494"/>
    </row>
    <row r="3" spans="2:27" ht="15.5">
      <c r="B3" s="14"/>
      <c r="C3" s="897" t="s">
        <v>940</v>
      </c>
      <c r="D3" s="897"/>
      <c r="E3" s="897"/>
      <c r="F3" s="178"/>
      <c r="G3" s="178"/>
      <c r="H3" s="178"/>
      <c r="I3" s="178"/>
      <c r="J3" s="178"/>
      <c r="K3" s="178"/>
      <c r="L3" s="178"/>
      <c r="M3" s="15"/>
      <c r="AA3" s="559" t="s">
        <v>1140</v>
      </c>
    </row>
    <row r="4" spans="2:27" ht="13">
      <c r="B4" s="14"/>
      <c r="C4" s="897"/>
      <c r="D4" s="897"/>
      <c r="E4" s="897"/>
      <c r="F4" s="766"/>
      <c r="G4" s="766"/>
      <c r="H4" s="766"/>
      <c r="I4" s="766"/>
      <c r="J4" s="766"/>
      <c r="K4" s="766"/>
      <c r="L4" s="766"/>
      <c r="M4" s="53"/>
      <c r="N4" s="54"/>
    </row>
    <row r="5" spans="2:27">
      <c r="B5" s="14"/>
      <c r="C5" s="557"/>
      <c r="D5" s="557"/>
      <c r="E5" s="557"/>
      <c r="F5" s="557"/>
      <c r="M5" s="53"/>
      <c r="N5" s="54"/>
    </row>
    <row r="6" spans="2:27" ht="26.25" customHeight="1" thickBot="1">
      <c r="B6" s="14"/>
      <c r="C6" s="898" t="s">
        <v>941</v>
      </c>
      <c r="D6" s="898"/>
      <c r="E6" s="898"/>
      <c r="F6" s="557"/>
      <c r="M6" s="15"/>
    </row>
    <row r="7" spans="2:27" ht="16.75" customHeight="1" thickBot="1">
      <c r="B7" s="181"/>
      <c r="C7" s="182"/>
      <c r="D7" s="182"/>
      <c r="E7" s="217"/>
      <c r="G7" s="909" t="str">
        <f>AA3</f>
        <v xml:space="preserve">This workbook uses the TDCs and HCCs in accordance with HUD Notice PIH-2011-38 (HA), as updated to include HUD's most recent TDC and HCC limits, which can be found on the Capital Fund Program website. </v>
      </c>
      <c r="H7" s="910"/>
      <c r="I7" s="910"/>
      <c r="J7" s="910"/>
      <c r="K7" s="910"/>
      <c r="L7" s="911"/>
      <c r="M7" s="15"/>
    </row>
    <row r="8" spans="2:27" ht="36" customHeight="1" thickTop="1" thickBot="1">
      <c r="B8" s="181"/>
      <c r="C8" s="814" t="s">
        <v>38</v>
      </c>
      <c r="D8" s="812" t="s">
        <v>361</v>
      </c>
      <c r="E8" s="490" t="s">
        <v>166</v>
      </c>
      <c r="G8" s="912"/>
      <c r="H8" s="913"/>
      <c r="I8" s="913"/>
      <c r="J8" s="913"/>
      <c r="K8" s="913"/>
      <c r="L8" s="914"/>
      <c r="M8" s="15"/>
    </row>
    <row r="9" spans="2:27" ht="33.75" customHeight="1" thickTop="1" thickBot="1">
      <c r="B9" s="181"/>
      <c r="C9" s="814" t="s">
        <v>39</v>
      </c>
      <c r="D9" s="819" t="s">
        <v>353</v>
      </c>
      <c r="E9" s="490" t="s">
        <v>167</v>
      </c>
      <c r="G9" s="915"/>
      <c r="H9" s="916"/>
      <c r="I9" s="916"/>
      <c r="J9" s="916"/>
      <c r="K9" s="916"/>
      <c r="L9" s="917"/>
      <c r="M9" s="15"/>
    </row>
    <row r="10" spans="2:27" ht="13" thickBot="1">
      <c r="B10" s="181"/>
      <c r="M10" s="15"/>
    </row>
    <row r="11" spans="2:27" ht="13" thickBot="1">
      <c r="B11" s="181"/>
      <c r="C11" s="820" t="s">
        <v>40</v>
      </c>
      <c r="D11" s="821" t="s">
        <v>41</v>
      </c>
      <c r="E11" s="812" t="s">
        <v>42</v>
      </c>
      <c r="G11" s="899" t="s">
        <v>924</v>
      </c>
      <c r="H11" s="900"/>
      <c r="I11" s="900"/>
      <c r="J11" s="900"/>
      <c r="K11" s="900"/>
      <c r="L11" s="901"/>
      <c r="M11" s="15"/>
    </row>
    <row r="12" spans="2:27">
      <c r="B12" s="181"/>
      <c r="C12" s="815" t="s">
        <v>165</v>
      </c>
      <c r="D12" s="810" t="s">
        <v>522</v>
      </c>
      <c r="E12" s="816">
        <v>208273.8014</v>
      </c>
      <c r="G12" s="902"/>
      <c r="H12" s="903"/>
      <c r="I12" s="903"/>
      <c r="J12" s="903"/>
      <c r="K12" s="903"/>
      <c r="L12" s="904"/>
      <c r="M12" s="15"/>
    </row>
    <row r="13" spans="2:27">
      <c r="B13" s="181"/>
      <c r="C13" s="228"/>
      <c r="D13" s="811" t="s">
        <v>523</v>
      </c>
      <c r="E13" s="817">
        <v>271162.43099999998</v>
      </c>
      <c r="G13" s="902"/>
      <c r="H13" s="903"/>
      <c r="I13" s="903"/>
      <c r="J13" s="903"/>
      <c r="K13" s="903"/>
      <c r="L13" s="904"/>
      <c r="M13" s="15"/>
    </row>
    <row r="14" spans="2:27">
      <c r="B14" s="181"/>
      <c r="C14" s="228"/>
      <c r="D14" s="811" t="s">
        <v>524</v>
      </c>
      <c r="E14" s="817">
        <v>326411.20010000002</v>
      </c>
      <c r="G14" s="902"/>
      <c r="H14" s="903"/>
      <c r="I14" s="903"/>
      <c r="J14" s="903"/>
      <c r="K14" s="903"/>
      <c r="L14" s="904"/>
      <c r="M14" s="15"/>
    </row>
    <row r="15" spans="2:27" ht="13" thickBot="1">
      <c r="B15" s="181"/>
      <c r="C15" s="228"/>
      <c r="D15" s="811" t="s">
        <v>525</v>
      </c>
      <c r="E15" s="817">
        <v>392757.59519999998</v>
      </c>
      <c r="G15" s="905"/>
      <c r="H15" s="906"/>
      <c r="I15" s="906"/>
      <c r="J15" s="906"/>
      <c r="K15" s="906"/>
      <c r="L15" s="907"/>
      <c r="M15" s="15"/>
    </row>
    <row r="16" spans="2:27" ht="13" thickBot="1">
      <c r="B16" s="181"/>
      <c r="C16" s="228"/>
      <c r="D16" s="811" t="s">
        <v>526</v>
      </c>
      <c r="E16" s="817">
        <v>462934.77220000001</v>
      </c>
      <c r="G16" s="180"/>
      <c r="H16" s="180"/>
      <c r="I16" s="180"/>
      <c r="J16" s="180"/>
      <c r="K16" s="180"/>
      <c r="L16" s="180"/>
      <c r="M16" s="15"/>
    </row>
    <row r="17" spans="2:13">
      <c r="B17" s="181"/>
      <c r="C17" s="228"/>
      <c r="D17" s="811" t="s">
        <v>527</v>
      </c>
      <c r="E17" s="817">
        <v>507530.25839999999</v>
      </c>
      <c r="G17" s="899" t="s">
        <v>925</v>
      </c>
      <c r="H17" s="900"/>
      <c r="I17" s="900"/>
      <c r="J17" s="900"/>
      <c r="K17" s="900"/>
      <c r="L17" s="901"/>
      <c r="M17" s="15"/>
    </row>
    <row r="18" spans="2:13">
      <c r="B18" s="181"/>
      <c r="C18" s="228"/>
      <c r="D18" s="811" t="s">
        <v>528</v>
      </c>
      <c r="E18" s="817">
        <v>550807.85800000001</v>
      </c>
      <c r="G18" s="902"/>
      <c r="H18" s="903"/>
      <c r="I18" s="903"/>
      <c r="J18" s="903"/>
      <c r="K18" s="903"/>
      <c r="L18" s="904"/>
      <c r="M18" s="15"/>
    </row>
    <row r="19" spans="2:13">
      <c r="B19" s="181"/>
      <c r="C19" s="228"/>
      <c r="D19" s="811" t="s">
        <v>529</v>
      </c>
      <c r="E19" s="817">
        <v>119013.6007</v>
      </c>
      <c r="G19" s="902"/>
      <c r="H19" s="903"/>
      <c r="I19" s="903"/>
      <c r="J19" s="903"/>
      <c r="K19" s="903"/>
      <c r="L19" s="904"/>
      <c r="M19" s="15"/>
    </row>
    <row r="20" spans="2:13">
      <c r="B20" s="181"/>
      <c r="C20" s="228"/>
      <c r="D20" s="811" t="s">
        <v>530</v>
      </c>
      <c r="E20" s="817">
        <v>154949.96049999999</v>
      </c>
      <c r="G20" s="902"/>
      <c r="H20" s="903"/>
      <c r="I20" s="903"/>
      <c r="J20" s="903"/>
      <c r="K20" s="903"/>
      <c r="L20" s="904"/>
      <c r="M20" s="15"/>
    </row>
    <row r="21" spans="2:13" ht="13" thickBot="1">
      <c r="B21" s="181"/>
      <c r="C21" s="228"/>
      <c r="D21" s="811" t="s">
        <v>531</v>
      </c>
      <c r="E21" s="817">
        <v>186520.68580000001</v>
      </c>
      <c r="G21" s="905"/>
      <c r="H21" s="906"/>
      <c r="I21" s="906"/>
      <c r="J21" s="906"/>
      <c r="K21" s="906"/>
      <c r="L21" s="907"/>
      <c r="M21" s="15"/>
    </row>
    <row r="22" spans="2:13" ht="13" thickBot="1">
      <c r="B22" s="181"/>
      <c r="C22" s="228"/>
      <c r="D22" s="811" t="s">
        <v>532</v>
      </c>
      <c r="E22" s="817">
        <v>224432.91149999999</v>
      </c>
      <c r="G22" s="180"/>
      <c r="H22" s="180"/>
      <c r="I22" s="180"/>
      <c r="J22" s="180"/>
      <c r="K22" s="180"/>
      <c r="L22" s="180"/>
      <c r="M22" s="15"/>
    </row>
    <row r="23" spans="2:13">
      <c r="B23" s="181"/>
      <c r="C23" s="228"/>
      <c r="D23" s="811" t="s">
        <v>533</v>
      </c>
      <c r="E23" s="817">
        <v>264534.1556</v>
      </c>
      <c r="G23" s="908" t="s">
        <v>926</v>
      </c>
      <c r="H23" s="900"/>
      <c r="I23" s="900"/>
      <c r="J23" s="900"/>
      <c r="K23" s="900"/>
      <c r="L23" s="901"/>
      <c r="M23" s="15"/>
    </row>
    <row r="24" spans="2:13">
      <c r="B24" s="181"/>
      <c r="C24" s="228"/>
      <c r="D24" s="811" t="s">
        <v>534</v>
      </c>
      <c r="E24" s="817">
        <v>290017.2904</v>
      </c>
      <c r="G24" s="902"/>
      <c r="H24" s="903"/>
      <c r="I24" s="903"/>
      <c r="J24" s="903"/>
      <c r="K24" s="903"/>
      <c r="L24" s="904"/>
      <c r="M24" s="15"/>
    </row>
    <row r="25" spans="2:13" ht="13" thickBot="1">
      <c r="B25" s="181"/>
      <c r="C25" s="228"/>
      <c r="D25" s="813" t="s">
        <v>535</v>
      </c>
      <c r="E25" s="817">
        <v>314747.34740000003</v>
      </c>
      <c r="G25" s="902"/>
      <c r="H25" s="903"/>
      <c r="I25" s="903"/>
      <c r="J25" s="903"/>
      <c r="K25" s="903"/>
      <c r="L25" s="904"/>
      <c r="M25" s="15"/>
    </row>
    <row r="26" spans="2:13">
      <c r="B26" s="181"/>
      <c r="C26" s="815" t="s">
        <v>21</v>
      </c>
      <c r="D26" s="810" t="s">
        <v>522</v>
      </c>
      <c r="E26" s="816">
        <v>165058.07380000001</v>
      </c>
      <c r="G26" s="902"/>
      <c r="H26" s="903"/>
      <c r="I26" s="903"/>
      <c r="J26" s="903"/>
      <c r="K26" s="903"/>
      <c r="L26" s="904"/>
      <c r="M26" s="15"/>
    </row>
    <row r="27" spans="2:13" ht="13" thickBot="1">
      <c r="B27" s="181"/>
      <c r="C27" s="228"/>
      <c r="D27" s="811" t="s">
        <v>523</v>
      </c>
      <c r="E27" s="817">
        <v>231081.30319999999</v>
      </c>
      <c r="G27" s="905"/>
      <c r="H27" s="906"/>
      <c r="I27" s="906"/>
      <c r="J27" s="906"/>
      <c r="K27" s="906"/>
      <c r="L27" s="907"/>
      <c r="M27" s="15"/>
    </row>
    <row r="28" spans="2:13">
      <c r="B28" s="181"/>
      <c r="C28" s="228"/>
      <c r="D28" s="811" t="s">
        <v>524</v>
      </c>
      <c r="E28" s="817">
        <v>297104.53279999999</v>
      </c>
      <c r="M28" s="15"/>
    </row>
    <row r="29" spans="2:13" ht="13">
      <c r="B29" s="181"/>
      <c r="C29" s="228"/>
      <c r="D29" s="811" t="s">
        <v>525</v>
      </c>
      <c r="E29" s="817">
        <v>396139.37699999998</v>
      </c>
      <c r="G29" s="179" t="s">
        <v>43</v>
      </c>
      <c r="H29" s="179"/>
      <c r="I29" s="179"/>
      <c r="J29" s="179"/>
      <c r="K29" s="179"/>
      <c r="L29" s="179"/>
      <c r="M29" s="15"/>
    </row>
    <row r="30" spans="2:13">
      <c r="B30" s="181"/>
      <c r="C30" s="228"/>
      <c r="D30" s="811" t="s">
        <v>526</v>
      </c>
      <c r="E30" s="817">
        <v>495174.22120000003</v>
      </c>
      <c r="M30" s="15"/>
    </row>
    <row r="31" spans="2:13">
      <c r="B31" s="181"/>
      <c r="C31" s="228"/>
      <c r="D31" s="811" t="s">
        <v>527</v>
      </c>
      <c r="E31" s="817">
        <v>561197.45070000004</v>
      </c>
      <c r="M31" s="15"/>
    </row>
    <row r="32" spans="2:13">
      <c r="B32" s="181"/>
      <c r="C32" s="228"/>
      <c r="D32" s="811" t="s">
        <v>528</v>
      </c>
      <c r="E32" s="817">
        <v>627220.68019999994</v>
      </c>
      <c r="M32" s="15"/>
    </row>
    <row r="33" spans="2:13">
      <c r="B33" s="181"/>
      <c r="C33" s="228"/>
      <c r="D33" s="811" t="s">
        <v>529</v>
      </c>
      <c r="E33" s="817">
        <v>103161.29459999999</v>
      </c>
      <c r="M33" s="15"/>
    </row>
    <row r="34" spans="2:13">
      <c r="B34" s="181"/>
      <c r="C34" s="228"/>
      <c r="D34" s="811" t="s">
        <v>530</v>
      </c>
      <c r="E34" s="817">
        <v>144425.81229999999</v>
      </c>
      <c r="M34" s="15"/>
    </row>
    <row r="35" spans="2:13">
      <c r="B35" s="181"/>
      <c r="C35" s="228"/>
      <c r="D35" s="811" t="s">
        <v>531</v>
      </c>
      <c r="E35" s="817">
        <v>185690.3302</v>
      </c>
      <c r="M35" s="15"/>
    </row>
    <row r="36" spans="2:13">
      <c r="B36" s="181"/>
      <c r="C36" s="228"/>
      <c r="D36" s="811" t="s">
        <v>532</v>
      </c>
      <c r="E36" s="817">
        <v>247587.10690000001</v>
      </c>
      <c r="M36" s="15"/>
    </row>
    <row r="37" spans="2:13">
      <c r="B37" s="181"/>
      <c r="C37" s="228"/>
      <c r="D37" s="811" t="s">
        <v>533</v>
      </c>
      <c r="E37" s="817">
        <v>309483.8836</v>
      </c>
      <c r="M37" s="15"/>
    </row>
    <row r="38" spans="2:13">
      <c r="B38" s="181"/>
      <c r="C38" s="228"/>
      <c r="D38" s="811" t="s">
        <v>534</v>
      </c>
      <c r="E38" s="817">
        <v>350748.40149999998</v>
      </c>
      <c r="M38" s="15"/>
    </row>
    <row r="39" spans="2:13" ht="13" thickBot="1">
      <c r="B39" s="181"/>
      <c r="C39" s="228"/>
      <c r="D39" s="813" t="s">
        <v>535</v>
      </c>
      <c r="E39" s="817">
        <v>392012.91930000001</v>
      </c>
      <c r="M39" s="15"/>
    </row>
    <row r="40" spans="2:13">
      <c r="B40" s="181"/>
      <c r="C40" s="815" t="s">
        <v>19</v>
      </c>
      <c r="D40" s="810" t="s">
        <v>522</v>
      </c>
      <c r="E40" s="816">
        <v>181744.89490000001</v>
      </c>
      <c r="M40" s="15"/>
    </row>
    <row r="41" spans="2:13">
      <c r="B41" s="181"/>
      <c r="C41" s="228"/>
      <c r="D41" s="811" t="s">
        <v>523</v>
      </c>
      <c r="E41" s="817">
        <v>239176.14939999999</v>
      </c>
      <c r="M41" s="15"/>
    </row>
    <row r="42" spans="2:13">
      <c r="B42" s="181"/>
      <c r="C42" s="228"/>
      <c r="D42" s="811" t="s">
        <v>524</v>
      </c>
      <c r="E42" s="817">
        <v>291912.79359999998</v>
      </c>
      <c r="M42" s="15"/>
    </row>
    <row r="43" spans="2:13">
      <c r="B43" s="181"/>
      <c r="C43" s="228"/>
      <c r="D43" s="811" t="s">
        <v>525</v>
      </c>
      <c r="E43" s="817">
        <v>360013.34490000003</v>
      </c>
      <c r="M43" s="15"/>
    </row>
    <row r="44" spans="2:13">
      <c r="B44" s="181"/>
      <c r="C44" s="228"/>
      <c r="D44" s="811" t="s">
        <v>526</v>
      </c>
      <c r="E44" s="817">
        <v>428501.33439999999</v>
      </c>
      <c r="M44" s="15"/>
    </row>
    <row r="45" spans="2:13">
      <c r="B45" s="181"/>
      <c r="C45" s="228"/>
      <c r="D45" s="811" t="s">
        <v>527</v>
      </c>
      <c r="E45" s="817">
        <v>472739.49239999999</v>
      </c>
      <c r="M45" s="15"/>
    </row>
    <row r="46" spans="2:13">
      <c r="B46" s="181"/>
      <c r="C46" s="228"/>
      <c r="D46" s="811" t="s">
        <v>528</v>
      </c>
      <c r="E46" s="817">
        <v>514804.342</v>
      </c>
      <c r="M46" s="15"/>
    </row>
    <row r="47" spans="2:13">
      <c r="B47" s="181"/>
      <c r="C47" s="228"/>
      <c r="D47" s="811" t="s">
        <v>529</v>
      </c>
      <c r="E47" s="817">
        <v>103854.22560000001</v>
      </c>
      <c r="M47" s="15"/>
    </row>
    <row r="48" spans="2:13">
      <c r="B48" s="181"/>
      <c r="C48" s="228"/>
      <c r="D48" s="811" t="s">
        <v>530</v>
      </c>
      <c r="E48" s="817">
        <v>136672.08540000001</v>
      </c>
      <c r="M48" s="15"/>
    </row>
    <row r="49" spans="2:13">
      <c r="B49" s="181"/>
      <c r="C49" s="228"/>
      <c r="D49" s="811" t="s">
        <v>531</v>
      </c>
      <c r="E49" s="817">
        <v>166807.31049999999</v>
      </c>
      <c r="M49" s="15"/>
    </row>
    <row r="50" spans="2:13">
      <c r="B50" s="181"/>
      <c r="C50" s="228"/>
      <c r="D50" s="811" t="s">
        <v>532</v>
      </c>
      <c r="E50" s="817">
        <v>205721.91140000001</v>
      </c>
      <c r="M50" s="15"/>
    </row>
    <row r="51" spans="2:13">
      <c r="B51" s="181"/>
      <c r="C51" s="228"/>
      <c r="D51" s="811" t="s">
        <v>533</v>
      </c>
      <c r="E51" s="817">
        <v>244857.90539999999</v>
      </c>
      <c r="M51" s="15"/>
    </row>
    <row r="52" spans="2:13">
      <c r="B52" s="181"/>
      <c r="C52" s="228"/>
      <c r="D52" s="811" t="s">
        <v>534</v>
      </c>
      <c r="E52" s="817">
        <v>270136.85279999999</v>
      </c>
      <c r="M52" s="15"/>
    </row>
    <row r="53" spans="2:13" ht="13" thickBot="1">
      <c r="B53" s="181"/>
      <c r="C53" s="228"/>
      <c r="D53" s="813" t="s">
        <v>535</v>
      </c>
      <c r="E53" s="817">
        <v>294173.90970000002</v>
      </c>
      <c r="M53" s="15"/>
    </row>
    <row r="54" spans="2:13">
      <c r="B54" s="181"/>
      <c r="C54" s="815" t="s">
        <v>44</v>
      </c>
      <c r="D54" s="810" t="s">
        <v>522</v>
      </c>
      <c r="E54" s="816">
        <v>158151.04860000001</v>
      </c>
      <c r="M54" s="15"/>
    </row>
    <row r="55" spans="2:13">
      <c r="B55" s="181"/>
      <c r="C55" s="228"/>
      <c r="D55" s="811" t="s">
        <v>523</v>
      </c>
      <c r="E55" s="817">
        <v>214674.6416</v>
      </c>
      <c r="M55" s="15"/>
    </row>
    <row r="56" spans="2:13">
      <c r="B56" s="181"/>
      <c r="C56" s="228"/>
      <c r="D56" s="811" t="s">
        <v>524</v>
      </c>
      <c r="E56" s="817">
        <v>271036.24589999998</v>
      </c>
      <c r="M56" s="15"/>
    </row>
    <row r="57" spans="2:13">
      <c r="B57" s="181"/>
      <c r="C57" s="228"/>
      <c r="D57" s="811" t="s">
        <v>525</v>
      </c>
      <c r="E57" s="817">
        <v>356392.0613</v>
      </c>
      <c r="M57" s="15"/>
    </row>
    <row r="58" spans="2:13">
      <c r="B58" s="181"/>
      <c r="C58" s="228"/>
      <c r="D58" s="811" t="s">
        <v>526</v>
      </c>
      <c r="E58" s="817">
        <v>440812.32640000002</v>
      </c>
      <c r="M58" s="15"/>
    </row>
    <row r="59" spans="2:13">
      <c r="B59" s="181"/>
      <c r="C59" s="228"/>
      <c r="D59" s="811" t="s">
        <v>527</v>
      </c>
      <c r="E59" s="817">
        <v>496053.00329999998</v>
      </c>
      <c r="M59" s="15"/>
    </row>
    <row r="60" spans="2:13">
      <c r="B60" s="181"/>
      <c r="C60" s="228"/>
      <c r="D60" s="811" t="s">
        <v>528</v>
      </c>
      <c r="E60" s="817">
        <v>550462.08010000002</v>
      </c>
      <c r="M60" s="15"/>
    </row>
    <row r="61" spans="2:13">
      <c r="B61" s="181"/>
      <c r="C61" s="228"/>
      <c r="D61" s="811" t="s">
        <v>529</v>
      </c>
      <c r="E61" s="817">
        <v>90372.027700000006</v>
      </c>
      <c r="M61" s="15"/>
    </row>
    <row r="62" spans="2:13">
      <c r="B62" s="181"/>
      <c r="C62" s="228"/>
      <c r="D62" s="811" t="s">
        <v>530</v>
      </c>
      <c r="E62" s="817">
        <v>122671.22380000001</v>
      </c>
      <c r="M62" s="15"/>
    </row>
    <row r="63" spans="2:13">
      <c r="B63" s="181"/>
      <c r="C63" s="228"/>
      <c r="D63" s="811" t="s">
        <v>531</v>
      </c>
      <c r="E63" s="817">
        <v>154877.8548</v>
      </c>
      <c r="M63" s="15"/>
    </row>
    <row r="64" spans="2:13">
      <c r="B64" s="181"/>
      <c r="C64" s="228"/>
      <c r="D64" s="811" t="s">
        <v>532</v>
      </c>
      <c r="E64" s="817">
        <v>203652.60639999999</v>
      </c>
      <c r="M64" s="15"/>
    </row>
    <row r="65" spans="2:13">
      <c r="B65" s="181"/>
      <c r="C65" s="228"/>
      <c r="D65" s="811" t="s">
        <v>533</v>
      </c>
      <c r="E65" s="817">
        <v>251892.7579</v>
      </c>
      <c r="M65" s="15"/>
    </row>
    <row r="66" spans="2:13">
      <c r="B66" s="181"/>
      <c r="C66" s="228"/>
      <c r="D66" s="811" t="s">
        <v>534</v>
      </c>
      <c r="E66" s="817">
        <v>283458.859</v>
      </c>
      <c r="M66" s="15"/>
    </row>
    <row r="67" spans="2:13" ht="13" thickBot="1">
      <c r="B67" s="181"/>
      <c r="C67" s="229"/>
      <c r="D67" s="813" t="s">
        <v>535</v>
      </c>
      <c r="E67" s="818">
        <v>314549.76000000001</v>
      </c>
      <c r="M67" s="15"/>
    </row>
    <row r="68" spans="2:13" ht="13" thickBot="1">
      <c r="B68" s="16"/>
      <c r="E68"/>
      <c r="G68" s="51"/>
      <c r="H68" s="51"/>
      <c r="I68" s="51"/>
      <c r="J68" s="51"/>
      <c r="K68" s="51"/>
      <c r="L68" s="51"/>
      <c r="M68" s="17"/>
    </row>
    <row r="69" spans="2:13">
      <c r="E69"/>
      <c r="M69" s="227" t="s">
        <v>1164</v>
      </c>
    </row>
    <row r="70" spans="2:13">
      <c r="E70"/>
    </row>
    <row r="71" spans="2:13">
      <c r="E71"/>
    </row>
    <row r="72" spans="2:13">
      <c r="E72"/>
    </row>
    <row r="73" spans="2:13">
      <c r="E73"/>
    </row>
    <row r="74" spans="2:13">
      <c r="E74"/>
    </row>
    <row r="75" spans="2:13">
      <c r="E75"/>
    </row>
    <row r="76" spans="2:13">
      <c r="E76"/>
    </row>
    <row r="77" spans="2:13">
      <c r="E77"/>
    </row>
    <row r="78" spans="2:13">
      <c r="E78"/>
    </row>
    <row r="79" spans="2:13">
      <c r="E79"/>
    </row>
    <row r="80" spans="2:13">
      <c r="E80"/>
    </row>
    <row r="81" spans="5:5" ht="13" thickBot="1">
      <c r="E81"/>
    </row>
    <row r="82" spans="5:5">
      <c r="E82"/>
    </row>
    <row r="83" spans="5:5">
      <c r="E83"/>
    </row>
    <row r="84" spans="5:5">
      <c r="E84"/>
    </row>
    <row r="85" spans="5:5">
      <c r="E85"/>
    </row>
    <row r="86" spans="5:5">
      <c r="E86"/>
    </row>
    <row r="87" spans="5:5">
      <c r="E87"/>
    </row>
    <row r="88" spans="5:5">
      <c r="E88"/>
    </row>
    <row r="89" spans="5:5">
      <c r="E89"/>
    </row>
    <row r="90" spans="5:5">
      <c r="E90"/>
    </row>
    <row r="91" spans="5:5">
      <c r="E91"/>
    </row>
    <row r="92" spans="5:5">
      <c r="E92"/>
    </row>
    <row r="93" spans="5:5">
      <c r="E93"/>
    </row>
    <row r="94" spans="5:5">
      <c r="E94"/>
    </row>
    <row r="95" spans="5:5">
      <c r="E95"/>
    </row>
    <row r="96" spans="5:5">
      <c r="E96"/>
    </row>
    <row r="97" spans="5:5">
      <c r="E97"/>
    </row>
    <row r="98" spans="5:5">
      <c r="E98"/>
    </row>
    <row r="99" spans="5:5">
      <c r="E99"/>
    </row>
    <row r="100" spans="5:5">
      <c r="E100"/>
    </row>
    <row r="101" spans="5:5">
      <c r="E101"/>
    </row>
    <row r="102" spans="5:5">
      <c r="E102"/>
    </row>
    <row r="103" spans="5:5">
      <c r="E103"/>
    </row>
    <row r="104" spans="5:5">
      <c r="E104"/>
    </row>
    <row r="105" spans="5:5">
      <c r="E105"/>
    </row>
    <row r="106" spans="5:5">
      <c r="E106"/>
    </row>
    <row r="107" spans="5:5">
      <c r="E107"/>
    </row>
    <row r="108" spans="5:5">
      <c r="E108"/>
    </row>
    <row r="109" spans="5:5">
      <c r="E109"/>
    </row>
    <row r="110" spans="5:5">
      <c r="E110"/>
    </row>
    <row r="111" spans="5:5">
      <c r="E111"/>
    </row>
    <row r="112" spans="5:5">
      <c r="E112"/>
    </row>
    <row r="113" spans="5:5">
      <c r="E113"/>
    </row>
    <row r="114" spans="5:5">
      <c r="E114"/>
    </row>
    <row r="115" spans="5:5">
      <c r="E115"/>
    </row>
    <row r="116" spans="5:5">
      <c r="E116"/>
    </row>
    <row r="117" spans="5:5">
      <c r="E117"/>
    </row>
    <row r="118" spans="5:5">
      <c r="E118"/>
    </row>
    <row r="119" spans="5:5">
      <c r="E119"/>
    </row>
    <row r="120" spans="5:5">
      <c r="E120"/>
    </row>
    <row r="121" spans="5:5">
      <c r="E121"/>
    </row>
    <row r="122" spans="5:5">
      <c r="E122"/>
    </row>
    <row r="123" spans="5:5" ht="13" thickBot="1">
      <c r="E123"/>
    </row>
    <row r="124" spans="5:5">
      <c r="E124"/>
    </row>
    <row r="125" spans="5:5">
      <c r="E125"/>
    </row>
    <row r="126" spans="5:5">
      <c r="E126"/>
    </row>
    <row r="127" spans="5:5">
      <c r="E127"/>
    </row>
    <row r="128" spans="5:5">
      <c r="E128"/>
    </row>
    <row r="129" spans="5:5">
      <c r="E129"/>
    </row>
    <row r="130" spans="5:5">
      <c r="E130"/>
    </row>
    <row r="131" spans="5:5">
      <c r="E131"/>
    </row>
    <row r="132" spans="5:5">
      <c r="E132"/>
    </row>
    <row r="133" spans="5:5">
      <c r="E133"/>
    </row>
    <row r="134" spans="5:5">
      <c r="E134"/>
    </row>
    <row r="135" spans="5:5">
      <c r="E135"/>
    </row>
    <row r="136" spans="5:5">
      <c r="E136"/>
    </row>
    <row r="137" spans="5:5">
      <c r="E137"/>
    </row>
    <row r="138" spans="5:5">
      <c r="E138"/>
    </row>
    <row r="139" spans="5:5">
      <c r="E139"/>
    </row>
    <row r="140" spans="5:5">
      <c r="E140"/>
    </row>
    <row r="141" spans="5:5">
      <c r="E141"/>
    </row>
    <row r="142" spans="5:5">
      <c r="E142"/>
    </row>
    <row r="143" spans="5:5">
      <c r="E143"/>
    </row>
    <row r="144" spans="5:5">
      <c r="E144"/>
    </row>
    <row r="145" spans="5:5">
      <c r="E145"/>
    </row>
    <row r="146" spans="5:5">
      <c r="E146"/>
    </row>
    <row r="147" spans="5:5">
      <c r="E147"/>
    </row>
    <row r="148" spans="5:5">
      <c r="E148"/>
    </row>
    <row r="149" spans="5:5">
      <c r="E149"/>
    </row>
    <row r="150" spans="5:5">
      <c r="E150"/>
    </row>
    <row r="151" spans="5:5">
      <c r="E151"/>
    </row>
    <row r="152" spans="5:5">
      <c r="E152"/>
    </row>
    <row r="153" spans="5:5">
      <c r="E153"/>
    </row>
    <row r="154" spans="5:5">
      <c r="E154"/>
    </row>
    <row r="155" spans="5:5">
      <c r="E155"/>
    </row>
    <row r="156" spans="5:5">
      <c r="E156"/>
    </row>
    <row r="157" spans="5:5">
      <c r="E157"/>
    </row>
    <row r="158" spans="5:5">
      <c r="E158"/>
    </row>
    <row r="159" spans="5:5">
      <c r="E159"/>
    </row>
    <row r="160" spans="5:5">
      <c r="E160"/>
    </row>
    <row r="161" spans="5:5">
      <c r="E161"/>
    </row>
    <row r="162" spans="5:5">
      <c r="E162"/>
    </row>
    <row r="163" spans="5:5">
      <c r="E163"/>
    </row>
    <row r="164" spans="5:5">
      <c r="E164"/>
    </row>
    <row r="165" spans="5:5" ht="13" thickBot="1">
      <c r="E165"/>
    </row>
    <row r="166" spans="5:5">
      <c r="E166"/>
    </row>
    <row r="167" spans="5:5">
      <c r="E167"/>
    </row>
    <row r="168" spans="5:5">
      <c r="E168"/>
    </row>
    <row r="169" spans="5:5">
      <c r="E169"/>
    </row>
    <row r="170" spans="5:5">
      <c r="E170"/>
    </row>
    <row r="171" spans="5:5">
      <c r="E171"/>
    </row>
    <row r="172" spans="5:5">
      <c r="E172"/>
    </row>
    <row r="173" spans="5:5">
      <c r="E173"/>
    </row>
    <row r="174" spans="5:5">
      <c r="E174"/>
    </row>
    <row r="175" spans="5:5">
      <c r="E175"/>
    </row>
    <row r="176" spans="5:5">
      <c r="E176"/>
    </row>
    <row r="177" spans="5:5">
      <c r="E177"/>
    </row>
    <row r="178" spans="5:5">
      <c r="E178"/>
    </row>
    <row r="179" spans="5:5" ht="13" thickBot="1">
      <c r="E179"/>
    </row>
    <row r="180" spans="5:5">
      <c r="E180"/>
    </row>
    <row r="181" spans="5:5" ht="13.5" thickTop="1" thickBot="1">
      <c r="E181"/>
    </row>
    <row r="182" spans="5:5" ht="13.5" thickTop="1" thickBot="1">
      <c r="E182"/>
    </row>
    <row r="183" spans="5:5" ht="13.5" thickTop="1" thickBot="1">
      <c r="E183"/>
    </row>
    <row r="184" spans="5:5" ht="13.5" thickTop="1" thickBot="1">
      <c r="E184"/>
    </row>
    <row r="185" spans="5:5" ht="13.5" thickTop="1" thickBot="1">
      <c r="E185"/>
    </row>
    <row r="186" spans="5:5" ht="13.5" thickTop="1" thickBot="1">
      <c r="E186"/>
    </row>
    <row r="187" spans="5:5" ht="13.5" thickTop="1" thickBot="1">
      <c r="E187"/>
    </row>
    <row r="188" spans="5:5" ht="13.5" thickTop="1" thickBot="1">
      <c r="E188"/>
    </row>
    <row r="189" spans="5:5" ht="13.5" thickTop="1" thickBot="1">
      <c r="E189"/>
    </row>
    <row r="190" spans="5:5" ht="13.5" thickTop="1" thickBot="1">
      <c r="E190"/>
    </row>
    <row r="191" spans="5:5" ht="13.5" thickTop="1" thickBot="1">
      <c r="E191"/>
    </row>
    <row r="192" spans="5:5" ht="13.5" thickTop="1" thickBot="1">
      <c r="E192"/>
    </row>
    <row r="193" spans="5:5" ht="13.5" thickTop="1" thickBot="1">
      <c r="E193"/>
    </row>
    <row r="194" spans="5:5" ht="13.5" thickTop="1" thickBot="1">
      <c r="E194"/>
    </row>
    <row r="195" spans="5:5" ht="13.5" thickTop="1" thickBot="1">
      <c r="E195"/>
    </row>
    <row r="196" spans="5:5" ht="13.5" thickTop="1" thickBot="1">
      <c r="E196"/>
    </row>
    <row r="197" spans="5:5" ht="13.5" thickTop="1" thickBot="1">
      <c r="E197"/>
    </row>
    <row r="198" spans="5:5" ht="13.5" thickTop="1" thickBot="1">
      <c r="E198"/>
    </row>
    <row r="199" spans="5:5" ht="13.5" thickTop="1" thickBot="1">
      <c r="E199"/>
    </row>
    <row r="200" spans="5:5" ht="13.5" thickTop="1" thickBot="1">
      <c r="E200"/>
    </row>
    <row r="201" spans="5:5" ht="13.5" thickTop="1" thickBot="1">
      <c r="E201"/>
    </row>
    <row r="202" spans="5:5" ht="13.5" thickTop="1" thickBot="1">
      <c r="E202"/>
    </row>
    <row r="203" spans="5:5" ht="13.5" thickTop="1" thickBot="1">
      <c r="E203"/>
    </row>
    <row r="204" spans="5:5" ht="13.5" thickTop="1" thickBot="1">
      <c r="E204"/>
    </row>
    <row r="205" spans="5:5" ht="13.5" thickTop="1" thickBot="1">
      <c r="E205"/>
    </row>
    <row r="206" spans="5:5" ht="13.5" thickTop="1" thickBot="1">
      <c r="E206"/>
    </row>
    <row r="207" spans="5:5" ht="13.5" thickTop="1" thickBot="1">
      <c r="E207"/>
    </row>
    <row r="208" spans="5:5" ht="13" thickTop="1">
      <c r="E208"/>
    </row>
    <row r="209" spans="5:5">
      <c r="E209"/>
    </row>
    <row r="210" spans="5:5">
      <c r="E210"/>
    </row>
    <row r="211" spans="5:5">
      <c r="E211"/>
    </row>
    <row r="212" spans="5:5">
      <c r="E212"/>
    </row>
    <row r="213" spans="5:5">
      <c r="E213"/>
    </row>
    <row r="214" spans="5:5">
      <c r="E214"/>
    </row>
    <row r="215" spans="5:5">
      <c r="E215"/>
    </row>
    <row r="216" spans="5:5">
      <c r="E216"/>
    </row>
    <row r="217" spans="5:5">
      <c r="E217"/>
    </row>
    <row r="218" spans="5:5">
      <c r="E218"/>
    </row>
    <row r="219" spans="5:5">
      <c r="E219"/>
    </row>
    <row r="220" spans="5:5">
      <c r="E220"/>
    </row>
    <row r="221" spans="5:5" ht="13" thickBot="1">
      <c r="E221"/>
    </row>
    <row r="222" spans="5:5" ht="13.5" thickTop="1" thickBot="1">
      <c r="E222"/>
    </row>
    <row r="223" spans="5:5" ht="13.5" thickTop="1" thickBot="1">
      <c r="E223"/>
    </row>
    <row r="224" spans="5:5" ht="13.5" thickTop="1" thickBot="1">
      <c r="E224"/>
    </row>
    <row r="225" spans="5:5" ht="13.5" thickTop="1" thickBot="1">
      <c r="E225"/>
    </row>
    <row r="226" spans="5:5" ht="13.5" thickTop="1" thickBot="1">
      <c r="E226"/>
    </row>
    <row r="227" spans="5:5" ht="13.5" thickTop="1" thickBot="1">
      <c r="E227"/>
    </row>
    <row r="228" spans="5:5" ht="13.5" thickTop="1" thickBot="1">
      <c r="E228"/>
    </row>
    <row r="229" spans="5:5" ht="13.5" thickTop="1" thickBot="1">
      <c r="E229"/>
    </row>
    <row r="230" spans="5:5" ht="13.5" thickTop="1" thickBot="1">
      <c r="E230"/>
    </row>
    <row r="231" spans="5:5" ht="13.5" thickTop="1" thickBot="1">
      <c r="E231"/>
    </row>
    <row r="232" spans="5:5" ht="13.5" thickTop="1" thickBot="1">
      <c r="E232"/>
    </row>
    <row r="233" spans="5:5" ht="13.5" thickTop="1" thickBot="1">
      <c r="E233"/>
    </row>
    <row r="234" spans="5:5" ht="13.5" thickTop="1" thickBot="1">
      <c r="E234"/>
    </row>
    <row r="235" spans="5:5" ht="13.5" thickTop="1" thickBot="1">
      <c r="E235"/>
    </row>
    <row r="236" spans="5:5" ht="13.5" thickTop="1" thickBot="1">
      <c r="E236"/>
    </row>
    <row r="237" spans="5:5" ht="13.5" thickTop="1" thickBot="1">
      <c r="E237"/>
    </row>
    <row r="238" spans="5:5" ht="13.5" thickTop="1" thickBot="1">
      <c r="E238"/>
    </row>
    <row r="239" spans="5:5" ht="13.5" thickTop="1" thickBot="1">
      <c r="E239"/>
    </row>
    <row r="240" spans="5:5" ht="13.5" thickTop="1" thickBot="1">
      <c r="E240"/>
    </row>
    <row r="241" spans="5:5" ht="13.5" thickTop="1" thickBot="1">
      <c r="E241"/>
    </row>
    <row r="242" spans="5:5" ht="13.5" thickTop="1" thickBot="1">
      <c r="E242"/>
    </row>
    <row r="243" spans="5:5" ht="13.5" thickTop="1" thickBot="1">
      <c r="E243"/>
    </row>
    <row r="244" spans="5:5" ht="13.5" thickTop="1" thickBot="1">
      <c r="E244"/>
    </row>
    <row r="245" spans="5:5" ht="13.5" thickTop="1" thickBot="1">
      <c r="E245"/>
    </row>
    <row r="246" spans="5:5" ht="13.5" thickTop="1" thickBot="1">
      <c r="E246"/>
    </row>
    <row r="247" spans="5:5" ht="13.5" thickTop="1" thickBot="1">
      <c r="E247"/>
    </row>
    <row r="248" spans="5:5" ht="13.5" thickTop="1" thickBot="1">
      <c r="E248"/>
    </row>
    <row r="249" spans="5:5" ht="13.5" thickTop="1" thickBot="1">
      <c r="E249"/>
    </row>
    <row r="250" spans="5:5" ht="13.5" thickTop="1" thickBot="1">
      <c r="E250"/>
    </row>
    <row r="251" spans="5:5" ht="13.5" thickTop="1" thickBot="1">
      <c r="E251"/>
    </row>
    <row r="252" spans="5:5" ht="13.5" thickTop="1" thickBot="1">
      <c r="E252"/>
    </row>
    <row r="253" spans="5:5" ht="13.5" thickTop="1" thickBot="1">
      <c r="E253"/>
    </row>
    <row r="254" spans="5:5" ht="13.5" thickTop="1" thickBot="1">
      <c r="E254"/>
    </row>
    <row r="255" spans="5:5" ht="13.5" thickTop="1" thickBot="1">
      <c r="E255"/>
    </row>
    <row r="256" spans="5:5" ht="13.5" thickTop="1" thickBot="1">
      <c r="E256"/>
    </row>
    <row r="257" spans="5:5" ht="13.5" thickTop="1" thickBot="1">
      <c r="E257"/>
    </row>
    <row r="258" spans="5:5" ht="13.5" thickTop="1" thickBot="1">
      <c r="E258"/>
    </row>
    <row r="259" spans="5:5" ht="13.5" thickTop="1" thickBot="1">
      <c r="E259"/>
    </row>
    <row r="260" spans="5:5" ht="13.5" thickTop="1" thickBot="1">
      <c r="E260"/>
    </row>
    <row r="261" spans="5:5" ht="13.5" thickTop="1" thickBot="1">
      <c r="E261"/>
    </row>
    <row r="262" spans="5:5" ht="13.5" thickTop="1" thickBot="1">
      <c r="E262"/>
    </row>
    <row r="263" spans="5:5" ht="13.5" thickTop="1" thickBot="1">
      <c r="E263"/>
    </row>
    <row r="264" spans="5:5" ht="13.5" thickTop="1" thickBot="1">
      <c r="E264"/>
    </row>
    <row r="265" spans="5:5" ht="13.5" thickTop="1" thickBot="1">
      <c r="E265"/>
    </row>
    <row r="266" spans="5:5" ht="13.5" thickTop="1" thickBot="1">
      <c r="E266"/>
    </row>
    <row r="267" spans="5:5" ht="13.5" thickTop="1" thickBot="1">
      <c r="E267"/>
    </row>
    <row r="268" spans="5:5" ht="13.5" thickTop="1" thickBot="1">
      <c r="E268"/>
    </row>
    <row r="269" spans="5:5" ht="13.5" thickTop="1" thickBot="1">
      <c r="E269"/>
    </row>
    <row r="270" spans="5:5" ht="13.5" thickTop="1" thickBot="1">
      <c r="E270"/>
    </row>
    <row r="271" spans="5:5" ht="13.5" thickTop="1" thickBot="1">
      <c r="E271"/>
    </row>
    <row r="272" spans="5:5" ht="13.5" thickTop="1" thickBot="1">
      <c r="E272"/>
    </row>
    <row r="273" spans="5:5" ht="13.5" thickTop="1" thickBot="1">
      <c r="E273"/>
    </row>
    <row r="274" spans="5:5" ht="13.5" thickTop="1" thickBot="1">
      <c r="E274"/>
    </row>
    <row r="275" spans="5:5" ht="13.5" thickTop="1" thickBot="1">
      <c r="E275"/>
    </row>
    <row r="276" spans="5:5" ht="13.5" thickTop="1" thickBot="1">
      <c r="E276"/>
    </row>
    <row r="277" spans="5:5" ht="13.5" thickTop="1" thickBot="1">
      <c r="E277"/>
    </row>
    <row r="278" spans="5:5" ht="13" thickTop="1">
      <c r="E278"/>
    </row>
    <row r="279" spans="5:5">
      <c r="E279"/>
    </row>
    <row r="280" spans="5:5">
      <c r="E280"/>
    </row>
    <row r="281" spans="5:5">
      <c r="E281"/>
    </row>
    <row r="282" spans="5:5">
      <c r="E282"/>
    </row>
    <row r="283" spans="5:5">
      <c r="E283"/>
    </row>
    <row r="284" spans="5:5">
      <c r="E284"/>
    </row>
    <row r="285" spans="5:5">
      <c r="E285"/>
    </row>
    <row r="286" spans="5:5">
      <c r="E286"/>
    </row>
    <row r="287" spans="5:5">
      <c r="E287"/>
    </row>
    <row r="288" spans="5:5">
      <c r="E288"/>
    </row>
    <row r="289" spans="5:5">
      <c r="E289"/>
    </row>
    <row r="290" spans="5:5">
      <c r="E290"/>
    </row>
    <row r="291" spans="5:5" ht="13" thickBot="1">
      <c r="E291"/>
    </row>
    <row r="292" spans="5:5" ht="13.5" thickTop="1" thickBot="1">
      <c r="E292"/>
    </row>
    <row r="293" spans="5:5" ht="13.5" thickTop="1" thickBot="1">
      <c r="E293"/>
    </row>
    <row r="294" spans="5:5" ht="13.5" thickTop="1" thickBot="1">
      <c r="E294"/>
    </row>
    <row r="295" spans="5:5" ht="13.5" thickTop="1" thickBot="1">
      <c r="E295"/>
    </row>
    <row r="296" spans="5:5" ht="13.5" thickTop="1" thickBot="1">
      <c r="E296"/>
    </row>
    <row r="297" spans="5:5" ht="13.5" thickTop="1" thickBot="1">
      <c r="E297"/>
    </row>
    <row r="298" spans="5:5" ht="13.5" thickTop="1" thickBot="1">
      <c r="E298"/>
    </row>
    <row r="299" spans="5:5" ht="13.5" thickTop="1" thickBot="1">
      <c r="E299"/>
    </row>
    <row r="300" spans="5:5" ht="13.5" thickTop="1" thickBot="1">
      <c r="E300"/>
    </row>
    <row r="301" spans="5:5" ht="13.5" thickTop="1" thickBot="1">
      <c r="E301"/>
    </row>
    <row r="302" spans="5:5" ht="13.5" thickTop="1" thickBot="1">
      <c r="E302"/>
    </row>
    <row r="303" spans="5:5" ht="13.5" thickTop="1" thickBot="1">
      <c r="E303"/>
    </row>
    <row r="304" spans="5:5" ht="13.5" thickTop="1" thickBot="1">
      <c r="E304"/>
    </row>
    <row r="305" spans="5:5" ht="13.5" thickTop="1" thickBot="1">
      <c r="E305"/>
    </row>
    <row r="306" spans="5:5" ht="13.5" thickTop="1" thickBot="1">
      <c r="E306"/>
    </row>
    <row r="307" spans="5:5" ht="13.5" thickTop="1" thickBot="1">
      <c r="E307"/>
    </row>
    <row r="308" spans="5:5" ht="13.5" thickTop="1" thickBot="1">
      <c r="E308"/>
    </row>
    <row r="309" spans="5:5" ht="13.5" thickTop="1" thickBot="1">
      <c r="E309"/>
    </row>
    <row r="310" spans="5:5" ht="13.5" thickTop="1" thickBot="1">
      <c r="E310"/>
    </row>
    <row r="311" spans="5:5" ht="13.5" thickTop="1" thickBot="1">
      <c r="E311"/>
    </row>
    <row r="312" spans="5:5" ht="13.5" thickTop="1" thickBot="1">
      <c r="E312"/>
    </row>
    <row r="313" spans="5:5" ht="13.5" thickTop="1" thickBot="1">
      <c r="E313"/>
    </row>
    <row r="314" spans="5:5" ht="13.5" thickTop="1" thickBot="1">
      <c r="E314"/>
    </row>
    <row r="315" spans="5:5" ht="13.5" thickTop="1" thickBot="1">
      <c r="E315"/>
    </row>
    <row r="316" spans="5:5" ht="13.5" thickTop="1" thickBot="1">
      <c r="E316"/>
    </row>
    <row r="317" spans="5:5" ht="13.5" thickTop="1" thickBot="1">
      <c r="E317"/>
    </row>
    <row r="318" spans="5:5" ht="13.5" thickTop="1" thickBot="1">
      <c r="E318"/>
    </row>
    <row r="319" spans="5:5" ht="13.5" thickTop="1" thickBot="1">
      <c r="E319"/>
    </row>
    <row r="320" spans="5:5" ht="13.5" thickTop="1" thickBot="1">
      <c r="E320"/>
    </row>
    <row r="321" spans="5:5" ht="13.5" thickTop="1" thickBot="1">
      <c r="E321"/>
    </row>
    <row r="322" spans="5:5" ht="13.5" thickTop="1" thickBot="1">
      <c r="E322"/>
    </row>
    <row r="323" spans="5:5" ht="13.5" thickTop="1" thickBot="1">
      <c r="E323"/>
    </row>
    <row r="324" spans="5:5" ht="13.5" thickTop="1" thickBot="1">
      <c r="E324"/>
    </row>
    <row r="325" spans="5:5" ht="13.5" thickTop="1" thickBot="1">
      <c r="E325"/>
    </row>
    <row r="326" spans="5:5" ht="13.5" thickTop="1" thickBot="1">
      <c r="E326"/>
    </row>
    <row r="327" spans="5:5" ht="13.5" thickTop="1" thickBot="1">
      <c r="E327"/>
    </row>
    <row r="328" spans="5:5" ht="13.5" thickTop="1" thickBot="1">
      <c r="E328"/>
    </row>
    <row r="329" spans="5:5" ht="13.5" thickTop="1" thickBot="1">
      <c r="E329"/>
    </row>
    <row r="330" spans="5:5" ht="13.5" thickTop="1" thickBot="1">
      <c r="E330"/>
    </row>
    <row r="331" spans="5:5" ht="13.5" thickTop="1" thickBot="1">
      <c r="E331"/>
    </row>
    <row r="332" spans="5:5" ht="13.5" thickTop="1" thickBot="1">
      <c r="E332"/>
    </row>
    <row r="333" spans="5:5" ht="13.5" thickTop="1" thickBot="1">
      <c r="E333"/>
    </row>
    <row r="334" spans="5:5" ht="13.5" thickTop="1" thickBot="1">
      <c r="E334"/>
    </row>
    <row r="335" spans="5:5" ht="13.5" thickTop="1" thickBot="1">
      <c r="E335"/>
    </row>
    <row r="336" spans="5:5" ht="13.5" thickTop="1" thickBot="1">
      <c r="E336"/>
    </row>
    <row r="337" spans="5:5" ht="13.5" thickTop="1" thickBot="1">
      <c r="E337"/>
    </row>
    <row r="338" spans="5:5" ht="13.5" thickTop="1" thickBot="1">
      <c r="E338"/>
    </row>
    <row r="339" spans="5:5" ht="13.5" thickTop="1" thickBot="1">
      <c r="E339"/>
    </row>
    <row r="340" spans="5:5" ht="13.5" thickTop="1" thickBot="1">
      <c r="E340"/>
    </row>
    <row r="341" spans="5:5" ht="13.5" thickTop="1" thickBot="1">
      <c r="E341"/>
    </row>
    <row r="342" spans="5:5" ht="13.5" thickTop="1" thickBot="1">
      <c r="E342"/>
    </row>
    <row r="343" spans="5:5" ht="13.5" thickTop="1" thickBot="1">
      <c r="E343"/>
    </row>
    <row r="344" spans="5:5" ht="13.5" thickTop="1" thickBot="1">
      <c r="E344"/>
    </row>
    <row r="345" spans="5:5" ht="13.5" thickTop="1" thickBot="1">
      <c r="E345"/>
    </row>
    <row r="346" spans="5:5" ht="13.5" thickTop="1" thickBot="1">
      <c r="E346"/>
    </row>
    <row r="347" spans="5:5" ht="13.5" thickTop="1" thickBot="1">
      <c r="E347"/>
    </row>
    <row r="348" spans="5:5" ht="13" thickTop="1">
      <c r="E348"/>
    </row>
    <row r="349" spans="5:5">
      <c r="E349"/>
    </row>
    <row r="350" spans="5:5">
      <c r="E350"/>
    </row>
    <row r="351" spans="5:5">
      <c r="E351"/>
    </row>
    <row r="352" spans="5:5">
      <c r="E352"/>
    </row>
    <row r="353" spans="5:5">
      <c r="E353"/>
    </row>
    <row r="354" spans="5:5">
      <c r="E354"/>
    </row>
    <row r="355" spans="5:5">
      <c r="E355"/>
    </row>
    <row r="356" spans="5:5">
      <c r="E356"/>
    </row>
    <row r="357" spans="5:5">
      <c r="E357"/>
    </row>
    <row r="358" spans="5:5">
      <c r="E358"/>
    </row>
    <row r="359" spans="5:5">
      <c r="E359"/>
    </row>
    <row r="360" spans="5:5">
      <c r="E360"/>
    </row>
    <row r="361" spans="5:5" ht="13" thickBot="1">
      <c r="E361"/>
    </row>
    <row r="362" spans="5:5" ht="13.5" thickTop="1" thickBot="1">
      <c r="E362"/>
    </row>
    <row r="363" spans="5:5" ht="13.5" thickTop="1" thickBot="1">
      <c r="E363"/>
    </row>
    <row r="364" spans="5:5" ht="13.5" thickTop="1" thickBot="1">
      <c r="E364"/>
    </row>
    <row r="365" spans="5:5" ht="13.5" thickTop="1" thickBot="1">
      <c r="E365"/>
    </row>
    <row r="366" spans="5:5" ht="13.5" thickTop="1" thickBot="1">
      <c r="E366"/>
    </row>
    <row r="367" spans="5:5" ht="13.5" thickTop="1" thickBot="1">
      <c r="E367"/>
    </row>
    <row r="368" spans="5:5" ht="13.5" thickTop="1" thickBot="1">
      <c r="E368"/>
    </row>
    <row r="369" spans="5:5" ht="13.5" thickTop="1" thickBot="1">
      <c r="E369"/>
    </row>
    <row r="370" spans="5:5" ht="13.5" thickTop="1" thickBot="1">
      <c r="E370"/>
    </row>
    <row r="371" spans="5:5" ht="13.5" thickTop="1" thickBot="1">
      <c r="E371"/>
    </row>
    <row r="372" spans="5:5" ht="13.5" thickTop="1" thickBot="1">
      <c r="E372"/>
    </row>
    <row r="373" spans="5:5" ht="13.5" thickTop="1" thickBot="1">
      <c r="E373"/>
    </row>
    <row r="374" spans="5:5" ht="13.5" thickTop="1" thickBot="1">
      <c r="E374"/>
    </row>
    <row r="375" spans="5:5" ht="13.5" thickTop="1" thickBot="1">
      <c r="E375"/>
    </row>
    <row r="376" spans="5:5" ht="13.5" thickTop="1" thickBot="1">
      <c r="E376"/>
    </row>
    <row r="377" spans="5:5" ht="13.5" thickTop="1" thickBot="1">
      <c r="E377"/>
    </row>
    <row r="378" spans="5:5" ht="13.5" thickTop="1" thickBot="1">
      <c r="E378"/>
    </row>
    <row r="379" spans="5:5" ht="13.5" thickTop="1" thickBot="1">
      <c r="E379"/>
    </row>
    <row r="380" spans="5:5" ht="13.5" thickTop="1" thickBot="1">
      <c r="E380"/>
    </row>
    <row r="381" spans="5:5" ht="13.5" thickTop="1" thickBot="1">
      <c r="E381"/>
    </row>
    <row r="382" spans="5:5" ht="13.5" thickTop="1" thickBot="1">
      <c r="E382"/>
    </row>
    <row r="383" spans="5:5" ht="13.5" thickTop="1" thickBot="1">
      <c r="E383"/>
    </row>
    <row r="384" spans="5:5" ht="13.5" thickTop="1" thickBot="1">
      <c r="E384"/>
    </row>
    <row r="385" spans="5:5" ht="13.5" thickTop="1" thickBot="1">
      <c r="E385"/>
    </row>
    <row r="386" spans="5:5" ht="13.5" thickTop="1" thickBot="1">
      <c r="E386"/>
    </row>
    <row r="387" spans="5:5" ht="13.5" thickTop="1" thickBot="1">
      <c r="E387"/>
    </row>
    <row r="388" spans="5:5" ht="13.5" thickTop="1" thickBot="1">
      <c r="E388"/>
    </row>
    <row r="389" spans="5:5" ht="13.5" thickTop="1" thickBot="1">
      <c r="E389"/>
    </row>
    <row r="390" spans="5:5" ht="13.5" thickTop="1" thickBot="1">
      <c r="E390"/>
    </row>
    <row r="391" spans="5:5" ht="13.5" thickTop="1" thickBot="1">
      <c r="E391"/>
    </row>
    <row r="392" spans="5:5" ht="13.5" thickTop="1" thickBot="1">
      <c r="E392"/>
    </row>
    <row r="393" spans="5:5" ht="13.5" thickTop="1" thickBot="1">
      <c r="E393"/>
    </row>
    <row r="394" spans="5:5" ht="13.5" thickTop="1" thickBot="1">
      <c r="E394"/>
    </row>
    <row r="395" spans="5:5" ht="13.5" thickTop="1" thickBot="1">
      <c r="E395"/>
    </row>
    <row r="396" spans="5:5" ht="13.5" thickTop="1" thickBot="1">
      <c r="E396"/>
    </row>
    <row r="397" spans="5:5" ht="13.5" thickTop="1" thickBot="1">
      <c r="E397"/>
    </row>
    <row r="398" spans="5:5" ht="13.5" thickTop="1" thickBot="1">
      <c r="E398"/>
    </row>
    <row r="399" spans="5:5" ht="13.5" thickTop="1" thickBot="1">
      <c r="E399"/>
    </row>
    <row r="400" spans="5:5" ht="13.5" thickTop="1" thickBot="1">
      <c r="E400"/>
    </row>
    <row r="401" spans="5:5" ht="13.5" thickTop="1" thickBot="1">
      <c r="E401"/>
    </row>
    <row r="402" spans="5:5" ht="13.5" thickTop="1" thickBot="1">
      <c r="E402"/>
    </row>
    <row r="403" spans="5:5" ht="13.5" thickTop="1" thickBot="1">
      <c r="E403"/>
    </row>
    <row r="404" spans="5:5" ht="13.5" thickTop="1" thickBot="1">
      <c r="E404"/>
    </row>
    <row r="405" spans="5:5" ht="13.5" thickTop="1" thickBot="1">
      <c r="E405"/>
    </row>
    <row r="406" spans="5:5" ht="13.5" thickTop="1" thickBot="1">
      <c r="E406"/>
    </row>
    <row r="407" spans="5:5" ht="13.5" thickTop="1" thickBot="1">
      <c r="E407"/>
    </row>
    <row r="408" spans="5:5" ht="13.5" thickTop="1" thickBot="1">
      <c r="E408"/>
    </row>
    <row r="409" spans="5:5" ht="13.5" thickTop="1" thickBot="1">
      <c r="E409"/>
    </row>
    <row r="410" spans="5:5" ht="13.5" thickTop="1" thickBot="1">
      <c r="E410"/>
    </row>
    <row r="411" spans="5:5" ht="13.5" thickTop="1" thickBot="1">
      <c r="E411"/>
    </row>
    <row r="412" spans="5:5" ht="13.5" thickTop="1" thickBot="1">
      <c r="E412"/>
    </row>
    <row r="413" spans="5:5" ht="13.5" thickTop="1" thickBot="1">
      <c r="E413"/>
    </row>
    <row r="414" spans="5:5" ht="13.5" thickTop="1" thickBot="1">
      <c r="E414"/>
    </row>
    <row r="415" spans="5:5" ht="13.5" thickTop="1" thickBot="1">
      <c r="E415"/>
    </row>
    <row r="416" spans="5:5" ht="13.5" thickTop="1" thickBot="1">
      <c r="E416"/>
    </row>
    <row r="417" spans="5:5" ht="13.5" thickTop="1" thickBot="1">
      <c r="E417"/>
    </row>
    <row r="418" spans="5:5" ht="13" thickTop="1">
      <c r="E418"/>
    </row>
    <row r="419" spans="5:5">
      <c r="E419"/>
    </row>
    <row r="420" spans="5:5">
      <c r="E420"/>
    </row>
    <row r="421" spans="5:5">
      <c r="E421"/>
    </row>
    <row r="422" spans="5:5">
      <c r="E422"/>
    </row>
    <row r="423" spans="5:5">
      <c r="E423"/>
    </row>
    <row r="424" spans="5:5">
      <c r="E424"/>
    </row>
    <row r="425" spans="5:5">
      <c r="E425"/>
    </row>
    <row r="426" spans="5:5">
      <c r="E426"/>
    </row>
    <row r="427" spans="5:5">
      <c r="E427"/>
    </row>
    <row r="428" spans="5:5">
      <c r="E428"/>
    </row>
    <row r="429" spans="5:5">
      <c r="E429"/>
    </row>
    <row r="430" spans="5:5">
      <c r="E430"/>
    </row>
    <row r="431" spans="5:5" ht="13" thickBot="1">
      <c r="E431"/>
    </row>
    <row r="432" spans="5:5" ht="13.5" thickTop="1" thickBot="1">
      <c r="E432"/>
    </row>
    <row r="433" spans="5:5" ht="13.5" thickTop="1" thickBot="1">
      <c r="E433"/>
    </row>
    <row r="434" spans="5:5" ht="13.5" thickTop="1" thickBot="1">
      <c r="E434"/>
    </row>
    <row r="435" spans="5:5" ht="13.5" thickTop="1" thickBot="1">
      <c r="E435"/>
    </row>
    <row r="436" spans="5:5" ht="13.5" thickTop="1" thickBot="1">
      <c r="E436"/>
    </row>
    <row r="437" spans="5:5" ht="13.5" thickTop="1" thickBot="1">
      <c r="E437"/>
    </row>
    <row r="438" spans="5:5" ht="13.5" thickTop="1" thickBot="1">
      <c r="E438"/>
    </row>
    <row r="439" spans="5:5" ht="13.5" thickTop="1" thickBot="1">
      <c r="E439"/>
    </row>
    <row r="440" spans="5:5" ht="13.5" thickTop="1" thickBot="1">
      <c r="E440"/>
    </row>
    <row r="441" spans="5:5" ht="13.5" thickTop="1" thickBot="1">
      <c r="E441"/>
    </row>
    <row r="442" spans="5:5" ht="13.5" thickTop="1" thickBot="1">
      <c r="E442"/>
    </row>
    <row r="443" spans="5:5" ht="13.5" thickTop="1" thickBot="1">
      <c r="E443"/>
    </row>
    <row r="444" spans="5:5" ht="13.5" thickTop="1" thickBot="1">
      <c r="E444"/>
    </row>
    <row r="445" spans="5:5" ht="13.5" thickTop="1" thickBot="1">
      <c r="E445"/>
    </row>
    <row r="446" spans="5:5" ht="13.5" thickTop="1" thickBot="1">
      <c r="E446"/>
    </row>
    <row r="447" spans="5:5" ht="13.5" thickTop="1" thickBot="1">
      <c r="E447"/>
    </row>
    <row r="448" spans="5:5" ht="13.5" thickTop="1" thickBot="1">
      <c r="E448"/>
    </row>
    <row r="449" spans="5:5" ht="13.5" thickTop="1" thickBot="1">
      <c r="E449"/>
    </row>
    <row r="450" spans="5:5" ht="13.5" thickTop="1" thickBot="1">
      <c r="E450"/>
    </row>
    <row r="451" spans="5:5" ht="13.5" thickTop="1" thickBot="1">
      <c r="E451"/>
    </row>
    <row r="452" spans="5:5" ht="13.5" thickTop="1" thickBot="1">
      <c r="E452"/>
    </row>
    <row r="453" spans="5:5" ht="13.5" thickTop="1" thickBot="1">
      <c r="E453"/>
    </row>
    <row r="454" spans="5:5" ht="13.5" thickTop="1" thickBot="1">
      <c r="E454"/>
    </row>
    <row r="455" spans="5:5" ht="13.5" thickTop="1" thickBot="1">
      <c r="E455"/>
    </row>
    <row r="456" spans="5:5" ht="13.5" thickTop="1" thickBot="1">
      <c r="E456"/>
    </row>
    <row r="457" spans="5:5" ht="13.5" thickTop="1" thickBot="1">
      <c r="E457"/>
    </row>
    <row r="458" spans="5:5" ht="13.5" thickTop="1" thickBot="1">
      <c r="E458"/>
    </row>
    <row r="459" spans="5:5" ht="13.5" thickTop="1" thickBot="1">
      <c r="E459"/>
    </row>
    <row r="460" spans="5:5" ht="13.5" thickTop="1" thickBot="1">
      <c r="E460"/>
    </row>
    <row r="461" spans="5:5" ht="13.5" thickTop="1" thickBot="1">
      <c r="E461"/>
    </row>
    <row r="462" spans="5:5" ht="13.5" thickTop="1" thickBot="1">
      <c r="E462"/>
    </row>
    <row r="463" spans="5:5" ht="13.5" thickTop="1" thickBot="1">
      <c r="E463"/>
    </row>
    <row r="464" spans="5:5" ht="13.5" thickTop="1" thickBot="1">
      <c r="E464"/>
    </row>
    <row r="465" spans="5:5" ht="13.5" thickTop="1" thickBot="1">
      <c r="E465"/>
    </row>
    <row r="466" spans="5:5" ht="13.5" thickTop="1" thickBot="1">
      <c r="E466"/>
    </row>
    <row r="467" spans="5:5" ht="13.5" thickTop="1" thickBot="1">
      <c r="E467"/>
    </row>
    <row r="468" spans="5:5" ht="13.5" thickTop="1" thickBot="1">
      <c r="E468"/>
    </row>
    <row r="469" spans="5:5" ht="13.5" thickTop="1" thickBot="1">
      <c r="E469"/>
    </row>
    <row r="470" spans="5:5" ht="13.5" thickTop="1" thickBot="1">
      <c r="E470"/>
    </row>
    <row r="471" spans="5:5" ht="13.5" thickTop="1" thickBot="1">
      <c r="E471"/>
    </row>
    <row r="472" spans="5:5" ht="13.5" thickTop="1" thickBot="1">
      <c r="E472"/>
    </row>
    <row r="473" spans="5:5" ht="13.5" thickTop="1" thickBot="1">
      <c r="E473"/>
    </row>
    <row r="474" spans="5:5" ht="13.5" thickTop="1" thickBot="1">
      <c r="E474"/>
    </row>
    <row r="475" spans="5:5" ht="13.5" thickTop="1" thickBot="1">
      <c r="E475"/>
    </row>
    <row r="476" spans="5:5" ht="13.5" thickTop="1" thickBot="1">
      <c r="E476"/>
    </row>
    <row r="477" spans="5:5" ht="13.5" thickTop="1" thickBot="1">
      <c r="E477"/>
    </row>
    <row r="478" spans="5:5" ht="13.5" thickTop="1" thickBot="1">
      <c r="E478"/>
    </row>
    <row r="479" spans="5:5" ht="13.5" thickTop="1" thickBot="1">
      <c r="E479"/>
    </row>
    <row r="480" spans="5:5" ht="13.5" thickTop="1" thickBot="1">
      <c r="E480"/>
    </row>
    <row r="481" spans="5:5" ht="13.5" thickTop="1" thickBot="1">
      <c r="E481"/>
    </row>
    <row r="482" spans="5:5" ht="13.5" thickTop="1" thickBot="1">
      <c r="E482"/>
    </row>
    <row r="483" spans="5:5" ht="13.5" thickTop="1" thickBot="1">
      <c r="E483"/>
    </row>
    <row r="484" spans="5:5" ht="13.5" thickTop="1" thickBot="1">
      <c r="E484"/>
    </row>
    <row r="485" spans="5:5" ht="13.5" thickTop="1" thickBot="1">
      <c r="E485"/>
    </row>
    <row r="486" spans="5:5" ht="13.5" thickTop="1" thickBot="1">
      <c r="E486"/>
    </row>
    <row r="487" spans="5:5" ht="13.5" thickTop="1" thickBot="1">
      <c r="E487"/>
    </row>
    <row r="488" spans="5:5" ht="13" thickTop="1">
      <c r="E488"/>
    </row>
    <row r="489" spans="5:5">
      <c r="E489"/>
    </row>
    <row r="490" spans="5:5">
      <c r="E490"/>
    </row>
    <row r="491" spans="5:5">
      <c r="E491"/>
    </row>
    <row r="492" spans="5:5">
      <c r="E492"/>
    </row>
    <row r="493" spans="5:5">
      <c r="E493"/>
    </row>
    <row r="494" spans="5:5">
      <c r="E494"/>
    </row>
    <row r="495" spans="5:5">
      <c r="E495"/>
    </row>
    <row r="496" spans="5:5">
      <c r="E496"/>
    </row>
    <row r="497" spans="5:5">
      <c r="E497"/>
    </row>
    <row r="498" spans="5:5">
      <c r="E498"/>
    </row>
    <row r="499" spans="5:5">
      <c r="E499"/>
    </row>
    <row r="500" spans="5:5">
      <c r="E500"/>
    </row>
    <row r="501" spans="5:5" ht="13" thickBot="1">
      <c r="E501"/>
    </row>
    <row r="502" spans="5:5" ht="13.5" thickTop="1" thickBot="1">
      <c r="E502"/>
    </row>
    <row r="503" spans="5:5" ht="13.5" thickTop="1" thickBot="1">
      <c r="E503"/>
    </row>
    <row r="504" spans="5:5" ht="13.5" thickTop="1" thickBot="1">
      <c r="E504"/>
    </row>
    <row r="505" spans="5:5" ht="13.5" thickTop="1" thickBot="1">
      <c r="E505"/>
    </row>
    <row r="506" spans="5:5" ht="13.5" thickTop="1" thickBot="1">
      <c r="E506"/>
    </row>
    <row r="507" spans="5:5" ht="13.5" thickTop="1" thickBot="1">
      <c r="E507"/>
    </row>
    <row r="508" spans="5:5" ht="13.5" thickTop="1" thickBot="1">
      <c r="E508"/>
    </row>
    <row r="509" spans="5:5" ht="13.5" thickTop="1" thickBot="1">
      <c r="E509"/>
    </row>
    <row r="510" spans="5:5" ht="13.5" thickTop="1" thickBot="1">
      <c r="E510"/>
    </row>
    <row r="511" spans="5:5" ht="13.5" thickTop="1" thickBot="1">
      <c r="E511"/>
    </row>
    <row r="512" spans="5:5" ht="13.5" thickTop="1" thickBot="1">
      <c r="E512"/>
    </row>
    <row r="513" spans="5:5" ht="13.5" thickTop="1" thickBot="1">
      <c r="E513"/>
    </row>
    <row r="514" spans="5:5" ht="13.5" thickTop="1" thickBot="1">
      <c r="E514"/>
    </row>
    <row r="515" spans="5:5" ht="13.5" thickTop="1" thickBot="1">
      <c r="E515"/>
    </row>
    <row r="516" spans="5:5" ht="13.5" thickTop="1" thickBot="1">
      <c r="E516"/>
    </row>
    <row r="517" spans="5:5" ht="13.5" thickTop="1" thickBot="1">
      <c r="E517"/>
    </row>
    <row r="518" spans="5:5" ht="13.5" thickTop="1" thickBot="1">
      <c r="E518"/>
    </row>
    <row r="519" spans="5:5" ht="13.5" thickTop="1" thickBot="1">
      <c r="E519"/>
    </row>
    <row r="520" spans="5:5" ht="13.5" thickTop="1" thickBot="1">
      <c r="E520"/>
    </row>
    <row r="521" spans="5:5" ht="13.5" thickTop="1" thickBot="1">
      <c r="E521"/>
    </row>
    <row r="522" spans="5:5" ht="13.5" thickTop="1" thickBot="1">
      <c r="E522"/>
    </row>
    <row r="523" spans="5:5" ht="13.5" thickTop="1" thickBot="1">
      <c r="E523"/>
    </row>
    <row r="524" spans="5:5" ht="13.5" thickTop="1" thickBot="1">
      <c r="E524"/>
    </row>
    <row r="525" spans="5:5" ht="13.5" thickTop="1" thickBot="1">
      <c r="E525"/>
    </row>
    <row r="526" spans="5:5" ht="13.5" thickTop="1" thickBot="1">
      <c r="E526"/>
    </row>
    <row r="527" spans="5:5" ht="13.5" thickTop="1" thickBot="1">
      <c r="E527"/>
    </row>
    <row r="528" spans="5:5" ht="13.5" thickTop="1" thickBot="1">
      <c r="E528"/>
    </row>
    <row r="529" spans="5:5" ht="13.5" thickTop="1" thickBot="1">
      <c r="E529"/>
    </row>
    <row r="530" spans="5:5" ht="13.5" thickTop="1" thickBot="1">
      <c r="E530"/>
    </row>
    <row r="531" spans="5:5" ht="13.5" thickTop="1" thickBot="1">
      <c r="E531"/>
    </row>
    <row r="532" spans="5:5" ht="13.5" thickTop="1" thickBot="1">
      <c r="E532"/>
    </row>
    <row r="533" spans="5:5" ht="13.5" thickTop="1" thickBot="1">
      <c r="E533"/>
    </row>
    <row r="534" spans="5:5" ht="13.5" thickTop="1" thickBot="1">
      <c r="E534"/>
    </row>
    <row r="535" spans="5:5" ht="13.5" thickTop="1" thickBot="1">
      <c r="E535"/>
    </row>
    <row r="536" spans="5:5" ht="13.5" thickTop="1" thickBot="1">
      <c r="E536"/>
    </row>
    <row r="537" spans="5:5" ht="13.5" thickTop="1" thickBot="1">
      <c r="E537"/>
    </row>
    <row r="538" spans="5:5" ht="13.5" thickTop="1" thickBot="1">
      <c r="E538"/>
    </row>
    <row r="539" spans="5:5" ht="13.5" thickTop="1" thickBot="1">
      <c r="E539"/>
    </row>
    <row r="540" spans="5:5" ht="13.5" thickTop="1" thickBot="1">
      <c r="E540"/>
    </row>
    <row r="541" spans="5:5" ht="13.5" thickTop="1" thickBot="1">
      <c r="E541"/>
    </row>
    <row r="542" spans="5:5" ht="13.5" thickTop="1" thickBot="1">
      <c r="E542"/>
    </row>
    <row r="543" spans="5:5" ht="13.5" thickTop="1" thickBot="1">
      <c r="E543"/>
    </row>
    <row r="544" spans="5:5" ht="13.5" thickTop="1" thickBot="1">
      <c r="E544"/>
    </row>
    <row r="545" spans="5:5" ht="13.5" thickTop="1" thickBot="1">
      <c r="E545"/>
    </row>
    <row r="546" spans="5:5" ht="13.5" thickTop="1" thickBot="1">
      <c r="E546"/>
    </row>
    <row r="547" spans="5:5" ht="13.5" thickTop="1" thickBot="1">
      <c r="E547"/>
    </row>
    <row r="548" spans="5:5" ht="13.5" thickTop="1" thickBot="1">
      <c r="E548"/>
    </row>
    <row r="549" spans="5:5" ht="13.5" thickTop="1" thickBot="1">
      <c r="E549"/>
    </row>
    <row r="550" spans="5:5" ht="13.5" thickTop="1" thickBot="1">
      <c r="E550"/>
    </row>
    <row r="551" spans="5:5" ht="13.5" thickTop="1" thickBot="1">
      <c r="E551"/>
    </row>
    <row r="552" spans="5:5" ht="13.5" thickTop="1" thickBot="1">
      <c r="E552"/>
    </row>
    <row r="553" spans="5:5" ht="13.5" thickTop="1" thickBot="1">
      <c r="E553"/>
    </row>
    <row r="554" spans="5:5" ht="13.5" thickTop="1" thickBot="1">
      <c r="E554"/>
    </row>
    <row r="555" spans="5:5" ht="13.5" thickTop="1" thickBot="1">
      <c r="E555"/>
    </row>
    <row r="556" spans="5:5" ht="13.5" thickTop="1" thickBot="1">
      <c r="E556"/>
    </row>
    <row r="557" spans="5:5" ht="13.5" thickTop="1" thickBot="1">
      <c r="E557"/>
    </row>
    <row r="558" spans="5:5" ht="13" thickTop="1">
      <c r="E558"/>
    </row>
    <row r="559" spans="5:5">
      <c r="E559"/>
    </row>
    <row r="560" spans="5:5">
      <c r="E560"/>
    </row>
    <row r="561" spans="5:5">
      <c r="E561"/>
    </row>
    <row r="562" spans="5:5">
      <c r="E562"/>
    </row>
    <row r="563" spans="5:5">
      <c r="E563"/>
    </row>
    <row r="564" spans="5:5">
      <c r="E564"/>
    </row>
    <row r="565" spans="5:5">
      <c r="E565"/>
    </row>
    <row r="566" spans="5:5">
      <c r="E566"/>
    </row>
    <row r="567" spans="5:5">
      <c r="E567"/>
    </row>
    <row r="568" spans="5:5">
      <c r="E568"/>
    </row>
    <row r="569" spans="5:5">
      <c r="E569"/>
    </row>
    <row r="570" spans="5:5">
      <c r="E570"/>
    </row>
    <row r="571" spans="5:5" ht="13" thickBot="1">
      <c r="E571"/>
    </row>
    <row r="572" spans="5:5" ht="13.5" thickTop="1" thickBot="1">
      <c r="E572"/>
    </row>
    <row r="573" spans="5:5" ht="13.5" thickTop="1" thickBot="1">
      <c r="E573"/>
    </row>
    <row r="574" spans="5:5" ht="13.5" thickTop="1" thickBot="1">
      <c r="E574"/>
    </row>
    <row r="575" spans="5:5" ht="13.5" thickTop="1" thickBot="1">
      <c r="E575"/>
    </row>
    <row r="576" spans="5:5" ht="13.5" thickTop="1" thickBot="1">
      <c r="E576"/>
    </row>
    <row r="577" spans="5:5" ht="13.5" thickTop="1" thickBot="1">
      <c r="E577"/>
    </row>
    <row r="578" spans="5:5" ht="13.5" thickTop="1" thickBot="1">
      <c r="E578"/>
    </row>
    <row r="579" spans="5:5" ht="13.5" thickTop="1" thickBot="1">
      <c r="E579"/>
    </row>
    <row r="580" spans="5:5" ht="13.5" thickTop="1" thickBot="1">
      <c r="E580"/>
    </row>
    <row r="581" spans="5:5" ht="13.5" thickTop="1" thickBot="1">
      <c r="E581"/>
    </row>
    <row r="582" spans="5:5" ht="13.5" thickTop="1" thickBot="1">
      <c r="E582"/>
    </row>
    <row r="583" spans="5:5" ht="13.5" thickTop="1" thickBot="1">
      <c r="E583"/>
    </row>
    <row r="584" spans="5:5" ht="13.5" thickTop="1" thickBot="1">
      <c r="E584"/>
    </row>
    <row r="585" spans="5:5" ht="13.5" thickTop="1" thickBot="1">
      <c r="E585"/>
    </row>
    <row r="586" spans="5:5" ht="13.5" thickTop="1" thickBot="1">
      <c r="E586"/>
    </row>
    <row r="587" spans="5:5" ht="13.5" thickTop="1" thickBot="1">
      <c r="E587"/>
    </row>
    <row r="588" spans="5:5" ht="13.5" thickTop="1" thickBot="1">
      <c r="E588"/>
    </row>
    <row r="589" spans="5:5" ht="13.5" thickTop="1" thickBot="1">
      <c r="E589"/>
    </row>
    <row r="590" spans="5:5" ht="13.5" thickTop="1" thickBot="1">
      <c r="E590"/>
    </row>
    <row r="591" spans="5:5" ht="13.5" thickTop="1" thickBot="1">
      <c r="E591"/>
    </row>
    <row r="592" spans="5:5" ht="13.5" thickTop="1" thickBot="1">
      <c r="E592"/>
    </row>
    <row r="593" spans="5:5" ht="13.5" thickTop="1" thickBot="1">
      <c r="E593"/>
    </row>
    <row r="594" spans="5:5" ht="13.5" thickTop="1" thickBot="1">
      <c r="E594"/>
    </row>
    <row r="595" spans="5:5" ht="13.5" thickTop="1" thickBot="1">
      <c r="E595"/>
    </row>
    <row r="596" spans="5:5" ht="13.5" thickTop="1" thickBot="1">
      <c r="E596"/>
    </row>
    <row r="597" spans="5:5" ht="13.5" thickTop="1" thickBot="1">
      <c r="E597"/>
    </row>
    <row r="598" spans="5:5" ht="13.5" thickTop="1" thickBot="1">
      <c r="E598"/>
    </row>
    <row r="599" spans="5:5" ht="13.5" thickTop="1" thickBot="1">
      <c r="E599"/>
    </row>
    <row r="600" spans="5:5" ht="13.5" thickTop="1" thickBot="1">
      <c r="E600"/>
    </row>
    <row r="601" spans="5:5" ht="13.5" thickTop="1" thickBot="1">
      <c r="E601"/>
    </row>
    <row r="602" spans="5:5" ht="13.5" thickTop="1" thickBot="1">
      <c r="E602"/>
    </row>
    <row r="603" spans="5:5" ht="13.5" thickTop="1" thickBot="1">
      <c r="E603"/>
    </row>
    <row r="604" spans="5:5" ht="13.5" thickTop="1" thickBot="1">
      <c r="E604"/>
    </row>
    <row r="605" spans="5:5" ht="13.5" thickTop="1" thickBot="1">
      <c r="E605"/>
    </row>
    <row r="606" spans="5:5" ht="13.5" thickTop="1" thickBot="1">
      <c r="E606"/>
    </row>
    <row r="607" spans="5:5" ht="13.5" thickTop="1" thickBot="1">
      <c r="E607"/>
    </row>
    <row r="608" spans="5:5" ht="13.5" thickTop="1" thickBot="1">
      <c r="E608"/>
    </row>
    <row r="609" spans="5:5" ht="13.5" thickTop="1" thickBot="1">
      <c r="E609"/>
    </row>
    <row r="610" spans="5:5" ht="13.5" thickTop="1" thickBot="1">
      <c r="E610"/>
    </row>
    <row r="611" spans="5:5" ht="13.5" thickTop="1" thickBot="1">
      <c r="E611"/>
    </row>
    <row r="612" spans="5:5" ht="13.5" thickTop="1" thickBot="1">
      <c r="E612"/>
    </row>
    <row r="613" spans="5:5" ht="13.5" thickTop="1" thickBot="1">
      <c r="E613"/>
    </row>
    <row r="614" spans="5:5" ht="13.5" thickTop="1" thickBot="1">
      <c r="E614"/>
    </row>
    <row r="615" spans="5:5" ht="13.5" thickTop="1" thickBot="1">
      <c r="E615"/>
    </row>
    <row r="616" spans="5:5" ht="13.5" thickTop="1" thickBot="1">
      <c r="E616"/>
    </row>
    <row r="617" spans="5:5" ht="13.5" thickTop="1" thickBot="1">
      <c r="E617"/>
    </row>
    <row r="618" spans="5:5" ht="13.5" thickTop="1" thickBot="1">
      <c r="E618"/>
    </row>
    <row r="619" spans="5:5" ht="13.5" thickTop="1" thickBot="1">
      <c r="E619"/>
    </row>
    <row r="620" spans="5:5" ht="13.5" thickTop="1" thickBot="1">
      <c r="E620"/>
    </row>
    <row r="621" spans="5:5" ht="13.5" thickTop="1" thickBot="1">
      <c r="E621"/>
    </row>
    <row r="622" spans="5:5" ht="13.5" thickTop="1" thickBot="1">
      <c r="E622"/>
    </row>
    <row r="623" spans="5:5" ht="13.5" thickTop="1" thickBot="1">
      <c r="E623"/>
    </row>
    <row r="624" spans="5:5" ht="13.5" thickTop="1" thickBot="1">
      <c r="E624"/>
    </row>
    <row r="625" spans="5:5" ht="13.5" thickTop="1" thickBot="1">
      <c r="E625"/>
    </row>
    <row r="626" spans="5:5" ht="13.5" thickTop="1" thickBot="1">
      <c r="E626"/>
    </row>
    <row r="627" spans="5:5" ht="13.5" thickTop="1" thickBot="1">
      <c r="E627"/>
    </row>
    <row r="628" spans="5:5" ht="13" thickTop="1">
      <c r="E628"/>
    </row>
    <row r="629" spans="5:5">
      <c r="E629"/>
    </row>
    <row r="630" spans="5:5">
      <c r="E630"/>
    </row>
    <row r="631" spans="5:5">
      <c r="E631"/>
    </row>
    <row r="632" spans="5:5">
      <c r="E632"/>
    </row>
    <row r="633" spans="5:5">
      <c r="E633"/>
    </row>
    <row r="634" spans="5:5">
      <c r="E634"/>
    </row>
    <row r="635" spans="5:5">
      <c r="E635"/>
    </row>
    <row r="636" spans="5:5">
      <c r="E636"/>
    </row>
    <row r="637" spans="5:5">
      <c r="E637"/>
    </row>
    <row r="638" spans="5:5">
      <c r="E638"/>
    </row>
    <row r="639" spans="5:5">
      <c r="E639"/>
    </row>
    <row r="640" spans="5:5">
      <c r="E640"/>
    </row>
    <row r="641" spans="5:5" ht="13" thickBot="1">
      <c r="E641"/>
    </row>
    <row r="642" spans="5:5" ht="13.5" thickTop="1" thickBot="1">
      <c r="E642"/>
    </row>
    <row r="643" spans="5:5" ht="13.5" thickTop="1" thickBot="1">
      <c r="E643"/>
    </row>
    <row r="644" spans="5:5" ht="13.5" thickTop="1" thickBot="1">
      <c r="E644"/>
    </row>
    <row r="645" spans="5:5" ht="13.5" thickTop="1" thickBot="1">
      <c r="E645"/>
    </row>
    <row r="646" spans="5:5" ht="13.5" thickTop="1" thickBot="1">
      <c r="E646"/>
    </row>
    <row r="647" spans="5:5" ht="13.5" thickTop="1" thickBot="1">
      <c r="E647"/>
    </row>
    <row r="648" spans="5:5" ht="13.5" thickTop="1" thickBot="1">
      <c r="E648"/>
    </row>
    <row r="649" spans="5:5" ht="13.5" thickTop="1" thickBot="1">
      <c r="E649"/>
    </row>
    <row r="650" spans="5:5" ht="13.5" thickTop="1" thickBot="1">
      <c r="E650"/>
    </row>
    <row r="651" spans="5:5" ht="13.5" thickTop="1" thickBot="1">
      <c r="E651"/>
    </row>
    <row r="652" spans="5:5" ht="13.5" thickTop="1" thickBot="1">
      <c r="E652"/>
    </row>
    <row r="653" spans="5:5" ht="13.5" thickTop="1" thickBot="1">
      <c r="E653"/>
    </row>
    <row r="654" spans="5:5" ht="13.5" thickTop="1" thickBot="1">
      <c r="E654"/>
    </row>
    <row r="655" spans="5:5" ht="13.5" thickTop="1" thickBot="1">
      <c r="E655"/>
    </row>
    <row r="656" spans="5:5" ht="13.5" thickTop="1" thickBot="1">
      <c r="E656"/>
    </row>
    <row r="657" spans="5:5" ht="13.5" thickTop="1" thickBot="1">
      <c r="E657"/>
    </row>
    <row r="658" spans="5:5" ht="13.5" thickTop="1" thickBot="1">
      <c r="E658"/>
    </row>
    <row r="659" spans="5:5" ht="13.5" thickTop="1" thickBot="1">
      <c r="E659"/>
    </row>
    <row r="660" spans="5:5" ht="13.5" thickTop="1" thickBot="1">
      <c r="E660"/>
    </row>
    <row r="661" spans="5:5" ht="13.5" thickTop="1" thickBot="1">
      <c r="E661"/>
    </row>
    <row r="662" spans="5:5" ht="13.5" thickTop="1" thickBot="1">
      <c r="E662"/>
    </row>
    <row r="663" spans="5:5" ht="13.5" thickTop="1" thickBot="1">
      <c r="E663"/>
    </row>
    <row r="664" spans="5:5" ht="13.5" thickTop="1" thickBot="1">
      <c r="E664"/>
    </row>
    <row r="665" spans="5:5" ht="13.5" thickTop="1" thickBot="1">
      <c r="E665"/>
    </row>
    <row r="666" spans="5:5" ht="13.5" thickTop="1" thickBot="1">
      <c r="E666"/>
    </row>
    <row r="667" spans="5:5" ht="13.5" thickTop="1" thickBot="1">
      <c r="E667"/>
    </row>
    <row r="668" spans="5:5" ht="13.5" thickTop="1" thickBot="1">
      <c r="E668"/>
    </row>
    <row r="669" spans="5:5" ht="13.5" thickTop="1" thickBot="1">
      <c r="E669"/>
    </row>
    <row r="670" spans="5:5" ht="13.5" thickTop="1" thickBot="1">
      <c r="E670"/>
    </row>
    <row r="671" spans="5:5" ht="13.5" thickTop="1" thickBot="1">
      <c r="E671"/>
    </row>
    <row r="672" spans="5:5" ht="13.5" thickTop="1" thickBot="1">
      <c r="E672"/>
    </row>
    <row r="673" spans="5:5" ht="13.5" thickTop="1" thickBot="1">
      <c r="E673"/>
    </row>
    <row r="674" spans="5:5" ht="13.5" thickTop="1" thickBot="1">
      <c r="E674"/>
    </row>
    <row r="675" spans="5:5" ht="13.5" thickTop="1" thickBot="1">
      <c r="E675"/>
    </row>
    <row r="676" spans="5:5" ht="13.5" thickTop="1" thickBot="1">
      <c r="E676"/>
    </row>
    <row r="677" spans="5:5" ht="13.5" thickTop="1" thickBot="1">
      <c r="E677"/>
    </row>
    <row r="678" spans="5:5" ht="13.5" thickTop="1" thickBot="1">
      <c r="E678"/>
    </row>
    <row r="679" spans="5:5" ht="13.5" thickTop="1" thickBot="1">
      <c r="E679"/>
    </row>
    <row r="680" spans="5:5" ht="13.5" thickTop="1" thickBot="1">
      <c r="E680"/>
    </row>
    <row r="681" spans="5:5" ht="13.5" thickTop="1" thickBot="1">
      <c r="E681"/>
    </row>
    <row r="682" spans="5:5" ht="13.5" thickTop="1" thickBot="1">
      <c r="E682"/>
    </row>
    <row r="683" spans="5:5" ht="13.5" thickTop="1" thickBot="1">
      <c r="E683"/>
    </row>
    <row r="684" spans="5:5" ht="13.5" thickTop="1" thickBot="1">
      <c r="E684"/>
    </row>
    <row r="685" spans="5:5" ht="13.5" thickTop="1" thickBot="1">
      <c r="E685"/>
    </row>
    <row r="686" spans="5:5" ht="13.5" thickTop="1" thickBot="1">
      <c r="E686"/>
    </row>
    <row r="687" spans="5:5" ht="13.5" thickTop="1" thickBot="1">
      <c r="E687"/>
    </row>
    <row r="688" spans="5:5" ht="13.5" thickTop="1" thickBot="1">
      <c r="E688"/>
    </row>
    <row r="689" spans="5:5" ht="13.5" thickTop="1" thickBot="1">
      <c r="E689"/>
    </row>
    <row r="690" spans="5:5" ht="13.5" thickTop="1" thickBot="1">
      <c r="E690"/>
    </row>
    <row r="691" spans="5:5" ht="13.5" thickTop="1" thickBot="1">
      <c r="E691"/>
    </row>
    <row r="692" spans="5:5" ht="13.5" thickTop="1" thickBot="1">
      <c r="E692"/>
    </row>
    <row r="693" spans="5:5" ht="13.5" thickTop="1" thickBot="1">
      <c r="E693"/>
    </row>
    <row r="694" spans="5:5" ht="13.5" thickTop="1" thickBot="1">
      <c r="E694"/>
    </row>
    <row r="695" spans="5:5" ht="13.5" thickTop="1" thickBot="1">
      <c r="E695"/>
    </row>
    <row r="696" spans="5:5" ht="13.5" thickTop="1" thickBot="1">
      <c r="E696"/>
    </row>
    <row r="697" spans="5:5" ht="13.5" thickTop="1" thickBot="1">
      <c r="E697"/>
    </row>
    <row r="698" spans="5:5" ht="13" thickTop="1">
      <c r="E698"/>
    </row>
    <row r="699" spans="5:5">
      <c r="E699"/>
    </row>
    <row r="700" spans="5:5">
      <c r="E700"/>
    </row>
    <row r="701" spans="5:5">
      <c r="E701"/>
    </row>
    <row r="702" spans="5:5">
      <c r="E702"/>
    </row>
    <row r="703" spans="5:5">
      <c r="E703"/>
    </row>
    <row r="704" spans="5:5">
      <c r="E704"/>
    </row>
    <row r="705" spans="5:5">
      <c r="E705"/>
    </row>
    <row r="706" spans="5:5">
      <c r="E706"/>
    </row>
    <row r="707" spans="5:5">
      <c r="E707"/>
    </row>
    <row r="708" spans="5:5">
      <c r="E708"/>
    </row>
    <row r="709" spans="5:5">
      <c r="E709"/>
    </row>
    <row r="710" spans="5:5">
      <c r="E710"/>
    </row>
    <row r="711" spans="5:5" ht="13" thickBot="1">
      <c r="E711"/>
    </row>
    <row r="712" spans="5:5" ht="13.5" thickTop="1" thickBot="1">
      <c r="E712"/>
    </row>
    <row r="713" spans="5:5" ht="13.5" thickTop="1" thickBot="1">
      <c r="E713"/>
    </row>
    <row r="714" spans="5:5" ht="13.5" thickTop="1" thickBot="1">
      <c r="E714"/>
    </row>
    <row r="715" spans="5:5" ht="13.5" thickTop="1" thickBot="1">
      <c r="E715"/>
    </row>
    <row r="716" spans="5:5" ht="13.5" thickTop="1" thickBot="1">
      <c r="E716"/>
    </row>
    <row r="717" spans="5:5" ht="13.5" thickTop="1" thickBot="1">
      <c r="E717"/>
    </row>
    <row r="718" spans="5:5" ht="13.5" thickTop="1" thickBot="1">
      <c r="E718"/>
    </row>
    <row r="719" spans="5:5" ht="13.5" thickTop="1" thickBot="1">
      <c r="E719"/>
    </row>
    <row r="720" spans="5:5" ht="13.5" thickTop="1" thickBot="1">
      <c r="E720"/>
    </row>
    <row r="721" spans="5:5" ht="13.5" thickTop="1" thickBot="1">
      <c r="E721"/>
    </row>
    <row r="722" spans="5:5" ht="13.5" thickTop="1" thickBot="1">
      <c r="E722"/>
    </row>
    <row r="723" spans="5:5" ht="13.5" thickTop="1" thickBot="1">
      <c r="E723"/>
    </row>
    <row r="724" spans="5:5" ht="13.5" thickTop="1" thickBot="1">
      <c r="E724"/>
    </row>
    <row r="725" spans="5:5" ht="13.5" thickTop="1" thickBot="1">
      <c r="E725"/>
    </row>
    <row r="726" spans="5:5" ht="13.5" thickTop="1" thickBot="1">
      <c r="E726"/>
    </row>
    <row r="727" spans="5:5" ht="13.5" thickTop="1" thickBot="1">
      <c r="E727"/>
    </row>
    <row r="728" spans="5:5" ht="13.5" thickTop="1" thickBot="1">
      <c r="E728"/>
    </row>
    <row r="729" spans="5:5" ht="13.5" thickTop="1" thickBot="1">
      <c r="E729"/>
    </row>
    <row r="730" spans="5:5" ht="13.5" thickTop="1" thickBot="1">
      <c r="E730"/>
    </row>
    <row r="731" spans="5:5" ht="13.5" thickTop="1" thickBot="1">
      <c r="E731"/>
    </row>
    <row r="732" spans="5:5" ht="13.5" thickTop="1" thickBot="1">
      <c r="E732"/>
    </row>
    <row r="733" spans="5:5" ht="13.5" thickTop="1" thickBot="1">
      <c r="E733"/>
    </row>
    <row r="734" spans="5:5" ht="13.5" thickTop="1" thickBot="1">
      <c r="E734"/>
    </row>
    <row r="735" spans="5:5" ht="13.5" thickTop="1" thickBot="1">
      <c r="E735"/>
    </row>
    <row r="736" spans="5:5" ht="13.5" thickTop="1" thickBot="1">
      <c r="E736"/>
    </row>
    <row r="737" spans="5:5" ht="13.5" thickTop="1" thickBot="1">
      <c r="E737"/>
    </row>
    <row r="738" spans="5:5" ht="13.5" thickTop="1" thickBot="1">
      <c r="E738"/>
    </row>
    <row r="739" spans="5:5" ht="13.5" thickTop="1" thickBot="1">
      <c r="E739"/>
    </row>
    <row r="740" spans="5:5" ht="13.5" thickTop="1" thickBot="1">
      <c r="E740"/>
    </row>
    <row r="741" spans="5:5" ht="13.5" thickTop="1" thickBot="1">
      <c r="E741"/>
    </row>
    <row r="742" spans="5:5" ht="13.5" thickTop="1" thickBot="1">
      <c r="E742"/>
    </row>
    <row r="743" spans="5:5" ht="13.5" thickTop="1" thickBot="1">
      <c r="E743"/>
    </row>
    <row r="744" spans="5:5" ht="13.5" thickTop="1" thickBot="1">
      <c r="E744"/>
    </row>
    <row r="745" spans="5:5" ht="13.5" thickTop="1" thickBot="1">
      <c r="E745"/>
    </row>
    <row r="746" spans="5:5" ht="13.5" thickTop="1" thickBot="1">
      <c r="E746"/>
    </row>
    <row r="747" spans="5:5" ht="13.5" thickTop="1" thickBot="1">
      <c r="E747"/>
    </row>
    <row r="748" spans="5:5" ht="13.5" thickTop="1" thickBot="1">
      <c r="E748"/>
    </row>
    <row r="749" spans="5:5" ht="13.5" thickTop="1" thickBot="1">
      <c r="E749"/>
    </row>
    <row r="750" spans="5:5" ht="13.5" thickTop="1" thickBot="1">
      <c r="E750"/>
    </row>
    <row r="751" spans="5:5" ht="13.5" thickTop="1" thickBot="1">
      <c r="E751"/>
    </row>
    <row r="752" spans="5:5" ht="13.5" thickTop="1" thickBot="1">
      <c r="E752"/>
    </row>
    <row r="753" spans="5:5" ht="13.5" thickTop="1" thickBot="1">
      <c r="E753"/>
    </row>
    <row r="754" spans="5:5" ht="13.5" thickTop="1" thickBot="1">
      <c r="E754"/>
    </row>
    <row r="755" spans="5:5" ht="13.5" thickTop="1" thickBot="1">
      <c r="E755"/>
    </row>
    <row r="756" spans="5:5" ht="13.5" thickTop="1" thickBot="1">
      <c r="E756"/>
    </row>
    <row r="757" spans="5:5" ht="13.5" thickTop="1" thickBot="1">
      <c r="E757"/>
    </row>
    <row r="758" spans="5:5" ht="13.5" thickTop="1" thickBot="1">
      <c r="E758"/>
    </row>
    <row r="759" spans="5:5" ht="13.5" thickTop="1" thickBot="1">
      <c r="E759"/>
    </row>
    <row r="760" spans="5:5" ht="13.5" thickTop="1" thickBot="1">
      <c r="E760"/>
    </row>
    <row r="761" spans="5:5" ht="13.5" thickTop="1" thickBot="1">
      <c r="E761"/>
    </row>
    <row r="762" spans="5:5" ht="13.5" thickTop="1" thickBot="1">
      <c r="E762"/>
    </row>
    <row r="763" spans="5:5" ht="13.5" thickTop="1" thickBot="1">
      <c r="E763"/>
    </row>
    <row r="764" spans="5:5" ht="13.5" thickTop="1" thickBot="1">
      <c r="E764"/>
    </row>
    <row r="765" spans="5:5" ht="13.5" thickTop="1" thickBot="1">
      <c r="E765"/>
    </row>
    <row r="766" spans="5:5" ht="13.5" thickTop="1" thickBot="1">
      <c r="E766"/>
    </row>
    <row r="767" spans="5:5" ht="13.5" thickTop="1" thickBot="1">
      <c r="E767"/>
    </row>
    <row r="768" spans="5:5" ht="13" thickTop="1">
      <c r="E768"/>
    </row>
    <row r="769" spans="5:5">
      <c r="E769"/>
    </row>
    <row r="770" spans="5:5">
      <c r="E770"/>
    </row>
    <row r="771" spans="5:5">
      <c r="E771"/>
    </row>
    <row r="772" spans="5:5">
      <c r="E772"/>
    </row>
    <row r="773" spans="5:5">
      <c r="E773"/>
    </row>
    <row r="774" spans="5:5">
      <c r="E774"/>
    </row>
    <row r="775" spans="5:5">
      <c r="E775"/>
    </row>
    <row r="776" spans="5:5">
      <c r="E776"/>
    </row>
    <row r="777" spans="5:5">
      <c r="E777"/>
    </row>
    <row r="778" spans="5:5">
      <c r="E778"/>
    </row>
    <row r="779" spans="5:5">
      <c r="E779"/>
    </row>
    <row r="780" spans="5:5">
      <c r="E780"/>
    </row>
    <row r="781" spans="5:5" ht="13" thickBot="1">
      <c r="E781"/>
    </row>
    <row r="782" spans="5:5" ht="13.5" thickTop="1" thickBot="1">
      <c r="E782"/>
    </row>
    <row r="783" spans="5:5" ht="13.5" thickTop="1" thickBot="1">
      <c r="E783"/>
    </row>
    <row r="784" spans="5:5" ht="13.5" thickTop="1" thickBot="1">
      <c r="E784"/>
    </row>
    <row r="785" spans="5:5" ht="13.5" thickTop="1" thickBot="1">
      <c r="E785"/>
    </row>
    <row r="786" spans="5:5" ht="13.5" thickTop="1" thickBot="1">
      <c r="E786"/>
    </row>
    <row r="787" spans="5:5" ht="13.5" thickTop="1" thickBot="1">
      <c r="E787"/>
    </row>
    <row r="788" spans="5:5" ht="13.5" thickTop="1" thickBot="1">
      <c r="E788"/>
    </row>
    <row r="789" spans="5:5" ht="13.5" thickTop="1" thickBot="1">
      <c r="E789"/>
    </row>
    <row r="790" spans="5:5" ht="13.5" thickTop="1" thickBot="1">
      <c r="E790"/>
    </row>
    <row r="791" spans="5:5" ht="13.5" thickTop="1" thickBot="1">
      <c r="E791"/>
    </row>
    <row r="792" spans="5:5" ht="13.5" thickTop="1" thickBot="1">
      <c r="E792"/>
    </row>
    <row r="793" spans="5:5" ht="13.5" thickTop="1" thickBot="1">
      <c r="E793"/>
    </row>
    <row r="794" spans="5:5" ht="13.5" thickTop="1" thickBot="1">
      <c r="E794"/>
    </row>
    <row r="795" spans="5:5" ht="13.5" thickTop="1" thickBot="1">
      <c r="E795"/>
    </row>
    <row r="796" spans="5:5" ht="13.5" thickTop="1" thickBot="1">
      <c r="E796"/>
    </row>
    <row r="797" spans="5:5" ht="13.5" thickTop="1" thickBot="1">
      <c r="E797"/>
    </row>
    <row r="798" spans="5:5" ht="13.5" thickTop="1" thickBot="1">
      <c r="E798"/>
    </row>
    <row r="799" spans="5:5" ht="13.5" thickTop="1" thickBot="1">
      <c r="E799"/>
    </row>
    <row r="800" spans="5:5" ht="13.5" thickTop="1" thickBot="1">
      <c r="E800"/>
    </row>
    <row r="801" spans="5:5" ht="13.5" thickTop="1" thickBot="1">
      <c r="E801"/>
    </row>
    <row r="802" spans="5:5" ht="13.5" thickTop="1" thickBot="1">
      <c r="E802"/>
    </row>
    <row r="803" spans="5:5" ht="13.5" thickTop="1" thickBot="1">
      <c r="E803"/>
    </row>
    <row r="804" spans="5:5" ht="13.5" thickTop="1" thickBot="1">
      <c r="E804"/>
    </row>
    <row r="805" spans="5:5" ht="13.5" thickTop="1" thickBot="1">
      <c r="E805"/>
    </row>
    <row r="806" spans="5:5" ht="13.5" thickTop="1" thickBot="1">
      <c r="E806"/>
    </row>
    <row r="807" spans="5:5" ht="13.5" thickTop="1" thickBot="1">
      <c r="E807"/>
    </row>
    <row r="808" spans="5:5" ht="13.5" thickTop="1" thickBot="1">
      <c r="E808"/>
    </row>
    <row r="809" spans="5:5" ht="13.5" thickTop="1" thickBot="1">
      <c r="E809"/>
    </row>
    <row r="810" spans="5:5" ht="13.5" thickTop="1" thickBot="1">
      <c r="E810"/>
    </row>
    <row r="811" spans="5:5" ht="13.5" thickTop="1" thickBot="1">
      <c r="E811"/>
    </row>
    <row r="812" spans="5:5" ht="13.5" thickTop="1" thickBot="1">
      <c r="E812"/>
    </row>
    <row r="813" spans="5:5" ht="13.5" thickTop="1" thickBot="1">
      <c r="E813"/>
    </row>
    <row r="814" spans="5:5" ht="13.5" thickTop="1" thickBot="1">
      <c r="E814"/>
    </row>
    <row r="815" spans="5:5" ht="13.5" thickTop="1" thickBot="1">
      <c r="E815"/>
    </row>
    <row r="816" spans="5:5" ht="13.5" thickTop="1" thickBot="1">
      <c r="E816"/>
    </row>
    <row r="817" spans="5:5" ht="13.5" thickTop="1" thickBot="1">
      <c r="E817"/>
    </row>
    <row r="818" spans="5:5" ht="13.5" thickTop="1" thickBot="1">
      <c r="E818"/>
    </row>
    <row r="819" spans="5:5" ht="13.5" thickTop="1" thickBot="1">
      <c r="E819"/>
    </row>
    <row r="820" spans="5:5" ht="13.5" thickTop="1" thickBot="1">
      <c r="E820"/>
    </row>
    <row r="821" spans="5:5" ht="13.5" thickTop="1" thickBot="1">
      <c r="E821"/>
    </row>
    <row r="822" spans="5:5" ht="13.5" thickTop="1" thickBot="1">
      <c r="E822"/>
    </row>
    <row r="823" spans="5:5" ht="13.5" thickTop="1" thickBot="1">
      <c r="E823"/>
    </row>
    <row r="824" spans="5:5" ht="13.5" thickTop="1" thickBot="1">
      <c r="E824"/>
    </row>
    <row r="825" spans="5:5" ht="13.5" thickTop="1" thickBot="1">
      <c r="E825"/>
    </row>
    <row r="826" spans="5:5" ht="13.5" thickTop="1" thickBot="1">
      <c r="E826"/>
    </row>
    <row r="827" spans="5:5" ht="13.5" thickTop="1" thickBot="1">
      <c r="E827"/>
    </row>
    <row r="828" spans="5:5" ht="13.5" thickTop="1" thickBot="1">
      <c r="E828"/>
    </row>
    <row r="829" spans="5:5" ht="13.5" thickTop="1" thickBot="1">
      <c r="E829"/>
    </row>
    <row r="830" spans="5:5" ht="13.5" thickTop="1" thickBot="1">
      <c r="E830"/>
    </row>
    <row r="831" spans="5:5" ht="13.5" thickTop="1" thickBot="1">
      <c r="E831"/>
    </row>
    <row r="832" spans="5:5" ht="13.5" thickTop="1" thickBot="1">
      <c r="E832"/>
    </row>
    <row r="833" spans="5:5" ht="13.5" thickTop="1" thickBot="1">
      <c r="E833"/>
    </row>
    <row r="834" spans="5:5" ht="13.5" thickTop="1" thickBot="1">
      <c r="E834"/>
    </row>
    <row r="835" spans="5:5" ht="13.5" thickTop="1" thickBot="1">
      <c r="E835"/>
    </row>
    <row r="836" spans="5:5" ht="13.5" thickTop="1" thickBot="1">
      <c r="E836"/>
    </row>
    <row r="837" spans="5:5" ht="13.5" thickTop="1" thickBot="1">
      <c r="E837"/>
    </row>
    <row r="838" spans="5:5" ht="13" thickTop="1">
      <c r="E838"/>
    </row>
    <row r="839" spans="5:5">
      <c r="E839"/>
    </row>
    <row r="840" spans="5:5">
      <c r="E840"/>
    </row>
    <row r="841" spans="5:5">
      <c r="E841"/>
    </row>
    <row r="842" spans="5:5">
      <c r="E842"/>
    </row>
    <row r="843" spans="5:5">
      <c r="E843"/>
    </row>
    <row r="844" spans="5:5">
      <c r="E844"/>
    </row>
    <row r="845" spans="5:5">
      <c r="E845"/>
    </row>
    <row r="846" spans="5:5">
      <c r="E846"/>
    </row>
    <row r="847" spans="5:5">
      <c r="E847"/>
    </row>
    <row r="848" spans="5:5">
      <c r="E848"/>
    </row>
    <row r="849" spans="5:5">
      <c r="E849"/>
    </row>
    <row r="850" spans="5:5">
      <c r="E850"/>
    </row>
    <row r="851" spans="5:5" ht="13" thickBot="1">
      <c r="E851"/>
    </row>
    <row r="852" spans="5:5" ht="13.5" thickTop="1" thickBot="1">
      <c r="E852"/>
    </row>
    <row r="853" spans="5:5" ht="13.5" thickTop="1" thickBot="1">
      <c r="E853"/>
    </row>
    <row r="854" spans="5:5" ht="13.5" thickTop="1" thickBot="1">
      <c r="E854"/>
    </row>
    <row r="855" spans="5:5" ht="13.5" thickTop="1" thickBot="1">
      <c r="E855"/>
    </row>
    <row r="856" spans="5:5" ht="13.5" thickTop="1" thickBot="1">
      <c r="E856"/>
    </row>
    <row r="857" spans="5:5" ht="13.5" thickTop="1" thickBot="1">
      <c r="E857"/>
    </row>
    <row r="858" spans="5:5" ht="13.5" thickTop="1" thickBot="1">
      <c r="E858"/>
    </row>
    <row r="859" spans="5:5" ht="13.5" thickTop="1" thickBot="1">
      <c r="E859"/>
    </row>
    <row r="860" spans="5:5" ht="13.5" thickTop="1" thickBot="1">
      <c r="E860"/>
    </row>
    <row r="861" spans="5:5" ht="13.5" thickTop="1" thickBot="1">
      <c r="E861"/>
    </row>
    <row r="862" spans="5:5" ht="13.5" thickTop="1" thickBot="1">
      <c r="E862"/>
    </row>
    <row r="863" spans="5:5" ht="13.5" thickTop="1" thickBot="1">
      <c r="E863"/>
    </row>
    <row r="864" spans="5:5" ht="13.5" thickTop="1" thickBot="1">
      <c r="E864"/>
    </row>
    <row r="865" spans="5:5" ht="13.5" thickTop="1" thickBot="1">
      <c r="E865"/>
    </row>
    <row r="866" spans="5:5" ht="13.5" thickTop="1" thickBot="1">
      <c r="E866"/>
    </row>
    <row r="867" spans="5:5" ht="13.5" thickTop="1" thickBot="1">
      <c r="E867"/>
    </row>
    <row r="868" spans="5:5" ht="13.5" thickTop="1" thickBot="1">
      <c r="E868"/>
    </row>
    <row r="869" spans="5:5" ht="13.5" thickTop="1" thickBot="1">
      <c r="E869"/>
    </row>
    <row r="870" spans="5:5" ht="13.5" thickTop="1" thickBot="1">
      <c r="E870"/>
    </row>
    <row r="871" spans="5:5" ht="13.5" thickTop="1" thickBot="1">
      <c r="E871"/>
    </row>
    <row r="872" spans="5:5" ht="13.5" thickTop="1" thickBot="1">
      <c r="E872"/>
    </row>
    <row r="873" spans="5:5" ht="13.5" thickTop="1" thickBot="1">
      <c r="E873"/>
    </row>
    <row r="874" spans="5:5" ht="13.5" thickTop="1" thickBot="1">
      <c r="E874"/>
    </row>
    <row r="875" spans="5:5" ht="13.5" thickTop="1" thickBot="1">
      <c r="E875"/>
    </row>
    <row r="876" spans="5:5" ht="13.5" thickTop="1" thickBot="1">
      <c r="E876"/>
    </row>
    <row r="877" spans="5:5" ht="13.5" thickTop="1" thickBot="1">
      <c r="E877"/>
    </row>
    <row r="878" spans="5:5" ht="13.5" thickTop="1" thickBot="1">
      <c r="E878"/>
    </row>
    <row r="879" spans="5:5" ht="13.5" thickTop="1" thickBot="1">
      <c r="E879"/>
    </row>
    <row r="880" spans="5:5" ht="13.5" thickTop="1" thickBot="1">
      <c r="E880"/>
    </row>
    <row r="881" spans="5:5" ht="13.5" thickTop="1" thickBot="1">
      <c r="E881"/>
    </row>
    <row r="882" spans="5:5" ht="13.5" thickTop="1" thickBot="1">
      <c r="E882"/>
    </row>
    <row r="883" spans="5:5" ht="13.5" thickTop="1" thickBot="1">
      <c r="E883"/>
    </row>
    <row r="884" spans="5:5" ht="13.5" thickTop="1" thickBot="1">
      <c r="E884"/>
    </row>
    <row r="885" spans="5:5" ht="13.5" thickTop="1" thickBot="1">
      <c r="E885"/>
    </row>
    <row r="886" spans="5:5" ht="13.5" thickTop="1" thickBot="1">
      <c r="E886"/>
    </row>
    <row r="887" spans="5:5" ht="13.5" thickTop="1" thickBot="1">
      <c r="E887"/>
    </row>
    <row r="888" spans="5:5" ht="13.5" thickTop="1" thickBot="1">
      <c r="E888"/>
    </row>
    <row r="889" spans="5:5" ht="13.5" thickTop="1" thickBot="1">
      <c r="E889"/>
    </row>
    <row r="890" spans="5:5" ht="13.5" thickTop="1" thickBot="1">
      <c r="E890"/>
    </row>
    <row r="891" spans="5:5" ht="13.5" thickTop="1" thickBot="1">
      <c r="E891"/>
    </row>
    <row r="892" spans="5:5" ht="13.5" thickTop="1" thickBot="1">
      <c r="E892"/>
    </row>
    <row r="893" spans="5:5" ht="13.5" thickTop="1" thickBot="1">
      <c r="E893"/>
    </row>
    <row r="894" spans="5:5" ht="13.5" thickTop="1" thickBot="1">
      <c r="E894"/>
    </row>
    <row r="895" spans="5:5" ht="13.5" thickTop="1" thickBot="1">
      <c r="E895"/>
    </row>
    <row r="896" spans="5:5" ht="13.5" thickTop="1" thickBot="1">
      <c r="E896"/>
    </row>
    <row r="897" spans="5:5" ht="13.5" thickTop="1" thickBot="1">
      <c r="E897"/>
    </row>
    <row r="898" spans="5:5" ht="13.5" thickTop="1" thickBot="1">
      <c r="E898"/>
    </row>
    <row r="899" spans="5:5" ht="13.5" thickTop="1" thickBot="1">
      <c r="E899"/>
    </row>
    <row r="900" spans="5:5" ht="13.5" thickTop="1" thickBot="1">
      <c r="E900"/>
    </row>
    <row r="901" spans="5:5" ht="13.5" thickTop="1" thickBot="1">
      <c r="E901"/>
    </row>
    <row r="902" spans="5:5" ht="13.5" thickTop="1" thickBot="1">
      <c r="E902"/>
    </row>
    <row r="903" spans="5:5" ht="13.5" thickTop="1" thickBot="1">
      <c r="E903"/>
    </row>
    <row r="904" spans="5:5" ht="13.5" thickTop="1" thickBot="1">
      <c r="E904"/>
    </row>
    <row r="905" spans="5:5" ht="13.5" thickTop="1" thickBot="1">
      <c r="E905"/>
    </row>
    <row r="906" spans="5:5" ht="13.5" thickTop="1" thickBot="1">
      <c r="E906"/>
    </row>
    <row r="907" spans="5:5" ht="13.5" thickTop="1" thickBot="1">
      <c r="E907"/>
    </row>
    <row r="908" spans="5:5" ht="13" thickTop="1">
      <c r="E908"/>
    </row>
    <row r="909" spans="5:5">
      <c r="E909"/>
    </row>
    <row r="910" spans="5:5">
      <c r="E910"/>
    </row>
    <row r="911" spans="5:5">
      <c r="E911"/>
    </row>
    <row r="912" spans="5:5">
      <c r="E912"/>
    </row>
    <row r="913" spans="5:5">
      <c r="E913"/>
    </row>
    <row r="914" spans="5:5">
      <c r="E914"/>
    </row>
    <row r="915" spans="5:5">
      <c r="E915"/>
    </row>
    <row r="916" spans="5:5">
      <c r="E916"/>
    </row>
    <row r="917" spans="5:5">
      <c r="E917"/>
    </row>
    <row r="918" spans="5:5">
      <c r="E918"/>
    </row>
    <row r="919" spans="5:5">
      <c r="E919"/>
    </row>
    <row r="920" spans="5:5">
      <c r="E920"/>
    </row>
    <row r="921" spans="5:5" ht="13" thickBot="1">
      <c r="E921"/>
    </row>
    <row r="922" spans="5:5" ht="13.5" thickTop="1" thickBot="1">
      <c r="E922"/>
    </row>
    <row r="923" spans="5:5" ht="13.5" thickTop="1" thickBot="1">
      <c r="E923"/>
    </row>
    <row r="924" spans="5:5" ht="13.5" thickTop="1" thickBot="1">
      <c r="E924"/>
    </row>
    <row r="925" spans="5:5" ht="13.5" thickTop="1" thickBot="1">
      <c r="E925"/>
    </row>
    <row r="926" spans="5:5" ht="13.5" thickTop="1" thickBot="1">
      <c r="E926"/>
    </row>
    <row r="927" spans="5:5" ht="13.5" thickTop="1" thickBot="1">
      <c r="E927"/>
    </row>
    <row r="928" spans="5:5" ht="13.5" thickTop="1" thickBot="1">
      <c r="E928"/>
    </row>
    <row r="929" spans="5:5" ht="13.5" thickTop="1" thickBot="1">
      <c r="E929"/>
    </row>
    <row r="930" spans="5:5" ht="13.5" thickTop="1" thickBot="1">
      <c r="E930"/>
    </row>
    <row r="931" spans="5:5" ht="13.5" thickTop="1" thickBot="1">
      <c r="E931"/>
    </row>
    <row r="932" spans="5:5" ht="13.5" thickTop="1" thickBot="1">
      <c r="E932"/>
    </row>
    <row r="933" spans="5:5" ht="13.5" thickTop="1" thickBot="1">
      <c r="E933"/>
    </row>
    <row r="934" spans="5:5" ht="13.5" thickTop="1" thickBot="1">
      <c r="E934"/>
    </row>
    <row r="935" spans="5:5" ht="13.5" thickTop="1" thickBot="1">
      <c r="E935"/>
    </row>
    <row r="936" spans="5:5" ht="13.5" thickTop="1" thickBot="1">
      <c r="E936"/>
    </row>
    <row r="937" spans="5:5" ht="13.5" thickTop="1" thickBot="1">
      <c r="E937"/>
    </row>
    <row r="938" spans="5:5" ht="13.5" thickTop="1" thickBot="1">
      <c r="E938"/>
    </row>
    <row r="939" spans="5:5" ht="13.5" thickTop="1" thickBot="1">
      <c r="E939"/>
    </row>
    <row r="940" spans="5:5" ht="13.5" thickTop="1" thickBot="1">
      <c r="E940"/>
    </row>
    <row r="941" spans="5:5" ht="13.5" thickTop="1" thickBot="1">
      <c r="E941"/>
    </row>
    <row r="942" spans="5:5" ht="13.5" thickTop="1" thickBot="1">
      <c r="E942"/>
    </row>
    <row r="943" spans="5:5" ht="13.5" thickTop="1" thickBot="1">
      <c r="E943"/>
    </row>
    <row r="944" spans="5:5" ht="13.5" thickTop="1" thickBot="1">
      <c r="E944"/>
    </row>
    <row r="945" spans="5:5" ht="13.5" thickTop="1" thickBot="1">
      <c r="E945"/>
    </row>
    <row r="946" spans="5:5" ht="13.5" thickTop="1" thickBot="1">
      <c r="E946"/>
    </row>
    <row r="947" spans="5:5" ht="13.5" thickTop="1" thickBot="1">
      <c r="E947"/>
    </row>
    <row r="948" spans="5:5" ht="13.5" thickTop="1" thickBot="1">
      <c r="E948"/>
    </row>
    <row r="949" spans="5:5" ht="13.5" thickTop="1" thickBot="1">
      <c r="E949"/>
    </row>
    <row r="950" spans="5:5" ht="13.5" thickTop="1" thickBot="1">
      <c r="E950"/>
    </row>
    <row r="951" spans="5:5" ht="13.5" thickTop="1" thickBot="1">
      <c r="E951"/>
    </row>
    <row r="952" spans="5:5" ht="13.5" thickTop="1" thickBot="1">
      <c r="E952"/>
    </row>
    <row r="953" spans="5:5" ht="13.5" thickTop="1" thickBot="1">
      <c r="E953"/>
    </row>
    <row r="954" spans="5:5" ht="13.5" thickTop="1" thickBot="1">
      <c r="E954"/>
    </row>
    <row r="955" spans="5:5" ht="13.5" thickTop="1" thickBot="1">
      <c r="E955"/>
    </row>
    <row r="956" spans="5:5" ht="13.5" thickTop="1" thickBot="1">
      <c r="E956"/>
    </row>
    <row r="957" spans="5:5" ht="13.5" thickTop="1" thickBot="1">
      <c r="E957"/>
    </row>
    <row r="958" spans="5:5" ht="13.5" thickTop="1" thickBot="1">
      <c r="E958"/>
    </row>
    <row r="959" spans="5:5" ht="13.5" thickTop="1" thickBot="1">
      <c r="E959"/>
    </row>
    <row r="960" spans="5:5" ht="13.5" thickTop="1" thickBot="1">
      <c r="E960"/>
    </row>
    <row r="961" spans="5:5" ht="13.5" thickTop="1" thickBot="1">
      <c r="E961"/>
    </row>
    <row r="962" spans="5:5" ht="13.5" thickTop="1" thickBot="1">
      <c r="E962"/>
    </row>
    <row r="963" spans="5:5" ht="13.5" thickTop="1" thickBot="1">
      <c r="E963"/>
    </row>
    <row r="964" spans="5:5" ht="13.5" thickTop="1" thickBot="1">
      <c r="E964"/>
    </row>
    <row r="965" spans="5:5" ht="13.5" thickTop="1" thickBot="1">
      <c r="E965"/>
    </row>
    <row r="966" spans="5:5" ht="13.5" thickTop="1" thickBot="1">
      <c r="E966"/>
    </row>
    <row r="967" spans="5:5" ht="13.5" thickTop="1" thickBot="1">
      <c r="E967"/>
    </row>
    <row r="968" spans="5:5" ht="13.5" thickTop="1" thickBot="1">
      <c r="E968"/>
    </row>
    <row r="969" spans="5:5" ht="13.5" thickTop="1" thickBot="1">
      <c r="E969"/>
    </row>
    <row r="970" spans="5:5" ht="13.5" thickTop="1" thickBot="1">
      <c r="E970"/>
    </row>
    <row r="971" spans="5:5" ht="13.5" thickTop="1" thickBot="1">
      <c r="E971"/>
    </row>
    <row r="972" spans="5:5" ht="13.5" thickTop="1" thickBot="1">
      <c r="E972"/>
    </row>
    <row r="973" spans="5:5" ht="13.5" thickTop="1" thickBot="1">
      <c r="E973"/>
    </row>
    <row r="974" spans="5:5" ht="13.5" thickTop="1" thickBot="1">
      <c r="E974"/>
    </row>
    <row r="975" spans="5:5" ht="13.5" thickTop="1" thickBot="1">
      <c r="E975"/>
    </row>
    <row r="976" spans="5:5" ht="13.5" thickTop="1" thickBot="1">
      <c r="E976"/>
    </row>
    <row r="977" spans="5:5" ht="13.5" thickTop="1" thickBot="1">
      <c r="E977"/>
    </row>
    <row r="978" spans="5:5" ht="13" thickTop="1">
      <c r="E978"/>
    </row>
    <row r="979" spans="5:5">
      <c r="E979"/>
    </row>
    <row r="980" spans="5:5">
      <c r="E980"/>
    </row>
    <row r="981" spans="5:5">
      <c r="E981"/>
    </row>
    <row r="982" spans="5:5">
      <c r="E982"/>
    </row>
    <row r="983" spans="5:5">
      <c r="E983"/>
    </row>
    <row r="984" spans="5:5">
      <c r="E984"/>
    </row>
    <row r="985" spans="5:5">
      <c r="E985"/>
    </row>
    <row r="986" spans="5:5">
      <c r="E986"/>
    </row>
    <row r="987" spans="5:5">
      <c r="E987"/>
    </row>
    <row r="988" spans="5:5">
      <c r="E988"/>
    </row>
    <row r="989" spans="5:5">
      <c r="E989"/>
    </row>
    <row r="990" spans="5:5">
      <c r="E990"/>
    </row>
    <row r="991" spans="5:5" ht="13" thickBot="1">
      <c r="E991"/>
    </row>
    <row r="992" spans="5:5" ht="13.5" thickTop="1" thickBot="1">
      <c r="E992"/>
    </row>
    <row r="993" spans="5:5" ht="13.5" thickTop="1" thickBot="1">
      <c r="E993"/>
    </row>
    <row r="994" spans="5:5" ht="13.5" thickTop="1" thickBot="1">
      <c r="E994"/>
    </row>
    <row r="995" spans="5:5" ht="13.5" thickTop="1" thickBot="1">
      <c r="E995"/>
    </row>
    <row r="996" spans="5:5" ht="13.5" thickTop="1" thickBot="1">
      <c r="E996"/>
    </row>
    <row r="997" spans="5:5" ht="13.5" thickTop="1" thickBot="1">
      <c r="E997"/>
    </row>
    <row r="998" spans="5:5" ht="13.5" thickTop="1" thickBot="1">
      <c r="E998"/>
    </row>
    <row r="999" spans="5:5" ht="13.5" thickTop="1" thickBot="1">
      <c r="E999"/>
    </row>
    <row r="1000" spans="5:5" ht="13.5" thickTop="1" thickBot="1">
      <c r="E1000"/>
    </row>
    <row r="1001" spans="5:5" ht="13.5" thickTop="1" thickBot="1">
      <c r="E1001"/>
    </row>
    <row r="1002" spans="5:5" ht="13.5" thickTop="1" thickBot="1">
      <c r="E1002"/>
    </row>
    <row r="1003" spans="5:5" ht="13.5" thickTop="1" thickBot="1">
      <c r="E1003"/>
    </row>
    <row r="1004" spans="5:5" ht="13.5" thickTop="1" thickBot="1">
      <c r="E1004"/>
    </row>
    <row r="1005" spans="5:5" ht="13.5" thickTop="1" thickBot="1">
      <c r="E1005"/>
    </row>
    <row r="1006" spans="5:5" ht="13.5" thickTop="1" thickBot="1">
      <c r="E1006"/>
    </row>
    <row r="1007" spans="5:5" ht="13.5" thickTop="1" thickBot="1">
      <c r="E1007"/>
    </row>
    <row r="1008" spans="5:5" ht="13.5" thickTop="1" thickBot="1">
      <c r="E1008"/>
    </row>
    <row r="1009" spans="5:5" ht="13.5" thickTop="1" thickBot="1">
      <c r="E1009"/>
    </row>
    <row r="1010" spans="5:5" ht="13.5" thickTop="1" thickBot="1">
      <c r="E1010"/>
    </row>
    <row r="1011" spans="5:5" ht="13.5" thickTop="1" thickBot="1">
      <c r="E1011"/>
    </row>
    <row r="1012" spans="5:5" ht="13.5" thickTop="1" thickBot="1">
      <c r="E1012"/>
    </row>
    <row r="1013" spans="5:5" ht="13.5" thickTop="1" thickBot="1">
      <c r="E1013"/>
    </row>
    <row r="1014" spans="5:5" ht="13.5" thickTop="1" thickBot="1">
      <c r="E1014"/>
    </row>
    <row r="1015" spans="5:5" ht="13.5" thickTop="1" thickBot="1">
      <c r="E1015"/>
    </row>
    <row r="1016" spans="5:5" ht="13.5" thickTop="1" thickBot="1">
      <c r="E1016"/>
    </row>
    <row r="1017" spans="5:5" ht="13.5" thickTop="1" thickBot="1">
      <c r="E1017"/>
    </row>
    <row r="1018" spans="5:5" ht="13.5" thickTop="1" thickBot="1">
      <c r="E1018"/>
    </row>
    <row r="1019" spans="5:5" ht="13.5" thickTop="1" thickBot="1">
      <c r="E1019"/>
    </row>
    <row r="1020" spans="5:5" ht="13.5" thickTop="1" thickBot="1">
      <c r="E1020"/>
    </row>
    <row r="1021" spans="5:5" ht="13.5" thickTop="1" thickBot="1">
      <c r="E1021"/>
    </row>
    <row r="1022" spans="5:5" ht="13.5" thickTop="1" thickBot="1">
      <c r="E1022"/>
    </row>
    <row r="1023" spans="5:5" ht="13.5" thickTop="1" thickBot="1">
      <c r="E1023"/>
    </row>
    <row r="1024" spans="5:5" ht="13.5" thickTop="1" thickBot="1">
      <c r="E1024"/>
    </row>
    <row r="1025" spans="5:5" ht="13.5" thickTop="1" thickBot="1">
      <c r="E1025"/>
    </row>
    <row r="1026" spans="5:5" ht="13.5" thickTop="1" thickBot="1">
      <c r="E1026"/>
    </row>
    <row r="1027" spans="5:5" ht="13.5" thickTop="1" thickBot="1">
      <c r="E1027"/>
    </row>
    <row r="1028" spans="5:5" ht="13.5" thickTop="1" thickBot="1">
      <c r="E1028"/>
    </row>
    <row r="1029" spans="5:5" ht="13.5" thickTop="1" thickBot="1">
      <c r="E1029"/>
    </row>
    <row r="1030" spans="5:5" ht="13.5" thickTop="1" thickBot="1">
      <c r="E1030"/>
    </row>
    <row r="1031" spans="5:5" ht="13.5" thickTop="1" thickBot="1">
      <c r="E1031"/>
    </row>
    <row r="1032" spans="5:5" ht="13.5" thickTop="1" thickBot="1">
      <c r="E1032"/>
    </row>
    <row r="1033" spans="5:5" ht="13.5" thickTop="1" thickBot="1">
      <c r="E1033"/>
    </row>
    <row r="1034" spans="5:5" ht="13.5" thickTop="1" thickBot="1">
      <c r="E1034"/>
    </row>
    <row r="1035" spans="5:5" ht="13.5" thickTop="1" thickBot="1">
      <c r="E1035"/>
    </row>
    <row r="1036" spans="5:5" ht="13.5" thickTop="1" thickBot="1">
      <c r="E1036"/>
    </row>
    <row r="1037" spans="5:5" ht="13.5" thickTop="1" thickBot="1">
      <c r="E1037"/>
    </row>
    <row r="1038" spans="5:5" ht="13.5" thickTop="1" thickBot="1">
      <c r="E1038"/>
    </row>
    <row r="1039" spans="5:5" ht="13.5" thickTop="1" thickBot="1">
      <c r="E1039"/>
    </row>
    <row r="1040" spans="5:5" ht="13.5" thickTop="1" thickBot="1">
      <c r="E1040"/>
    </row>
    <row r="1041" spans="5:5" ht="13.5" thickTop="1" thickBot="1">
      <c r="E1041"/>
    </row>
    <row r="1042" spans="5:5" ht="13.5" thickTop="1" thickBot="1">
      <c r="E1042"/>
    </row>
    <row r="1043" spans="5:5" ht="13.5" thickTop="1" thickBot="1">
      <c r="E1043"/>
    </row>
    <row r="1044" spans="5:5" ht="13.5" thickTop="1" thickBot="1">
      <c r="E1044"/>
    </row>
    <row r="1045" spans="5:5" ht="13.5" thickTop="1" thickBot="1">
      <c r="E1045"/>
    </row>
    <row r="1046" spans="5:5" ht="13.5" thickTop="1" thickBot="1">
      <c r="E1046"/>
    </row>
    <row r="1047" spans="5:5" ht="13.5" thickTop="1" thickBot="1">
      <c r="E1047"/>
    </row>
    <row r="1048" spans="5:5" ht="13" thickTop="1">
      <c r="E1048"/>
    </row>
    <row r="1049" spans="5:5">
      <c r="E1049"/>
    </row>
    <row r="1050" spans="5:5">
      <c r="E1050"/>
    </row>
    <row r="1051" spans="5:5">
      <c r="E1051"/>
    </row>
    <row r="1052" spans="5:5">
      <c r="E1052"/>
    </row>
    <row r="1053" spans="5:5">
      <c r="E1053"/>
    </row>
    <row r="1054" spans="5:5">
      <c r="E1054"/>
    </row>
    <row r="1055" spans="5:5">
      <c r="E1055"/>
    </row>
    <row r="1056" spans="5:5">
      <c r="E1056"/>
    </row>
    <row r="1057" spans="5:5">
      <c r="E1057"/>
    </row>
    <row r="1058" spans="5:5">
      <c r="E1058"/>
    </row>
    <row r="1059" spans="5:5">
      <c r="E1059"/>
    </row>
    <row r="1060" spans="5:5">
      <c r="E1060"/>
    </row>
    <row r="1061" spans="5:5" ht="13" thickBot="1">
      <c r="E1061"/>
    </row>
    <row r="1062" spans="5:5" ht="13.5" thickTop="1" thickBot="1">
      <c r="E1062"/>
    </row>
    <row r="1063" spans="5:5" ht="13.5" thickTop="1" thickBot="1">
      <c r="E1063"/>
    </row>
    <row r="1064" spans="5:5" ht="13.5" thickTop="1" thickBot="1">
      <c r="E1064"/>
    </row>
    <row r="1065" spans="5:5" ht="13.5" thickTop="1" thickBot="1">
      <c r="E1065"/>
    </row>
    <row r="1066" spans="5:5" ht="13.5" thickTop="1" thickBot="1">
      <c r="E1066"/>
    </row>
    <row r="1067" spans="5:5" ht="13.5" thickTop="1" thickBot="1">
      <c r="E1067"/>
    </row>
    <row r="1068" spans="5:5" ht="13.5" thickTop="1" thickBot="1">
      <c r="E1068"/>
    </row>
    <row r="1069" spans="5:5" ht="13.5" thickTop="1" thickBot="1">
      <c r="E1069"/>
    </row>
    <row r="1070" spans="5:5" ht="13.5" thickTop="1" thickBot="1">
      <c r="E1070"/>
    </row>
    <row r="1071" spans="5:5" ht="13.5" thickTop="1" thickBot="1">
      <c r="E1071"/>
    </row>
    <row r="1072" spans="5:5" ht="13.5" thickTop="1" thickBot="1">
      <c r="E1072"/>
    </row>
    <row r="1073" spans="5:5" ht="13.5" thickTop="1" thickBot="1">
      <c r="E1073"/>
    </row>
    <row r="1074" spans="5:5" ht="13.5" thickTop="1" thickBot="1">
      <c r="E1074"/>
    </row>
    <row r="1075" spans="5:5" ht="13.5" thickTop="1" thickBot="1">
      <c r="E1075"/>
    </row>
    <row r="1076" spans="5:5" ht="13.5" thickTop="1" thickBot="1">
      <c r="E1076"/>
    </row>
    <row r="1077" spans="5:5" ht="13.5" thickTop="1" thickBot="1">
      <c r="E1077"/>
    </row>
    <row r="1078" spans="5:5" ht="13.5" thickTop="1" thickBot="1">
      <c r="E1078"/>
    </row>
    <row r="1079" spans="5:5" ht="13.5" thickTop="1" thickBot="1">
      <c r="E1079"/>
    </row>
    <row r="1080" spans="5:5" ht="13.5" thickTop="1" thickBot="1">
      <c r="E1080"/>
    </row>
    <row r="1081" spans="5:5" ht="13.5" thickTop="1" thickBot="1">
      <c r="E1081"/>
    </row>
    <row r="1082" spans="5:5" ht="13.5" thickTop="1" thickBot="1">
      <c r="E1082"/>
    </row>
    <row r="1083" spans="5:5" ht="13.5" thickTop="1" thickBot="1">
      <c r="E1083"/>
    </row>
    <row r="1084" spans="5:5" ht="13.5" thickTop="1" thickBot="1">
      <c r="E1084"/>
    </row>
    <row r="1085" spans="5:5" ht="13.5" thickTop="1" thickBot="1">
      <c r="E1085"/>
    </row>
    <row r="1086" spans="5:5" ht="13.5" thickTop="1" thickBot="1">
      <c r="E1086"/>
    </row>
    <row r="1087" spans="5:5" ht="13.5" thickTop="1" thickBot="1">
      <c r="E1087"/>
    </row>
    <row r="1088" spans="5:5" ht="13.5" thickTop="1" thickBot="1">
      <c r="E1088"/>
    </row>
    <row r="1089" spans="5:5" ht="13.5" thickTop="1" thickBot="1">
      <c r="E1089"/>
    </row>
    <row r="1090" spans="5:5" ht="13.5" thickTop="1" thickBot="1">
      <c r="E1090"/>
    </row>
    <row r="1091" spans="5:5" ht="13.5" thickTop="1" thickBot="1">
      <c r="E1091"/>
    </row>
    <row r="1092" spans="5:5" ht="13.5" thickTop="1" thickBot="1">
      <c r="E1092"/>
    </row>
    <row r="1093" spans="5:5" ht="13.5" thickTop="1" thickBot="1">
      <c r="E1093"/>
    </row>
    <row r="1094" spans="5:5" ht="13.5" thickTop="1" thickBot="1">
      <c r="E1094"/>
    </row>
    <row r="1095" spans="5:5" ht="13.5" thickTop="1" thickBot="1">
      <c r="E1095"/>
    </row>
    <row r="1096" spans="5:5" ht="13.5" thickTop="1" thickBot="1">
      <c r="E1096"/>
    </row>
    <row r="1097" spans="5:5" ht="13.5" thickTop="1" thickBot="1">
      <c r="E1097"/>
    </row>
    <row r="1098" spans="5:5" ht="13.5" thickTop="1" thickBot="1">
      <c r="E1098"/>
    </row>
    <row r="1099" spans="5:5" ht="13.5" thickTop="1" thickBot="1">
      <c r="E1099"/>
    </row>
    <row r="1100" spans="5:5" ht="13.5" thickTop="1" thickBot="1">
      <c r="E1100"/>
    </row>
    <row r="1101" spans="5:5" ht="13.5" thickTop="1" thickBot="1">
      <c r="E1101"/>
    </row>
    <row r="1102" spans="5:5" ht="13.5" thickTop="1" thickBot="1">
      <c r="E1102"/>
    </row>
    <row r="1103" spans="5:5" ht="13.5" thickTop="1" thickBot="1">
      <c r="E1103"/>
    </row>
    <row r="1104" spans="5:5" ht="13.5" thickTop="1" thickBot="1">
      <c r="E1104"/>
    </row>
    <row r="1105" spans="5:5" ht="13.5" thickTop="1" thickBot="1">
      <c r="E1105"/>
    </row>
    <row r="1106" spans="5:5" ht="13.5" thickTop="1" thickBot="1">
      <c r="E1106"/>
    </row>
    <row r="1107" spans="5:5" ht="13.5" thickTop="1" thickBot="1">
      <c r="E1107"/>
    </row>
    <row r="1108" spans="5:5" ht="13.5" thickTop="1" thickBot="1">
      <c r="E1108"/>
    </row>
    <row r="1109" spans="5:5" ht="13.5" thickTop="1" thickBot="1">
      <c r="E1109"/>
    </row>
    <row r="1110" spans="5:5" ht="13.5" thickTop="1" thickBot="1">
      <c r="E1110"/>
    </row>
    <row r="1111" spans="5:5" ht="13.5" thickTop="1" thickBot="1">
      <c r="E1111"/>
    </row>
    <row r="1112" spans="5:5" ht="13.5" thickTop="1" thickBot="1">
      <c r="E1112"/>
    </row>
    <row r="1113" spans="5:5" ht="13.5" thickTop="1" thickBot="1">
      <c r="E1113"/>
    </row>
    <row r="1114" spans="5:5" ht="13.5" thickTop="1" thickBot="1">
      <c r="E1114"/>
    </row>
    <row r="1115" spans="5:5" ht="13.5" thickTop="1" thickBot="1">
      <c r="E1115"/>
    </row>
    <row r="1116" spans="5:5" ht="13.5" thickTop="1" thickBot="1">
      <c r="E1116"/>
    </row>
    <row r="1117" spans="5:5" ht="13.5" thickTop="1" thickBot="1">
      <c r="E1117"/>
    </row>
    <row r="1118" spans="5:5" ht="13" thickTop="1">
      <c r="E1118"/>
    </row>
    <row r="1119" spans="5:5">
      <c r="E1119"/>
    </row>
    <row r="1120" spans="5:5">
      <c r="E1120"/>
    </row>
    <row r="1121" spans="5:5">
      <c r="E1121"/>
    </row>
    <row r="1122" spans="5:5">
      <c r="E1122"/>
    </row>
    <row r="1123" spans="5:5">
      <c r="E1123"/>
    </row>
    <row r="1124" spans="5:5">
      <c r="E1124"/>
    </row>
    <row r="1125" spans="5:5">
      <c r="E1125"/>
    </row>
    <row r="1126" spans="5:5">
      <c r="E1126"/>
    </row>
    <row r="1127" spans="5:5">
      <c r="E1127"/>
    </row>
    <row r="1128" spans="5:5">
      <c r="E1128"/>
    </row>
    <row r="1129" spans="5:5">
      <c r="E1129"/>
    </row>
    <row r="1130" spans="5:5">
      <c r="E1130"/>
    </row>
    <row r="1131" spans="5:5" ht="13" thickBot="1">
      <c r="E1131"/>
    </row>
    <row r="1132" spans="5:5" ht="13.5" thickTop="1" thickBot="1">
      <c r="E1132"/>
    </row>
    <row r="1133" spans="5:5" ht="13.5" thickTop="1" thickBot="1">
      <c r="E1133"/>
    </row>
    <row r="1134" spans="5:5" ht="13.5" thickTop="1" thickBot="1">
      <c r="E1134"/>
    </row>
    <row r="1135" spans="5:5" ht="13.5" thickTop="1" thickBot="1">
      <c r="E1135"/>
    </row>
    <row r="1136" spans="5:5" ht="13.5" thickTop="1" thickBot="1">
      <c r="E1136"/>
    </row>
    <row r="1137" spans="5:5" ht="13.5" thickTop="1" thickBot="1">
      <c r="E1137"/>
    </row>
    <row r="1138" spans="5:5" ht="13.5" thickTop="1" thickBot="1">
      <c r="E1138"/>
    </row>
    <row r="1139" spans="5:5" ht="13.5" thickTop="1" thickBot="1">
      <c r="E1139"/>
    </row>
    <row r="1140" spans="5:5" ht="13.5" thickTop="1" thickBot="1">
      <c r="E1140"/>
    </row>
    <row r="1141" spans="5:5" ht="13.5" thickTop="1" thickBot="1">
      <c r="E1141"/>
    </row>
    <row r="1142" spans="5:5" ht="13.5" thickTop="1" thickBot="1">
      <c r="E1142"/>
    </row>
    <row r="1143" spans="5:5" ht="13.5" thickTop="1" thickBot="1">
      <c r="E1143"/>
    </row>
    <row r="1144" spans="5:5" ht="13.5" thickTop="1" thickBot="1">
      <c r="E1144"/>
    </row>
    <row r="1145" spans="5:5" ht="13.5" thickTop="1" thickBot="1">
      <c r="E1145"/>
    </row>
    <row r="1146" spans="5:5" ht="13.5" thickTop="1" thickBot="1">
      <c r="E1146"/>
    </row>
    <row r="1147" spans="5:5" ht="13.5" thickTop="1" thickBot="1">
      <c r="E1147"/>
    </row>
    <row r="1148" spans="5:5" ht="13.5" thickTop="1" thickBot="1">
      <c r="E1148"/>
    </row>
    <row r="1149" spans="5:5" ht="13.5" thickTop="1" thickBot="1">
      <c r="E1149"/>
    </row>
    <row r="1150" spans="5:5" ht="13.5" thickTop="1" thickBot="1">
      <c r="E1150"/>
    </row>
    <row r="1151" spans="5:5" ht="13.5" thickTop="1" thickBot="1">
      <c r="E1151"/>
    </row>
    <row r="1152" spans="5:5" ht="13.5" thickTop="1" thickBot="1">
      <c r="E1152"/>
    </row>
    <row r="1153" spans="5:5" ht="13.5" thickTop="1" thickBot="1">
      <c r="E1153"/>
    </row>
    <row r="1154" spans="5:5" ht="13.5" thickTop="1" thickBot="1">
      <c r="E1154"/>
    </row>
    <row r="1155" spans="5:5" ht="13.5" thickTop="1" thickBot="1">
      <c r="E1155"/>
    </row>
    <row r="1156" spans="5:5" ht="13.5" thickTop="1" thickBot="1">
      <c r="E1156"/>
    </row>
    <row r="1157" spans="5:5" ht="13.5" thickTop="1" thickBot="1">
      <c r="E1157"/>
    </row>
    <row r="1158" spans="5:5" ht="13.5" thickTop="1" thickBot="1">
      <c r="E1158"/>
    </row>
    <row r="1159" spans="5:5" ht="13.5" thickTop="1" thickBot="1">
      <c r="E1159"/>
    </row>
    <row r="1160" spans="5:5" ht="13.5" thickTop="1" thickBot="1">
      <c r="E1160"/>
    </row>
    <row r="1161" spans="5:5" ht="13.5" thickTop="1" thickBot="1">
      <c r="E1161"/>
    </row>
    <row r="1162" spans="5:5" ht="13.5" thickTop="1" thickBot="1">
      <c r="E1162"/>
    </row>
    <row r="1163" spans="5:5" ht="13.5" thickTop="1" thickBot="1">
      <c r="E1163"/>
    </row>
    <row r="1164" spans="5:5" ht="13.5" thickTop="1" thickBot="1">
      <c r="E1164"/>
    </row>
    <row r="1165" spans="5:5" ht="13.5" thickTop="1" thickBot="1">
      <c r="E1165"/>
    </row>
    <row r="1166" spans="5:5" ht="13.5" thickTop="1" thickBot="1">
      <c r="E1166"/>
    </row>
    <row r="1167" spans="5:5" ht="13.5" thickTop="1" thickBot="1">
      <c r="E1167"/>
    </row>
    <row r="1168" spans="5:5" ht="13.5" thickTop="1" thickBot="1">
      <c r="E1168"/>
    </row>
    <row r="1169" spans="5:5" ht="13.5" thickTop="1" thickBot="1">
      <c r="E1169"/>
    </row>
    <row r="1170" spans="5:5" ht="13.5" thickTop="1" thickBot="1">
      <c r="E1170"/>
    </row>
    <row r="1171" spans="5:5" ht="13.5" thickTop="1" thickBot="1">
      <c r="E1171"/>
    </row>
    <row r="1172" spans="5:5" ht="13.5" thickTop="1" thickBot="1">
      <c r="E1172"/>
    </row>
    <row r="1173" spans="5:5" ht="13.5" thickTop="1" thickBot="1">
      <c r="E1173"/>
    </row>
    <row r="1174" spans="5:5" ht="13.5" thickTop="1" thickBot="1">
      <c r="E1174"/>
    </row>
    <row r="1175" spans="5:5" ht="13.5" thickTop="1" thickBot="1">
      <c r="E1175"/>
    </row>
    <row r="1176" spans="5:5" ht="13.5" thickTop="1" thickBot="1">
      <c r="E1176"/>
    </row>
    <row r="1177" spans="5:5" ht="13.5" thickTop="1" thickBot="1">
      <c r="E1177"/>
    </row>
    <row r="1178" spans="5:5" ht="13.5" thickTop="1" thickBot="1">
      <c r="E1178"/>
    </row>
    <row r="1179" spans="5:5" ht="13.5" thickTop="1" thickBot="1">
      <c r="E1179"/>
    </row>
    <row r="1180" spans="5:5" ht="13.5" thickTop="1" thickBot="1">
      <c r="E1180"/>
    </row>
    <row r="1181" spans="5:5" ht="13.5" thickTop="1" thickBot="1">
      <c r="E1181"/>
    </row>
    <row r="1182" spans="5:5" ht="13.5" thickTop="1" thickBot="1">
      <c r="E1182"/>
    </row>
    <row r="1183" spans="5:5" ht="13.5" thickTop="1" thickBot="1">
      <c r="E1183"/>
    </row>
    <row r="1184" spans="5:5" ht="13.5" thickTop="1" thickBot="1">
      <c r="E1184"/>
    </row>
    <row r="1185" spans="5:5" ht="13.5" thickTop="1" thickBot="1">
      <c r="E1185"/>
    </row>
    <row r="1186" spans="5:5" ht="13.5" thickTop="1" thickBot="1">
      <c r="E1186"/>
    </row>
    <row r="1187" spans="5:5" ht="13.5" thickTop="1" thickBot="1">
      <c r="E1187"/>
    </row>
    <row r="1188" spans="5:5" ht="13" thickTop="1">
      <c r="E1188"/>
    </row>
    <row r="1189" spans="5:5">
      <c r="E1189"/>
    </row>
    <row r="1190" spans="5:5">
      <c r="E1190"/>
    </row>
    <row r="1191" spans="5:5">
      <c r="E1191"/>
    </row>
    <row r="1192" spans="5:5">
      <c r="E1192"/>
    </row>
    <row r="1193" spans="5:5">
      <c r="E1193"/>
    </row>
    <row r="1194" spans="5:5">
      <c r="E1194"/>
    </row>
    <row r="1195" spans="5:5">
      <c r="E1195"/>
    </row>
    <row r="1196" spans="5:5">
      <c r="E1196"/>
    </row>
    <row r="1197" spans="5:5">
      <c r="E1197"/>
    </row>
    <row r="1198" spans="5:5">
      <c r="E1198"/>
    </row>
    <row r="1199" spans="5:5">
      <c r="E1199"/>
    </row>
    <row r="1200" spans="5:5">
      <c r="E1200"/>
    </row>
    <row r="1201" spans="5:5" ht="13" thickBot="1">
      <c r="E1201"/>
    </row>
    <row r="1202" spans="5:5" ht="13.5" thickTop="1" thickBot="1">
      <c r="E1202"/>
    </row>
    <row r="1203" spans="5:5" ht="13.5" thickTop="1" thickBot="1">
      <c r="E1203"/>
    </row>
    <row r="1204" spans="5:5" ht="13.5" thickTop="1" thickBot="1">
      <c r="E1204"/>
    </row>
    <row r="1205" spans="5:5" ht="13.5" thickTop="1" thickBot="1">
      <c r="E1205"/>
    </row>
    <row r="1206" spans="5:5" ht="13.5" thickTop="1" thickBot="1">
      <c r="E1206"/>
    </row>
    <row r="1207" spans="5:5" ht="13.5" thickTop="1" thickBot="1">
      <c r="E1207"/>
    </row>
    <row r="1208" spans="5:5" ht="13.5" thickTop="1" thickBot="1">
      <c r="E1208"/>
    </row>
    <row r="1209" spans="5:5" ht="13.5" thickTop="1" thickBot="1">
      <c r="E1209"/>
    </row>
    <row r="1210" spans="5:5" ht="13.5" thickTop="1" thickBot="1">
      <c r="E1210"/>
    </row>
    <row r="1211" spans="5:5" ht="13.5" thickTop="1" thickBot="1">
      <c r="E1211"/>
    </row>
    <row r="1212" spans="5:5" ht="13.5" thickTop="1" thickBot="1">
      <c r="E1212"/>
    </row>
    <row r="1213" spans="5:5" ht="13.5" thickTop="1" thickBot="1">
      <c r="E1213"/>
    </row>
    <row r="1214" spans="5:5" ht="13.5" thickTop="1" thickBot="1">
      <c r="E1214"/>
    </row>
    <row r="1215" spans="5:5" ht="13.5" thickTop="1" thickBot="1">
      <c r="E1215"/>
    </row>
    <row r="1216" spans="5:5" ht="13.5" thickTop="1" thickBot="1">
      <c r="E1216"/>
    </row>
    <row r="1217" spans="5:5" ht="13.5" thickTop="1" thickBot="1">
      <c r="E1217"/>
    </row>
    <row r="1218" spans="5:5" ht="13.5" thickTop="1" thickBot="1">
      <c r="E1218"/>
    </row>
    <row r="1219" spans="5:5" ht="13.5" thickTop="1" thickBot="1">
      <c r="E1219"/>
    </row>
    <row r="1220" spans="5:5" ht="13.5" thickTop="1" thickBot="1">
      <c r="E1220"/>
    </row>
    <row r="1221" spans="5:5" ht="13.5" thickTop="1" thickBot="1">
      <c r="E1221"/>
    </row>
    <row r="1222" spans="5:5" ht="13.5" thickTop="1" thickBot="1">
      <c r="E1222"/>
    </row>
    <row r="1223" spans="5:5" ht="13.5" thickTop="1" thickBot="1">
      <c r="E1223"/>
    </row>
    <row r="1224" spans="5:5" ht="13.5" thickTop="1" thickBot="1">
      <c r="E1224"/>
    </row>
    <row r="1225" spans="5:5" ht="13.5" thickTop="1" thickBot="1">
      <c r="E1225"/>
    </row>
    <row r="1226" spans="5:5" ht="13.5" thickTop="1" thickBot="1">
      <c r="E1226"/>
    </row>
    <row r="1227" spans="5:5" ht="13.5" thickTop="1" thickBot="1">
      <c r="E1227"/>
    </row>
    <row r="1228" spans="5:5" ht="13.5" thickTop="1" thickBot="1">
      <c r="E1228"/>
    </row>
    <row r="1229" spans="5:5" ht="13.5" thickTop="1" thickBot="1">
      <c r="E1229"/>
    </row>
    <row r="1230" spans="5:5" ht="13.5" thickTop="1" thickBot="1">
      <c r="E1230"/>
    </row>
    <row r="1231" spans="5:5" ht="13.5" thickTop="1" thickBot="1">
      <c r="E1231"/>
    </row>
    <row r="1232" spans="5:5" ht="13.5" thickTop="1" thickBot="1">
      <c r="E1232"/>
    </row>
    <row r="1233" spans="5:5" ht="13.5" thickTop="1" thickBot="1">
      <c r="E1233"/>
    </row>
    <row r="1234" spans="5:5" ht="13.5" thickTop="1" thickBot="1">
      <c r="E1234"/>
    </row>
    <row r="1235" spans="5:5" ht="13.5" thickTop="1" thickBot="1">
      <c r="E1235"/>
    </row>
    <row r="1236" spans="5:5" ht="13.5" thickTop="1" thickBot="1">
      <c r="E1236"/>
    </row>
    <row r="1237" spans="5:5" ht="13.5" thickTop="1" thickBot="1">
      <c r="E1237"/>
    </row>
    <row r="1238" spans="5:5" ht="13.5" thickTop="1" thickBot="1">
      <c r="E1238"/>
    </row>
    <row r="1239" spans="5:5" ht="13.5" thickTop="1" thickBot="1">
      <c r="E1239"/>
    </row>
    <row r="1240" spans="5:5" ht="13.5" thickTop="1" thickBot="1">
      <c r="E1240"/>
    </row>
    <row r="1241" spans="5:5" ht="13.5" thickTop="1" thickBot="1">
      <c r="E1241"/>
    </row>
    <row r="1242" spans="5:5" ht="13.5" thickTop="1" thickBot="1">
      <c r="E1242"/>
    </row>
    <row r="1243" spans="5:5" ht="13.5" thickTop="1" thickBot="1">
      <c r="E1243"/>
    </row>
    <row r="1244" spans="5:5" ht="13.5" thickTop="1" thickBot="1">
      <c r="E1244"/>
    </row>
    <row r="1245" spans="5:5" ht="13.5" thickTop="1" thickBot="1">
      <c r="E1245"/>
    </row>
    <row r="1246" spans="5:5" ht="13.5" thickTop="1" thickBot="1">
      <c r="E1246"/>
    </row>
    <row r="1247" spans="5:5" ht="13.5" thickTop="1" thickBot="1">
      <c r="E1247"/>
    </row>
    <row r="1248" spans="5:5" ht="13.5" thickTop="1" thickBot="1">
      <c r="E1248"/>
    </row>
    <row r="1249" spans="5:5" ht="13.5" thickTop="1" thickBot="1">
      <c r="E1249"/>
    </row>
    <row r="1250" spans="5:5" ht="13.5" thickTop="1" thickBot="1">
      <c r="E1250"/>
    </row>
    <row r="1251" spans="5:5" ht="13.5" thickTop="1" thickBot="1">
      <c r="E1251"/>
    </row>
    <row r="1252" spans="5:5" ht="13.5" thickTop="1" thickBot="1">
      <c r="E1252"/>
    </row>
    <row r="1253" spans="5:5" ht="13.5" thickTop="1" thickBot="1">
      <c r="E1253"/>
    </row>
    <row r="1254" spans="5:5" ht="13.5" thickTop="1" thickBot="1">
      <c r="E1254"/>
    </row>
    <row r="1255" spans="5:5" ht="13.5" thickTop="1" thickBot="1">
      <c r="E1255"/>
    </row>
    <row r="1256" spans="5:5" ht="13.5" thickTop="1" thickBot="1">
      <c r="E1256"/>
    </row>
    <row r="1257" spans="5:5" ht="13.5" thickTop="1" thickBot="1">
      <c r="E1257"/>
    </row>
    <row r="1258" spans="5:5" ht="13" thickTop="1">
      <c r="E1258"/>
    </row>
    <row r="1259" spans="5:5">
      <c r="E1259"/>
    </row>
    <row r="1260" spans="5:5">
      <c r="E1260"/>
    </row>
    <row r="1261" spans="5:5">
      <c r="E1261"/>
    </row>
    <row r="1262" spans="5:5">
      <c r="E1262"/>
    </row>
    <row r="1263" spans="5:5">
      <c r="E1263"/>
    </row>
    <row r="1264" spans="5:5">
      <c r="E1264"/>
    </row>
    <row r="1265" spans="5:5">
      <c r="E1265"/>
    </row>
    <row r="1266" spans="5:5">
      <c r="E1266"/>
    </row>
    <row r="1267" spans="5:5">
      <c r="E1267"/>
    </row>
    <row r="1268" spans="5:5">
      <c r="E1268"/>
    </row>
    <row r="1269" spans="5:5">
      <c r="E1269"/>
    </row>
    <row r="1270" spans="5:5">
      <c r="E1270"/>
    </row>
    <row r="1271" spans="5:5" ht="13" thickBot="1">
      <c r="E1271"/>
    </row>
    <row r="1272" spans="5:5" ht="13.5" thickTop="1" thickBot="1">
      <c r="E1272"/>
    </row>
    <row r="1273" spans="5:5" ht="13.5" thickTop="1" thickBot="1">
      <c r="E1273"/>
    </row>
    <row r="1274" spans="5:5" ht="13.5" thickTop="1" thickBot="1">
      <c r="E1274"/>
    </row>
    <row r="1275" spans="5:5" ht="13.5" thickTop="1" thickBot="1">
      <c r="E1275"/>
    </row>
    <row r="1276" spans="5:5" ht="13.5" thickTop="1" thickBot="1">
      <c r="E1276"/>
    </row>
    <row r="1277" spans="5:5" ht="13.5" thickTop="1" thickBot="1">
      <c r="E1277"/>
    </row>
    <row r="1278" spans="5:5" ht="13.5" thickTop="1" thickBot="1">
      <c r="E1278"/>
    </row>
    <row r="1279" spans="5:5" ht="13.5" thickTop="1" thickBot="1">
      <c r="E1279"/>
    </row>
    <row r="1280" spans="5:5" ht="13.5" thickTop="1" thickBot="1">
      <c r="E1280"/>
    </row>
    <row r="1281" spans="5:5" ht="13.5" thickTop="1" thickBot="1">
      <c r="E1281"/>
    </row>
    <row r="1282" spans="5:5" ht="13.5" thickTop="1" thickBot="1">
      <c r="E1282"/>
    </row>
    <row r="1283" spans="5:5" ht="13.5" thickTop="1" thickBot="1">
      <c r="E1283"/>
    </row>
    <row r="1284" spans="5:5" ht="13.5" thickTop="1" thickBot="1">
      <c r="E1284"/>
    </row>
    <row r="1285" spans="5:5" ht="13.5" thickTop="1" thickBot="1">
      <c r="E1285"/>
    </row>
    <row r="1286" spans="5:5" ht="13.5" thickTop="1" thickBot="1">
      <c r="E1286"/>
    </row>
    <row r="1287" spans="5:5" ht="13.5" thickTop="1" thickBot="1">
      <c r="E1287"/>
    </row>
    <row r="1288" spans="5:5" ht="13.5" thickTop="1" thickBot="1">
      <c r="E1288"/>
    </row>
    <row r="1289" spans="5:5" ht="13.5" thickTop="1" thickBot="1">
      <c r="E1289"/>
    </row>
    <row r="1290" spans="5:5" ht="13.5" thickTop="1" thickBot="1">
      <c r="E1290"/>
    </row>
    <row r="1291" spans="5:5" ht="13.5" thickTop="1" thickBot="1">
      <c r="E1291"/>
    </row>
    <row r="1292" spans="5:5" ht="13.5" thickTop="1" thickBot="1">
      <c r="E1292"/>
    </row>
    <row r="1293" spans="5:5" ht="13.5" thickTop="1" thickBot="1">
      <c r="E1293"/>
    </row>
    <row r="1294" spans="5:5" ht="13.5" thickTop="1" thickBot="1">
      <c r="E1294"/>
    </row>
    <row r="1295" spans="5:5" ht="13.5" thickTop="1" thickBot="1">
      <c r="E1295"/>
    </row>
    <row r="1296" spans="5:5" ht="13.5" thickTop="1" thickBot="1">
      <c r="E1296"/>
    </row>
    <row r="1297" spans="5:5" ht="13.5" thickTop="1" thickBot="1">
      <c r="E1297"/>
    </row>
    <row r="1298" spans="5:5" ht="13.5" thickTop="1" thickBot="1">
      <c r="E1298"/>
    </row>
    <row r="1299" spans="5:5" ht="13.5" thickTop="1" thickBot="1">
      <c r="E1299"/>
    </row>
    <row r="1300" spans="5:5" ht="13.5" thickTop="1" thickBot="1">
      <c r="E1300"/>
    </row>
    <row r="1301" spans="5:5" ht="13.5" thickTop="1" thickBot="1">
      <c r="E1301"/>
    </row>
    <row r="1302" spans="5:5" ht="13.5" thickTop="1" thickBot="1">
      <c r="E1302"/>
    </row>
    <row r="1303" spans="5:5" ht="13.5" thickTop="1" thickBot="1">
      <c r="E1303"/>
    </row>
    <row r="1304" spans="5:5" ht="13.5" thickTop="1" thickBot="1">
      <c r="E1304"/>
    </row>
    <row r="1305" spans="5:5" ht="13.5" thickTop="1" thickBot="1">
      <c r="E1305"/>
    </row>
    <row r="1306" spans="5:5" ht="13.5" thickTop="1" thickBot="1">
      <c r="E1306"/>
    </row>
    <row r="1307" spans="5:5" ht="13.5" thickTop="1" thickBot="1">
      <c r="E1307"/>
    </row>
    <row r="1308" spans="5:5" ht="13.5" thickTop="1" thickBot="1">
      <c r="E1308"/>
    </row>
    <row r="1309" spans="5:5" ht="13.5" thickTop="1" thickBot="1">
      <c r="E1309"/>
    </row>
    <row r="1310" spans="5:5" ht="13.5" thickTop="1" thickBot="1">
      <c r="E1310"/>
    </row>
    <row r="1311" spans="5:5" ht="13.5" thickTop="1" thickBot="1">
      <c r="E1311"/>
    </row>
    <row r="1312" spans="5:5" ht="13.5" thickTop="1" thickBot="1">
      <c r="E1312"/>
    </row>
    <row r="1313" spans="5:5" ht="13.5" thickTop="1" thickBot="1">
      <c r="E1313"/>
    </row>
    <row r="1314" spans="5:5" ht="13.5" thickTop="1" thickBot="1">
      <c r="E1314"/>
    </row>
    <row r="1315" spans="5:5" ht="13.5" thickTop="1" thickBot="1">
      <c r="E1315"/>
    </row>
    <row r="1316" spans="5:5" ht="13.5" thickTop="1" thickBot="1">
      <c r="E1316"/>
    </row>
    <row r="1317" spans="5:5" ht="13.5" thickTop="1" thickBot="1">
      <c r="E1317"/>
    </row>
    <row r="1318" spans="5:5" ht="13.5" thickTop="1" thickBot="1">
      <c r="E1318"/>
    </row>
    <row r="1319" spans="5:5" ht="13.5" thickTop="1" thickBot="1">
      <c r="E1319"/>
    </row>
    <row r="1320" spans="5:5" ht="13.5" thickTop="1" thickBot="1">
      <c r="E1320"/>
    </row>
    <row r="1321" spans="5:5" ht="13.5" thickTop="1" thickBot="1">
      <c r="E1321"/>
    </row>
    <row r="1322" spans="5:5" ht="13.5" thickTop="1" thickBot="1">
      <c r="E1322"/>
    </row>
    <row r="1323" spans="5:5" ht="13.5" thickTop="1" thickBot="1">
      <c r="E1323"/>
    </row>
    <row r="1324" spans="5:5" ht="13.5" thickTop="1" thickBot="1">
      <c r="E1324"/>
    </row>
    <row r="1325" spans="5:5" ht="13.5" thickTop="1" thickBot="1">
      <c r="E1325"/>
    </row>
    <row r="1326" spans="5:5" ht="13.5" thickTop="1" thickBot="1">
      <c r="E1326"/>
    </row>
    <row r="1327" spans="5:5" ht="13.5" thickTop="1" thickBot="1">
      <c r="E1327"/>
    </row>
    <row r="1328" spans="5:5" ht="13" thickTop="1">
      <c r="E1328"/>
    </row>
    <row r="1329" spans="5:5">
      <c r="E1329"/>
    </row>
    <row r="1330" spans="5:5">
      <c r="E1330"/>
    </row>
    <row r="1331" spans="5:5">
      <c r="E1331"/>
    </row>
    <row r="1332" spans="5:5">
      <c r="E1332"/>
    </row>
    <row r="1333" spans="5:5">
      <c r="E1333"/>
    </row>
    <row r="1334" spans="5:5">
      <c r="E1334"/>
    </row>
    <row r="1335" spans="5:5">
      <c r="E1335"/>
    </row>
    <row r="1336" spans="5:5">
      <c r="E1336"/>
    </row>
    <row r="1337" spans="5:5">
      <c r="E1337"/>
    </row>
    <row r="1338" spans="5:5">
      <c r="E1338"/>
    </row>
    <row r="1339" spans="5:5">
      <c r="E1339"/>
    </row>
    <row r="1340" spans="5:5">
      <c r="E1340"/>
    </row>
    <row r="1341" spans="5:5" ht="13" thickBot="1">
      <c r="E1341"/>
    </row>
    <row r="1342" spans="5:5" ht="13.5" thickTop="1" thickBot="1">
      <c r="E1342"/>
    </row>
    <row r="1343" spans="5:5" ht="13.5" thickTop="1" thickBot="1">
      <c r="E1343"/>
    </row>
    <row r="1344" spans="5:5" ht="13.5" thickTop="1" thickBot="1">
      <c r="E1344"/>
    </row>
    <row r="1345" spans="5:5" ht="13.5" thickTop="1" thickBot="1">
      <c r="E1345"/>
    </row>
    <row r="1346" spans="5:5" ht="13.5" thickTop="1" thickBot="1">
      <c r="E1346"/>
    </row>
    <row r="1347" spans="5:5" ht="13.5" thickTop="1" thickBot="1">
      <c r="E1347"/>
    </row>
    <row r="1348" spans="5:5" ht="13.5" thickTop="1" thickBot="1">
      <c r="E1348"/>
    </row>
    <row r="1349" spans="5:5" ht="13.5" thickTop="1" thickBot="1">
      <c r="E1349"/>
    </row>
    <row r="1350" spans="5:5" ht="13.5" thickTop="1" thickBot="1">
      <c r="E1350"/>
    </row>
    <row r="1351" spans="5:5" ht="13.5" thickTop="1" thickBot="1">
      <c r="E1351"/>
    </row>
    <row r="1352" spans="5:5" ht="13.5" thickTop="1" thickBot="1">
      <c r="E1352"/>
    </row>
    <row r="1353" spans="5:5" ht="13.5" thickTop="1" thickBot="1">
      <c r="E1353"/>
    </row>
    <row r="1354" spans="5:5" ht="13.5" thickTop="1" thickBot="1">
      <c r="E1354"/>
    </row>
    <row r="1355" spans="5:5" ht="13.5" thickTop="1" thickBot="1">
      <c r="E1355"/>
    </row>
    <row r="1356" spans="5:5" ht="13.5" thickTop="1" thickBot="1">
      <c r="E1356"/>
    </row>
    <row r="1357" spans="5:5" ht="13.5" thickTop="1" thickBot="1">
      <c r="E1357"/>
    </row>
    <row r="1358" spans="5:5" ht="13.5" thickTop="1" thickBot="1">
      <c r="E1358"/>
    </row>
    <row r="1359" spans="5:5" ht="13.5" thickTop="1" thickBot="1">
      <c r="E1359"/>
    </row>
    <row r="1360" spans="5:5" ht="13.5" thickTop="1" thickBot="1">
      <c r="E1360"/>
    </row>
    <row r="1361" spans="5:5" ht="13.5" thickTop="1" thickBot="1">
      <c r="E1361"/>
    </row>
    <row r="1362" spans="5:5" ht="13.5" thickTop="1" thickBot="1">
      <c r="E1362"/>
    </row>
    <row r="1363" spans="5:5" ht="13.5" thickTop="1" thickBot="1">
      <c r="E1363"/>
    </row>
    <row r="1364" spans="5:5" ht="13.5" thickTop="1" thickBot="1">
      <c r="E1364"/>
    </row>
    <row r="1365" spans="5:5" ht="13.5" thickTop="1" thickBot="1">
      <c r="E1365"/>
    </row>
    <row r="1366" spans="5:5" ht="13.5" thickTop="1" thickBot="1">
      <c r="E1366"/>
    </row>
    <row r="1367" spans="5:5" ht="13.5" thickTop="1" thickBot="1">
      <c r="E1367"/>
    </row>
    <row r="1368" spans="5:5" ht="13.5" thickTop="1" thickBot="1">
      <c r="E1368"/>
    </row>
    <row r="1369" spans="5:5" ht="13.5" thickTop="1" thickBot="1">
      <c r="E1369"/>
    </row>
    <row r="1370" spans="5:5" ht="13.5" thickTop="1" thickBot="1">
      <c r="E1370"/>
    </row>
    <row r="1371" spans="5:5" ht="13.5" thickTop="1" thickBot="1">
      <c r="E1371"/>
    </row>
    <row r="1372" spans="5:5" ht="13.5" thickTop="1" thickBot="1">
      <c r="E1372"/>
    </row>
    <row r="1373" spans="5:5" ht="13.5" thickTop="1" thickBot="1">
      <c r="E1373"/>
    </row>
    <row r="1374" spans="5:5" ht="13.5" thickTop="1" thickBot="1">
      <c r="E1374"/>
    </row>
    <row r="1375" spans="5:5" ht="13.5" thickTop="1" thickBot="1">
      <c r="E1375"/>
    </row>
    <row r="1376" spans="5:5" ht="13.5" thickTop="1" thickBot="1">
      <c r="E1376"/>
    </row>
    <row r="1377" spans="5:5" ht="13.5" thickTop="1" thickBot="1">
      <c r="E1377"/>
    </row>
    <row r="1378" spans="5:5" ht="13.5" thickTop="1" thickBot="1">
      <c r="E1378"/>
    </row>
    <row r="1379" spans="5:5" ht="13.5" thickTop="1" thickBot="1">
      <c r="E1379"/>
    </row>
    <row r="1380" spans="5:5" ht="13.5" thickTop="1" thickBot="1">
      <c r="E1380"/>
    </row>
    <row r="1381" spans="5:5" ht="13.5" thickTop="1" thickBot="1">
      <c r="E1381"/>
    </row>
    <row r="1382" spans="5:5" ht="13.5" thickTop="1" thickBot="1">
      <c r="E1382"/>
    </row>
    <row r="1383" spans="5:5" ht="13.5" thickTop="1" thickBot="1">
      <c r="E1383"/>
    </row>
    <row r="1384" spans="5:5" ht="13.5" thickTop="1" thickBot="1">
      <c r="E1384"/>
    </row>
    <row r="1385" spans="5:5" ht="13.5" thickTop="1" thickBot="1">
      <c r="E1385"/>
    </row>
    <row r="1386" spans="5:5" ht="13.5" thickTop="1" thickBot="1">
      <c r="E1386"/>
    </row>
    <row r="1387" spans="5:5" ht="13.5" thickTop="1" thickBot="1">
      <c r="E1387"/>
    </row>
    <row r="1388" spans="5:5" ht="13.5" thickTop="1" thickBot="1">
      <c r="E1388"/>
    </row>
    <row r="1389" spans="5:5" ht="13.5" thickTop="1" thickBot="1">
      <c r="E1389"/>
    </row>
    <row r="1390" spans="5:5" ht="13.5" thickTop="1" thickBot="1">
      <c r="E1390"/>
    </row>
    <row r="1391" spans="5:5" ht="13.5" thickTop="1" thickBot="1">
      <c r="E1391"/>
    </row>
    <row r="1392" spans="5:5" ht="13.5" thickTop="1" thickBot="1">
      <c r="E1392"/>
    </row>
    <row r="1393" spans="5:5" ht="13.5" thickTop="1" thickBot="1">
      <c r="E1393"/>
    </row>
    <row r="1394" spans="5:5" ht="13.5" thickTop="1" thickBot="1">
      <c r="E1394"/>
    </row>
    <row r="1395" spans="5:5" ht="13.5" thickTop="1" thickBot="1">
      <c r="E1395"/>
    </row>
    <row r="1396" spans="5:5" ht="13.5" thickTop="1" thickBot="1">
      <c r="E1396"/>
    </row>
    <row r="1397" spans="5:5" ht="13.5" thickTop="1" thickBot="1">
      <c r="E1397"/>
    </row>
    <row r="1398" spans="5:5" ht="13" thickTop="1">
      <c r="E1398"/>
    </row>
    <row r="1399" spans="5:5">
      <c r="E1399"/>
    </row>
    <row r="1400" spans="5:5">
      <c r="E1400"/>
    </row>
    <row r="1401" spans="5:5">
      <c r="E1401"/>
    </row>
    <row r="1402" spans="5:5">
      <c r="E1402"/>
    </row>
    <row r="1403" spans="5:5">
      <c r="E1403"/>
    </row>
    <row r="1404" spans="5:5">
      <c r="E1404"/>
    </row>
    <row r="1405" spans="5:5">
      <c r="E1405"/>
    </row>
    <row r="1406" spans="5:5">
      <c r="E1406"/>
    </row>
    <row r="1407" spans="5:5">
      <c r="E1407"/>
    </row>
    <row r="1408" spans="5:5">
      <c r="E1408"/>
    </row>
    <row r="1409" spans="5:5">
      <c r="E1409"/>
    </row>
    <row r="1410" spans="5:5">
      <c r="E1410"/>
    </row>
    <row r="1411" spans="5:5" ht="13" thickBot="1">
      <c r="E1411"/>
    </row>
    <row r="1412" spans="5:5" ht="13.5" thickTop="1" thickBot="1">
      <c r="E1412"/>
    </row>
    <row r="1413" spans="5:5" ht="13.5" thickTop="1" thickBot="1">
      <c r="E1413"/>
    </row>
    <row r="1414" spans="5:5" ht="13.5" thickTop="1" thickBot="1">
      <c r="E1414"/>
    </row>
    <row r="1415" spans="5:5" ht="13.5" thickTop="1" thickBot="1">
      <c r="E1415"/>
    </row>
    <row r="1416" spans="5:5" ht="13.5" thickTop="1" thickBot="1">
      <c r="E1416"/>
    </row>
    <row r="1417" spans="5:5" ht="13.5" thickTop="1" thickBot="1">
      <c r="E1417"/>
    </row>
    <row r="1418" spans="5:5" ht="13.5" thickTop="1" thickBot="1">
      <c r="E1418"/>
    </row>
    <row r="1419" spans="5:5" ht="13.5" thickTop="1" thickBot="1">
      <c r="E1419"/>
    </row>
    <row r="1420" spans="5:5" ht="13.5" thickTop="1" thickBot="1">
      <c r="E1420"/>
    </row>
    <row r="1421" spans="5:5" ht="13.5" thickTop="1" thickBot="1">
      <c r="E1421"/>
    </row>
    <row r="1422" spans="5:5" ht="13.5" thickTop="1" thickBot="1">
      <c r="E1422"/>
    </row>
    <row r="1423" spans="5:5" ht="13.5" thickTop="1" thickBot="1">
      <c r="E1423"/>
    </row>
    <row r="1424" spans="5:5" ht="13.5" thickTop="1" thickBot="1">
      <c r="E1424"/>
    </row>
    <row r="1425" spans="5:5" ht="13.5" thickTop="1" thickBot="1">
      <c r="E1425"/>
    </row>
    <row r="1426" spans="5:5" ht="13.5" thickTop="1" thickBot="1">
      <c r="E1426"/>
    </row>
    <row r="1427" spans="5:5" ht="13.5" thickTop="1" thickBot="1">
      <c r="E1427"/>
    </row>
    <row r="1428" spans="5:5" ht="13.5" thickTop="1" thickBot="1">
      <c r="E1428"/>
    </row>
    <row r="1429" spans="5:5" ht="13.5" thickTop="1" thickBot="1">
      <c r="E1429"/>
    </row>
    <row r="1430" spans="5:5" ht="13.5" thickTop="1" thickBot="1">
      <c r="E1430"/>
    </row>
    <row r="1431" spans="5:5" ht="13.5" thickTop="1" thickBot="1">
      <c r="E1431"/>
    </row>
    <row r="1432" spans="5:5" ht="13.5" thickTop="1" thickBot="1">
      <c r="E1432"/>
    </row>
    <row r="1433" spans="5:5" ht="13.5" thickTop="1" thickBot="1">
      <c r="E1433"/>
    </row>
    <row r="1434" spans="5:5" ht="13.5" thickTop="1" thickBot="1">
      <c r="E1434"/>
    </row>
    <row r="1435" spans="5:5" ht="13.5" thickTop="1" thickBot="1">
      <c r="E1435"/>
    </row>
    <row r="1436" spans="5:5" ht="13.5" thickTop="1" thickBot="1">
      <c r="E1436"/>
    </row>
    <row r="1437" spans="5:5" ht="13.5" thickTop="1" thickBot="1">
      <c r="E1437"/>
    </row>
    <row r="1438" spans="5:5" ht="13.5" thickTop="1" thickBot="1">
      <c r="E1438"/>
    </row>
    <row r="1439" spans="5:5" ht="13.5" thickTop="1" thickBot="1">
      <c r="E1439"/>
    </row>
    <row r="1440" spans="5:5" ht="13.5" thickTop="1" thickBot="1">
      <c r="E1440"/>
    </row>
    <row r="1441" spans="5:5" ht="13.5" thickTop="1" thickBot="1">
      <c r="E1441"/>
    </row>
    <row r="1442" spans="5:5" ht="13.5" thickTop="1" thickBot="1">
      <c r="E1442"/>
    </row>
    <row r="1443" spans="5:5" ht="13.5" thickTop="1" thickBot="1">
      <c r="E1443"/>
    </row>
    <row r="1444" spans="5:5" ht="13.5" thickTop="1" thickBot="1">
      <c r="E1444"/>
    </row>
    <row r="1445" spans="5:5" ht="13.5" thickTop="1" thickBot="1">
      <c r="E1445"/>
    </row>
    <row r="1446" spans="5:5" ht="13.5" thickTop="1" thickBot="1">
      <c r="E1446"/>
    </row>
    <row r="1447" spans="5:5" ht="13.5" thickTop="1" thickBot="1">
      <c r="E1447"/>
    </row>
    <row r="1448" spans="5:5" ht="13.5" thickTop="1" thickBot="1">
      <c r="E1448"/>
    </row>
    <row r="1449" spans="5:5" ht="13.5" thickTop="1" thickBot="1">
      <c r="E1449"/>
    </row>
    <row r="1450" spans="5:5" ht="13.5" thickTop="1" thickBot="1">
      <c r="E1450"/>
    </row>
    <row r="1451" spans="5:5" ht="13.5" thickTop="1" thickBot="1">
      <c r="E1451"/>
    </row>
    <row r="1452" spans="5:5" ht="13.5" thickTop="1" thickBot="1">
      <c r="E1452"/>
    </row>
    <row r="1453" spans="5:5" ht="13.5" thickTop="1" thickBot="1">
      <c r="E1453"/>
    </row>
    <row r="1454" spans="5:5" ht="13.5" thickTop="1" thickBot="1">
      <c r="E1454"/>
    </row>
    <row r="1455" spans="5:5" ht="13.5" thickTop="1" thickBot="1">
      <c r="E1455"/>
    </row>
    <row r="1456" spans="5:5" ht="13.5" thickTop="1" thickBot="1">
      <c r="E1456"/>
    </row>
    <row r="1457" spans="5:5" ht="13.5" thickTop="1" thickBot="1">
      <c r="E1457"/>
    </row>
    <row r="1458" spans="5:5" ht="13.5" thickTop="1" thickBot="1">
      <c r="E1458"/>
    </row>
    <row r="1459" spans="5:5" ht="13.5" thickTop="1" thickBot="1">
      <c r="E1459"/>
    </row>
    <row r="1460" spans="5:5" ht="13.5" thickTop="1" thickBot="1">
      <c r="E1460"/>
    </row>
    <row r="1461" spans="5:5" ht="13.5" thickTop="1" thickBot="1">
      <c r="E1461"/>
    </row>
    <row r="1462" spans="5:5" ht="13.5" thickTop="1" thickBot="1">
      <c r="E1462"/>
    </row>
    <row r="1463" spans="5:5" ht="13.5" thickTop="1" thickBot="1">
      <c r="E1463"/>
    </row>
    <row r="1464" spans="5:5" ht="13.5" thickTop="1" thickBot="1">
      <c r="E1464"/>
    </row>
    <row r="1465" spans="5:5" ht="13.5" thickTop="1" thickBot="1">
      <c r="E1465"/>
    </row>
    <row r="1466" spans="5:5" ht="13.5" thickTop="1" thickBot="1">
      <c r="E1466"/>
    </row>
    <row r="1467" spans="5:5" ht="13.5" thickTop="1" thickBot="1">
      <c r="E1467"/>
    </row>
    <row r="1468" spans="5:5" ht="13" thickTop="1">
      <c r="E1468"/>
    </row>
    <row r="1469" spans="5:5">
      <c r="E1469"/>
    </row>
    <row r="1470" spans="5:5">
      <c r="E1470"/>
    </row>
    <row r="1471" spans="5:5">
      <c r="E1471"/>
    </row>
    <row r="1472" spans="5:5">
      <c r="E1472"/>
    </row>
    <row r="1473" spans="5:5">
      <c r="E1473"/>
    </row>
    <row r="1474" spans="5:5">
      <c r="E1474"/>
    </row>
    <row r="1475" spans="5:5">
      <c r="E1475"/>
    </row>
    <row r="1476" spans="5:5">
      <c r="E1476"/>
    </row>
    <row r="1477" spans="5:5">
      <c r="E1477"/>
    </row>
    <row r="1478" spans="5:5">
      <c r="E1478"/>
    </row>
    <row r="1479" spans="5:5">
      <c r="E1479"/>
    </row>
    <row r="1480" spans="5:5">
      <c r="E1480"/>
    </row>
    <row r="1481" spans="5:5" ht="13" thickBot="1">
      <c r="E1481"/>
    </row>
    <row r="1482" spans="5:5" ht="13.5" thickTop="1" thickBot="1">
      <c r="E1482"/>
    </row>
    <row r="1483" spans="5:5" ht="13.5" thickTop="1" thickBot="1">
      <c r="E1483"/>
    </row>
    <row r="1484" spans="5:5" ht="13.5" thickTop="1" thickBot="1">
      <c r="E1484"/>
    </row>
    <row r="1485" spans="5:5" ht="13.5" thickTop="1" thickBot="1">
      <c r="E1485"/>
    </row>
    <row r="1486" spans="5:5" ht="13.5" thickTop="1" thickBot="1">
      <c r="E1486"/>
    </row>
    <row r="1487" spans="5:5" ht="13.5" thickTop="1" thickBot="1">
      <c r="E1487"/>
    </row>
    <row r="1488" spans="5:5" ht="13.5" thickTop="1" thickBot="1">
      <c r="E1488"/>
    </row>
    <row r="1489" spans="5:5" ht="13.5" thickTop="1" thickBot="1">
      <c r="E1489"/>
    </row>
    <row r="1490" spans="5:5" ht="13.5" thickTop="1" thickBot="1">
      <c r="E1490"/>
    </row>
    <row r="1491" spans="5:5" ht="13.5" thickTop="1" thickBot="1">
      <c r="E1491"/>
    </row>
    <row r="1492" spans="5:5" ht="13.5" thickTop="1" thickBot="1">
      <c r="E1492"/>
    </row>
    <row r="1493" spans="5:5" ht="13.5" thickTop="1" thickBot="1">
      <c r="E1493"/>
    </row>
    <row r="1494" spans="5:5" ht="13.5" thickTop="1" thickBot="1">
      <c r="E1494"/>
    </row>
    <row r="1495" spans="5:5" ht="13.5" thickTop="1" thickBot="1">
      <c r="E1495"/>
    </row>
    <row r="1496" spans="5:5" ht="13.5" thickTop="1" thickBot="1">
      <c r="E1496"/>
    </row>
    <row r="1497" spans="5:5" ht="13.5" thickTop="1" thickBot="1">
      <c r="E1497"/>
    </row>
    <row r="1498" spans="5:5" ht="13.5" thickTop="1" thickBot="1">
      <c r="E1498"/>
    </row>
    <row r="1499" spans="5:5" ht="13.5" thickTop="1" thickBot="1">
      <c r="E1499"/>
    </row>
    <row r="1500" spans="5:5" ht="13.5" thickTop="1" thickBot="1">
      <c r="E1500"/>
    </row>
    <row r="1501" spans="5:5" ht="13.5" thickTop="1" thickBot="1">
      <c r="E1501"/>
    </row>
    <row r="1502" spans="5:5" ht="13.5" thickTop="1" thickBot="1">
      <c r="E1502"/>
    </row>
    <row r="1503" spans="5:5" ht="13.5" thickTop="1" thickBot="1">
      <c r="E1503"/>
    </row>
    <row r="1504" spans="5:5" ht="13.5" thickTop="1" thickBot="1">
      <c r="E1504"/>
    </row>
    <row r="1505" spans="5:5" ht="13.5" thickTop="1" thickBot="1">
      <c r="E1505"/>
    </row>
    <row r="1506" spans="5:5" ht="13.5" thickTop="1" thickBot="1">
      <c r="E1506"/>
    </row>
    <row r="1507" spans="5:5" ht="13.5" thickTop="1" thickBot="1">
      <c r="E1507"/>
    </row>
    <row r="1508" spans="5:5" ht="13.5" thickTop="1" thickBot="1">
      <c r="E1508"/>
    </row>
    <row r="1509" spans="5:5" ht="13.5" thickTop="1" thickBot="1">
      <c r="E1509"/>
    </row>
    <row r="1510" spans="5:5" ht="13.5" thickTop="1" thickBot="1">
      <c r="E1510"/>
    </row>
    <row r="1511" spans="5:5" ht="13.5" thickTop="1" thickBot="1">
      <c r="E1511"/>
    </row>
    <row r="1512" spans="5:5" ht="13.5" thickTop="1" thickBot="1">
      <c r="E1512"/>
    </row>
    <row r="1513" spans="5:5" ht="13.5" thickTop="1" thickBot="1">
      <c r="E1513"/>
    </row>
    <row r="1514" spans="5:5" ht="13.5" thickTop="1" thickBot="1">
      <c r="E1514"/>
    </row>
    <row r="1515" spans="5:5" ht="13.5" thickTop="1" thickBot="1">
      <c r="E1515"/>
    </row>
    <row r="1516" spans="5:5" ht="13.5" thickTop="1" thickBot="1">
      <c r="E1516"/>
    </row>
    <row r="1517" spans="5:5" ht="13.5" thickTop="1" thickBot="1">
      <c r="E1517"/>
    </row>
    <row r="1518" spans="5:5" ht="13.5" thickTop="1" thickBot="1">
      <c r="E1518"/>
    </row>
    <row r="1519" spans="5:5" ht="13.5" thickTop="1" thickBot="1">
      <c r="E1519"/>
    </row>
    <row r="1520" spans="5:5" ht="13.5" thickTop="1" thickBot="1">
      <c r="E1520"/>
    </row>
    <row r="1521" spans="5:5" ht="13.5" thickTop="1" thickBot="1">
      <c r="E1521"/>
    </row>
    <row r="1522" spans="5:5" ht="13.5" thickTop="1" thickBot="1">
      <c r="E1522"/>
    </row>
    <row r="1523" spans="5:5" ht="13.5" thickTop="1" thickBot="1">
      <c r="E1523"/>
    </row>
    <row r="1524" spans="5:5" ht="13.5" thickTop="1" thickBot="1">
      <c r="E1524"/>
    </row>
    <row r="1525" spans="5:5" ht="13.5" thickTop="1" thickBot="1">
      <c r="E1525"/>
    </row>
    <row r="1526" spans="5:5" ht="13.5" thickTop="1" thickBot="1">
      <c r="E1526"/>
    </row>
    <row r="1527" spans="5:5" ht="13.5" thickTop="1" thickBot="1">
      <c r="E1527"/>
    </row>
    <row r="1528" spans="5:5" ht="13.5" thickTop="1" thickBot="1">
      <c r="E1528"/>
    </row>
    <row r="1529" spans="5:5" ht="13.5" thickTop="1" thickBot="1">
      <c r="E1529"/>
    </row>
    <row r="1530" spans="5:5" ht="13.5" thickTop="1" thickBot="1">
      <c r="E1530"/>
    </row>
    <row r="1531" spans="5:5" ht="13.5" thickTop="1" thickBot="1">
      <c r="E1531"/>
    </row>
    <row r="1532" spans="5:5" ht="13.5" thickTop="1" thickBot="1">
      <c r="E1532"/>
    </row>
    <row r="1533" spans="5:5" ht="13.5" thickTop="1" thickBot="1">
      <c r="E1533"/>
    </row>
    <row r="1534" spans="5:5" ht="13.5" thickTop="1" thickBot="1">
      <c r="E1534"/>
    </row>
    <row r="1535" spans="5:5" ht="13.5" thickTop="1" thickBot="1">
      <c r="E1535"/>
    </row>
    <row r="1536" spans="5:5" ht="13.5" thickTop="1" thickBot="1">
      <c r="E1536"/>
    </row>
    <row r="1537" spans="5:5" ht="13.5" thickTop="1" thickBot="1">
      <c r="E1537"/>
    </row>
    <row r="1538" spans="5:5" ht="13" thickTop="1">
      <c r="E1538"/>
    </row>
    <row r="1539" spans="5:5">
      <c r="E1539"/>
    </row>
    <row r="1540" spans="5:5">
      <c r="E1540"/>
    </row>
    <row r="1541" spans="5:5">
      <c r="E1541"/>
    </row>
    <row r="1542" spans="5:5">
      <c r="E1542"/>
    </row>
    <row r="1543" spans="5:5">
      <c r="E1543"/>
    </row>
    <row r="1544" spans="5:5">
      <c r="E1544"/>
    </row>
    <row r="1545" spans="5:5">
      <c r="E1545"/>
    </row>
    <row r="1546" spans="5:5">
      <c r="E1546"/>
    </row>
    <row r="1547" spans="5:5">
      <c r="E1547"/>
    </row>
    <row r="1548" spans="5:5">
      <c r="E1548"/>
    </row>
    <row r="1549" spans="5:5">
      <c r="E1549"/>
    </row>
    <row r="1550" spans="5:5">
      <c r="E1550"/>
    </row>
    <row r="1551" spans="5:5" ht="13" thickBot="1">
      <c r="E1551"/>
    </row>
    <row r="1552" spans="5:5" ht="13.5" thickTop="1" thickBot="1">
      <c r="E1552"/>
    </row>
    <row r="1553" spans="5:5" ht="13.5" thickTop="1" thickBot="1">
      <c r="E1553"/>
    </row>
    <row r="1554" spans="5:5" ht="13.5" thickTop="1" thickBot="1">
      <c r="E1554"/>
    </row>
    <row r="1555" spans="5:5" ht="13.5" thickTop="1" thickBot="1">
      <c r="E1555"/>
    </row>
    <row r="1556" spans="5:5" ht="13.5" thickTop="1" thickBot="1">
      <c r="E1556"/>
    </row>
    <row r="1557" spans="5:5" ht="13.5" thickTop="1" thickBot="1">
      <c r="E1557"/>
    </row>
    <row r="1558" spans="5:5" ht="13.5" thickTop="1" thickBot="1">
      <c r="E1558"/>
    </row>
    <row r="1559" spans="5:5" ht="13.5" thickTop="1" thickBot="1">
      <c r="E1559"/>
    </row>
    <row r="1560" spans="5:5" ht="13.5" thickTop="1" thickBot="1">
      <c r="E1560"/>
    </row>
    <row r="1561" spans="5:5" ht="13.5" thickTop="1" thickBot="1">
      <c r="E1561"/>
    </row>
    <row r="1562" spans="5:5" ht="13.5" thickTop="1" thickBot="1">
      <c r="E1562"/>
    </row>
    <row r="1563" spans="5:5" ht="13.5" thickTop="1" thickBot="1">
      <c r="E1563"/>
    </row>
    <row r="1564" spans="5:5" ht="13.5" thickTop="1" thickBot="1">
      <c r="E1564"/>
    </row>
    <row r="1565" spans="5:5" ht="13.5" thickTop="1" thickBot="1">
      <c r="E1565"/>
    </row>
    <row r="1566" spans="5:5" ht="13.5" thickTop="1" thickBot="1">
      <c r="E1566"/>
    </row>
    <row r="1567" spans="5:5" ht="13.5" thickTop="1" thickBot="1">
      <c r="E1567"/>
    </row>
    <row r="1568" spans="5:5" ht="13.5" thickTop="1" thickBot="1">
      <c r="E1568"/>
    </row>
    <row r="1569" spans="5:5" ht="13.5" thickTop="1" thickBot="1">
      <c r="E1569"/>
    </row>
    <row r="1570" spans="5:5" ht="13.5" thickTop="1" thickBot="1">
      <c r="E1570"/>
    </row>
    <row r="1571" spans="5:5" ht="13.5" thickTop="1" thickBot="1">
      <c r="E1571"/>
    </row>
    <row r="1572" spans="5:5" ht="13.5" thickTop="1" thickBot="1">
      <c r="E1572"/>
    </row>
    <row r="1573" spans="5:5" ht="13.5" thickTop="1" thickBot="1">
      <c r="E1573"/>
    </row>
    <row r="1574" spans="5:5" ht="13.5" thickTop="1" thickBot="1">
      <c r="E1574"/>
    </row>
    <row r="1575" spans="5:5" ht="13.5" thickTop="1" thickBot="1">
      <c r="E1575"/>
    </row>
    <row r="1576" spans="5:5" ht="13.5" thickTop="1" thickBot="1">
      <c r="E1576"/>
    </row>
    <row r="1577" spans="5:5" ht="13.5" thickTop="1" thickBot="1">
      <c r="E1577"/>
    </row>
    <row r="1578" spans="5:5" ht="13.5" thickTop="1" thickBot="1">
      <c r="E1578"/>
    </row>
    <row r="1579" spans="5:5" ht="13.5" thickTop="1" thickBot="1">
      <c r="E1579"/>
    </row>
    <row r="1580" spans="5:5" ht="13.5" thickTop="1" thickBot="1">
      <c r="E1580"/>
    </row>
    <row r="1581" spans="5:5" ht="13.5" thickTop="1" thickBot="1">
      <c r="E1581"/>
    </row>
    <row r="1582" spans="5:5" ht="13.5" thickTop="1" thickBot="1">
      <c r="E1582"/>
    </row>
    <row r="1583" spans="5:5" ht="13.5" thickTop="1" thickBot="1">
      <c r="E1583"/>
    </row>
    <row r="1584" spans="5:5" ht="13.5" thickTop="1" thickBot="1">
      <c r="E1584"/>
    </row>
    <row r="1585" spans="5:5" ht="13.5" thickTop="1" thickBot="1">
      <c r="E1585"/>
    </row>
    <row r="1586" spans="5:5" ht="13.5" thickTop="1" thickBot="1">
      <c r="E1586"/>
    </row>
    <row r="1587" spans="5:5" ht="13.5" thickTop="1" thickBot="1">
      <c r="E1587"/>
    </row>
    <row r="1588" spans="5:5" ht="13.5" thickTop="1" thickBot="1">
      <c r="E1588"/>
    </row>
    <row r="1589" spans="5:5" ht="13.5" thickTop="1" thickBot="1">
      <c r="E1589"/>
    </row>
    <row r="1590" spans="5:5" ht="13.5" thickTop="1" thickBot="1">
      <c r="E1590"/>
    </row>
    <row r="1591" spans="5:5" ht="13.5" thickTop="1" thickBot="1">
      <c r="E1591"/>
    </row>
    <row r="1592" spans="5:5" ht="13.5" thickTop="1" thickBot="1">
      <c r="E1592"/>
    </row>
    <row r="1593" spans="5:5" ht="13.5" thickTop="1" thickBot="1">
      <c r="E1593"/>
    </row>
    <row r="1594" spans="5:5" ht="13.5" thickTop="1" thickBot="1">
      <c r="E1594"/>
    </row>
    <row r="1595" spans="5:5" ht="13.5" thickTop="1" thickBot="1">
      <c r="E1595"/>
    </row>
    <row r="1596" spans="5:5" ht="13.5" thickTop="1" thickBot="1">
      <c r="E1596"/>
    </row>
    <row r="1597" spans="5:5" ht="13.5" thickTop="1" thickBot="1">
      <c r="E1597"/>
    </row>
    <row r="1598" spans="5:5" ht="13.5" thickTop="1" thickBot="1">
      <c r="E1598"/>
    </row>
    <row r="1599" spans="5:5" ht="13.5" thickTop="1" thickBot="1">
      <c r="E1599"/>
    </row>
    <row r="1600" spans="5:5" ht="13.5" thickTop="1" thickBot="1">
      <c r="E1600"/>
    </row>
    <row r="1601" spans="5:5" ht="13.5" thickTop="1" thickBot="1">
      <c r="E1601"/>
    </row>
    <row r="1602" spans="5:5" ht="13.5" thickTop="1" thickBot="1">
      <c r="E1602"/>
    </row>
    <row r="1603" spans="5:5" ht="13.5" thickTop="1" thickBot="1">
      <c r="E1603"/>
    </row>
    <row r="1604" spans="5:5" ht="13.5" thickTop="1" thickBot="1">
      <c r="E1604"/>
    </row>
    <row r="1605" spans="5:5" ht="13.5" thickTop="1" thickBot="1">
      <c r="E1605"/>
    </row>
    <row r="1606" spans="5:5" ht="13.5" thickTop="1" thickBot="1">
      <c r="E1606"/>
    </row>
    <row r="1607" spans="5:5" ht="13.5" thickTop="1" thickBot="1">
      <c r="E1607"/>
    </row>
    <row r="1608" spans="5:5" ht="13" thickTop="1">
      <c r="E1608"/>
    </row>
    <row r="1609" spans="5:5">
      <c r="E1609"/>
    </row>
    <row r="1610" spans="5:5">
      <c r="E1610"/>
    </row>
    <row r="1611" spans="5:5">
      <c r="E1611"/>
    </row>
    <row r="1612" spans="5:5">
      <c r="E1612"/>
    </row>
    <row r="1613" spans="5:5">
      <c r="E1613"/>
    </row>
    <row r="1614" spans="5:5">
      <c r="E1614"/>
    </row>
    <row r="1615" spans="5:5">
      <c r="E1615"/>
    </row>
    <row r="1616" spans="5:5">
      <c r="E1616"/>
    </row>
    <row r="1617" spans="5:5">
      <c r="E1617"/>
    </row>
    <row r="1618" spans="5:5">
      <c r="E1618"/>
    </row>
    <row r="1619" spans="5:5">
      <c r="E1619"/>
    </row>
    <row r="1620" spans="5:5">
      <c r="E1620"/>
    </row>
    <row r="1621" spans="5:5" ht="13" thickBot="1">
      <c r="E1621"/>
    </row>
    <row r="1622" spans="5:5" ht="13.5" thickTop="1" thickBot="1">
      <c r="E1622"/>
    </row>
    <row r="1623" spans="5:5" ht="13.5" thickTop="1" thickBot="1">
      <c r="E1623"/>
    </row>
    <row r="1624" spans="5:5" ht="13.5" thickTop="1" thickBot="1">
      <c r="E1624"/>
    </row>
    <row r="1625" spans="5:5" ht="13.5" thickTop="1" thickBot="1">
      <c r="E1625"/>
    </row>
    <row r="1626" spans="5:5" ht="13.5" thickTop="1" thickBot="1">
      <c r="E1626"/>
    </row>
    <row r="1627" spans="5:5" ht="13.5" thickTop="1" thickBot="1">
      <c r="E1627"/>
    </row>
    <row r="1628" spans="5:5" ht="13.5" thickTop="1" thickBot="1">
      <c r="E1628"/>
    </row>
    <row r="1629" spans="5:5" ht="13.5" thickTop="1" thickBot="1">
      <c r="E1629"/>
    </row>
    <row r="1630" spans="5:5" ht="13.5" thickTop="1" thickBot="1">
      <c r="E1630"/>
    </row>
    <row r="1631" spans="5:5" ht="13.5" thickTop="1" thickBot="1">
      <c r="E1631"/>
    </row>
    <row r="1632" spans="5:5" ht="13.5" thickTop="1" thickBot="1">
      <c r="E1632"/>
    </row>
    <row r="1633" spans="5:5" ht="13.5" thickTop="1" thickBot="1">
      <c r="E1633"/>
    </row>
    <row r="1634" spans="5:5" ht="13.5" thickTop="1" thickBot="1">
      <c r="E1634"/>
    </row>
    <row r="1635" spans="5:5" ht="13.5" thickTop="1" thickBot="1">
      <c r="E1635"/>
    </row>
    <row r="1636" spans="5:5" ht="13.5" thickTop="1" thickBot="1">
      <c r="E1636"/>
    </row>
    <row r="1637" spans="5:5" ht="13.5" thickTop="1" thickBot="1">
      <c r="E1637"/>
    </row>
    <row r="1638" spans="5:5" ht="13.5" thickTop="1" thickBot="1">
      <c r="E1638"/>
    </row>
    <row r="1639" spans="5:5" ht="13.5" thickTop="1" thickBot="1">
      <c r="E1639"/>
    </row>
    <row r="1640" spans="5:5" ht="13.5" thickTop="1" thickBot="1">
      <c r="E1640"/>
    </row>
    <row r="1641" spans="5:5" ht="13.5" thickTop="1" thickBot="1">
      <c r="E1641"/>
    </row>
    <row r="1642" spans="5:5" ht="13.5" thickTop="1" thickBot="1">
      <c r="E1642"/>
    </row>
    <row r="1643" spans="5:5" ht="13.5" thickTop="1" thickBot="1">
      <c r="E1643"/>
    </row>
    <row r="1644" spans="5:5" ht="13.5" thickTop="1" thickBot="1">
      <c r="E1644"/>
    </row>
    <row r="1645" spans="5:5" ht="13.5" thickTop="1" thickBot="1">
      <c r="E1645"/>
    </row>
    <row r="1646" spans="5:5" ht="13.5" thickTop="1" thickBot="1">
      <c r="E1646"/>
    </row>
    <row r="1647" spans="5:5" ht="13.5" thickTop="1" thickBot="1">
      <c r="E1647"/>
    </row>
    <row r="1648" spans="5:5" ht="13.5" thickTop="1" thickBot="1">
      <c r="E1648"/>
    </row>
    <row r="1649" spans="5:5" ht="13.5" thickTop="1" thickBot="1">
      <c r="E1649"/>
    </row>
    <row r="1650" spans="5:5" ht="13.5" thickTop="1" thickBot="1">
      <c r="E1650"/>
    </row>
    <row r="1651" spans="5:5" ht="13.5" thickTop="1" thickBot="1">
      <c r="E1651"/>
    </row>
    <row r="1652" spans="5:5" ht="13.5" thickTop="1" thickBot="1">
      <c r="E1652"/>
    </row>
    <row r="1653" spans="5:5" ht="13.5" thickTop="1" thickBot="1">
      <c r="E1653"/>
    </row>
    <row r="1654" spans="5:5" ht="13.5" thickTop="1" thickBot="1">
      <c r="E1654"/>
    </row>
    <row r="1655" spans="5:5" ht="13.5" thickTop="1" thickBot="1">
      <c r="E1655"/>
    </row>
    <row r="1656" spans="5:5" ht="13.5" thickTop="1" thickBot="1">
      <c r="E1656"/>
    </row>
    <row r="1657" spans="5:5" ht="13.5" thickTop="1" thickBot="1">
      <c r="E1657"/>
    </row>
    <row r="1658" spans="5:5" ht="13.5" thickTop="1" thickBot="1">
      <c r="E1658"/>
    </row>
    <row r="1659" spans="5:5" ht="13.5" thickTop="1" thickBot="1">
      <c r="E1659"/>
    </row>
    <row r="1660" spans="5:5" ht="13.5" thickTop="1" thickBot="1">
      <c r="E1660"/>
    </row>
    <row r="1661" spans="5:5" ht="13.5" thickTop="1" thickBot="1">
      <c r="E1661"/>
    </row>
    <row r="1662" spans="5:5" ht="13.5" thickTop="1" thickBot="1">
      <c r="E1662"/>
    </row>
    <row r="1663" spans="5:5" ht="13.5" thickTop="1" thickBot="1">
      <c r="E1663"/>
    </row>
    <row r="1664" spans="5:5" ht="13.5" thickTop="1" thickBot="1">
      <c r="E1664"/>
    </row>
    <row r="1665" spans="5:5" ht="13.5" thickTop="1" thickBot="1">
      <c r="E1665"/>
    </row>
    <row r="1666" spans="5:5" ht="13.5" thickTop="1" thickBot="1">
      <c r="E1666"/>
    </row>
    <row r="1667" spans="5:5" ht="13.5" thickTop="1" thickBot="1">
      <c r="E1667"/>
    </row>
    <row r="1668" spans="5:5" ht="13.5" thickTop="1" thickBot="1">
      <c r="E1668"/>
    </row>
    <row r="1669" spans="5:5" ht="13.5" thickTop="1" thickBot="1">
      <c r="E1669"/>
    </row>
    <row r="1670" spans="5:5" ht="13.5" thickTop="1" thickBot="1">
      <c r="E1670"/>
    </row>
    <row r="1671" spans="5:5" ht="13.5" thickTop="1" thickBot="1">
      <c r="E1671"/>
    </row>
    <row r="1672" spans="5:5" ht="13.5" thickTop="1" thickBot="1">
      <c r="E1672"/>
    </row>
    <row r="1673" spans="5:5" ht="13.5" thickTop="1" thickBot="1">
      <c r="E1673"/>
    </row>
    <row r="1674" spans="5:5" ht="13.5" thickTop="1" thickBot="1">
      <c r="E1674"/>
    </row>
    <row r="1675" spans="5:5" ht="13.5" thickTop="1" thickBot="1">
      <c r="E1675"/>
    </row>
    <row r="1676" spans="5:5" ht="13.5" thickTop="1" thickBot="1">
      <c r="E1676"/>
    </row>
    <row r="1677" spans="5:5" ht="13.5" thickTop="1" thickBot="1">
      <c r="E1677"/>
    </row>
    <row r="1678" spans="5:5" ht="13" thickTop="1">
      <c r="E1678"/>
    </row>
    <row r="1679" spans="5:5">
      <c r="E1679"/>
    </row>
    <row r="1680" spans="5:5">
      <c r="E1680"/>
    </row>
    <row r="1681" spans="5:5">
      <c r="E1681"/>
    </row>
    <row r="1682" spans="5:5">
      <c r="E1682"/>
    </row>
    <row r="1683" spans="5:5">
      <c r="E1683"/>
    </row>
    <row r="1684" spans="5:5">
      <c r="E1684"/>
    </row>
    <row r="1685" spans="5:5">
      <c r="E1685"/>
    </row>
    <row r="1686" spans="5:5">
      <c r="E1686"/>
    </row>
    <row r="1687" spans="5:5">
      <c r="E1687"/>
    </row>
    <row r="1688" spans="5:5">
      <c r="E1688"/>
    </row>
    <row r="1689" spans="5:5">
      <c r="E1689"/>
    </row>
    <row r="1690" spans="5:5">
      <c r="E1690"/>
    </row>
    <row r="1691" spans="5:5" ht="13" thickBot="1">
      <c r="E1691"/>
    </row>
    <row r="1692" spans="5:5" ht="13.5" thickTop="1" thickBot="1">
      <c r="E1692"/>
    </row>
    <row r="1693" spans="5:5" ht="13.5" thickTop="1" thickBot="1">
      <c r="E1693"/>
    </row>
    <row r="1694" spans="5:5" ht="13.5" thickTop="1" thickBot="1">
      <c r="E1694"/>
    </row>
    <row r="1695" spans="5:5" ht="13.5" thickTop="1" thickBot="1">
      <c r="E1695"/>
    </row>
    <row r="1696" spans="5:5" ht="13.5" thickTop="1" thickBot="1">
      <c r="E1696"/>
    </row>
    <row r="1697" spans="5:5" ht="13.5" thickTop="1" thickBot="1">
      <c r="E1697"/>
    </row>
    <row r="1698" spans="5:5" ht="13.5" thickTop="1" thickBot="1">
      <c r="E1698"/>
    </row>
    <row r="1699" spans="5:5" ht="13.5" thickTop="1" thickBot="1">
      <c r="E1699"/>
    </row>
    <row r="1700" spans="5:5" ht="13.5" thickTop="1" thickBot="1">
      <c r="E1700"/>
    </row>
    <row r="1701" spans="5:5" ht="13.5" thickTop="1" thickBot="1">
      <c r="E1701"/>
    </row>
    <row r="1702" spans="5:5" ht="13.5" thickTop="1" thickBot="1">
      <c r="E1702"/>
    </row>
    <row r="1703" spans="5:5" ht="13.5" thickTop="1" thickBot="1">
      <c r="E1703"/>
    </row>
    <row r="1704" spans="5:5" ht="13.5" thickTop="1" thickBot="1">
      <c r="E1704"/>
    </row>
    <row r="1705" spans="5:5" ht="13.5" thickTop="1" thickBot="1">
      <c r="E1705"/>
    </row>
    <row r="1706" spans="5:5" ht="13.5" thickTop="1" thickBot="1">
      <c r="E1706"/>
    </row>
    <row r="1707" spans="5:5" ht="13.5" thickTop="1" thickBot="1">
      <c r="E1707"/>
    </row>
    <row r="1708" spans="5:5" ht="13.5" thickTop="1" thickBot="1">
      <c r="E1708"/>
    </row>
    <row r="1709" spans="5:5" ht="13.5" thickTop="1" thickBot="1">
      <c r="E1709"/>
    </row>
    <row r="1710" spans="5:5" ht="13.5" thickTop="1" thickBot="1">
      <c r="E1710"/>
    </row>
    <row r="1711" spans="5:5" ht="13.5" thickTop="1" thickBot="1">
      <c r="E1711"/>
    </row>
    <row r="1712" spans="5:5" ht="13.5" thickTop="1" thickBot="1">
      <c r="E1712"/>
    </row>
    <row r="1713" spans="5:5" ht="13.5" thickTop="1" thickBot="1">
      <c r="E1713"/>
    </row>
    <row r="1714" spans="5:5" ht="13.5" thickTop="1" thickBot="1">
      <c r="E1714"/>
    </row>
    <row r="1715" spans="5:5" ht="13.5" thickTop="1" thickBot="1">
      <c r="E1715"/>
    </row>
    <row r="1716" spans="5:5" ht="13.5" thickTop="1" thickBot="1">
      <c r="E1716"/>
    </row>
    <row r="1717" spans="5:5" ht="13.5" thickTop="1" thickBot="1">
      <c r="E1717"/>
    </row>
    <row r="1718" spans="5:5" ht="13.5" thickTop="1" thickBot="1">
      <c r="E1718"/>
    </row>
    <row r="1719" spans="5:5" ht="13.5" thickTop="1" thickBot="1">
      <c r="E1719"/>
    </row>
    <row r="1720" spans="5:5" ht="13.5" thickTop="1" thickBot="1">
      <c r="E1720"/>
    </row>
    <row r="1721" spans="5:5" ht="13.5" thickTop="1" thickBot="1">
      <c r="E1721"/>
    </row>
    <row r="1722" spans="5:5" ht="13.5" thickTop="1" thickBot="1">
      <c r="E1722"/>
    </row>
    <row r="1723" spans="5:5" ht="13.5" thickTop="1" thickBot="1">
      <c r="E1723"/>
    </row>
    <row r="1724" spans="5:5" ht="13.5" thickTop="1" thickBot="1">
      <c r="E1724"/>
    </row>
    <row r="1725" spans="5:5" ht="13.5" thickTop="1" thickBot="1">
      <c r="E1725"/>
    </row>
    <row r="1726" spans="5:5" ht="13.5" thickTop="1" thickBot="1">
      <c r="E1726"/>
    </row>
    <row r="1727" spans="5:5" ht="13.5" thickTop="1" thickBot="1">
      <c r="E1727"/>
    </row>
    <row r="1728" spans="5:5" ht="13.5" thickTop="1" thickBot="1">
      <c r="E1728"/>
    </row>
    <row r="1729" spans="5:5" ht="13.5" thickTop="1" thickBot="1">
      <c r="E1729"/>
    </row>
    <row r="1730" spans="5:5" ht="13.5" thickTop="1" thickBot="1">
      <c r="E1730"/>
    </row>
    <row r="1731" spans="5:5" ht="13.5" thickTop="1" thickBot="1">
      <c r="E1731"/>
    </row>
    <row r="1732" spans="5:5" ht="13.5" thickTop="1" thickBot="1">
      <c r="E1732"/>
    </row>
    <row r="1733" spans="5:5" ht="13.5" thickTop="1" thickBot="1">
      <c r="E1733"/>
    </row>
    <row r="1734" spans="5:5" ht="13.5" thickTop="1" thickBot="1">
      <c r="E1734"/>
    </row>
    <row r="1735" spans="5:5" ht="13.5" thickTop="1" thickBot="1">
      <c r="E1735"/>
    </row>
    <row r="1736" spans="5:5" ht="13.5" thickTop="1" thickBot="1">
      <c r="E1736"/>
    </row>
    <row r="1737" spans="5:5" ht="13.5" thickTop="1" thickBot="1">
      <c r="E1737"/>
    </row>
    <row r="1738" spans="5:5" ht="13.5" thickTop="1" thickBot="1">
      <c r="E1738"/>
    </row>
    <row r="1739" spans="5:5" ht="13.5" thickTop="1" thickBot="1">
      <c r="E1739"/>
    </row>
    <row r="1740" spans="5:5" ht="13.5" thickTop="1" thickBot="1">
      <c r="E1740"/>
    </row>
    <row r="1741" spans="5:5" ht="13.5" thickTop="1" thickBot="1">
      <c r="E1741"/>
    </row>
    <row r="1742" spans="5:5" ht="13.5" thickTop="1" thickBot="1">
      <c r="E1742"/>
    </row>
    <row r="1743" spans="5:5" ht="13.5" thickTop="1" thickBot="1">
      <c r="E1743"/>
    </row>
    <row r="1744" spans="5:5" ht="13.5" thickTop="1" thickBot="1">
      <c r="E1744"/>
    </row>
    <row r="1745" spans="5:5" ht="13.5" thickTop="1" thickBot="1">
      <c r="E1745"/>
    </row>
    <row r="1746" spans="5:5" ht="13.5" thickTop="1" thickBot="1">
      <c r="E1746"/>
    </row>
    <row r="1747" spans="5:5" ht="13.5" thickTop="1" thickBot="1">
      <c r="E1747"/>
    </row>
    <row r="1748" spans="5:5" ht="13" thickTop="1">
      <c r="E1748"/>
    </row>
    <row r="1749" spans="5:5">
      <c r="E1749"/>
    </row>
    <row r="1750" spans="5:5">
      <c r="E1750"/>
    </row>
    <row r="1751" spans="5:5">
      <c r="E1751"/>
    </row>
    <row r="1752" spans="5:5">
      <c r="E1752"/>
    </row>
    <row r="1753" spans="5:5">
      <c r="E1753"/>
    </row>
    <row r="1754" spans="5:5">
      <c r="E1754"/>
    </row>
    <row r="1755" spans="5:5">
      <c r="E1755"/>
    </row>
    <row r="1756" spans="5:5">
      <c r="E1756"/>
    </row>
    <row r="1757" spans="5:5">
      <c r="E1757"/>
    </row>
    <row r="1758" spans="5:5">
      <c r="E1758"/>
    </row>
    <row r="1759" spans="5:5">
      <c r="E1759"/>
    </row>
    <row r="1760" spans="5:5">
      <c r="E1760"/>
    </row>
    <row r="1761" spans="5:5" ht="13" thickBot="1">
      <c r="E1761"/>
    </row>
    <row r="1762" spans="5:5" ht="13.5" thickTop="1" thickBot="1">
      <c r="E1762"/>
    </row>
    <row r="1763" spans="5:5" ht="13.5" thickTop="1" thickBot="1">
      <c r="E1763"/>
    </row>
    <row r="1764" spans="5:5" ht="13.5" thickTop="1" thickBot="1">
      <c r="E1764"/>
    </row>
    <row r="1765" spans="5:5" ht="13.5" thickTop="1" thickBot="1">
      <c r="E1765"/>
    </row>
    <row r="1766" spans="5:5" ht="13.5" thickTop="1" thickBot="1">
      <c r="E1766"/>
    </row>
    <row r="1767" spans="5:5" ht="13.5" thickTop="1" thickBot="1">
      <c r="E1767"/>
    </row>
    <row r="1768" spans="5:5" ht="13.5" thickTop="1" thickBot="1">
      <c r="E1768"/>
    </row>
    <row r="1769" spans="5:5" ht="13.5" thickTop="1" thickBot="1">
      <c r="E1769"/>
    </row>
    <row r="1770" spans="5:5" ht="13.5" thickTop="1" thickBot="1">
      <c r="E1770"/>
    </row>
    <row r="1771" spans="5:5" ht="13.5" thickTop="1" thickBot="1">
      <c r="E1771"/>
    </row>
    <row r="1772" spans="5:5" ht="13.5" thickTop="1" thickBot="1">
      <c r="E1772"/>
    </row>
    <row r="1773" spans="5:5" ht="13.5" thickTop="1" thickBot="1">
      <c r="E1773"/>
    </row>
    <row r="1774" spans="5:5" ht="13.5" thickTop="1" thickBot="1">
      <c r="E1774"/>
    </row>
    <row r="1775" spans="5:5" ht="13.5" thickTop="1" thickBot="1">
      <c r="E1775"/>
    </row>
    <row r="1776" spans="5:5" ht="13.5" thickTop="1" thickBot="1">
      <c r="E1776"/>
    </row>
    <row r="1777" spans="5:5" ht="13.5" thickTop="1" thickBot="1">
      <c r="E1777"/>
    </row>
    <row r="1778" spans="5:5" ht="13.5" thickTop="1" thickBot="1">
      <c r="E1778"/>
    </row>
    <row r="1779" spans="5:5" ht="13.5" thickTop="1" thickBot="1">
      <c r="E1779"/>
    </row>
    <row r="1780" spans="5:5" ht="13.5" thickTop="1" thickBot="1">
      <c r="E1780"/>
    </row>
    <row r="1781" spans="5:5" ht="13.5" thickTop="1" thickBot="1">
      <c r="E1781"/>
    </row>
    <row r="1782" spans="5:5" ht="13.5" thickTop="1" thickBot="1">
      <c r="E1782"/>
    </row>
    <row r="1783" spans="5:5" ht="13.5" thickTop="1" thickBot="1">
      <c r="E1783"/>
    </row>
    <row r="1784" spans="5:5" ht="13.5" thickTop="1" thickBot="1">
      <c r="E1784"/>
    </row>
    <row r="1785" spans="5:5" ht="13.5" thickTop="1" thickBot="1">
      <c r="E1785"/>
    </row>
    <row r="1786" spans="5:5" ht="13.5" thickTop="1" thickBot="1">
      <c r="E1786"/>
    </row>
    <row r="1787" spans="5:5" ht="13.5" thickTop="1" thickBot="1">
      <c r="E1787"/>
    </row>
    <row r="1788" spans="5:5" ht="13.5" thickTop="1" thickBot="1">
      <c r="E1788"/>
    </row>
    <row r="1789" spans="5:5" ht="13.5" thickTop="1" thickBot="1">
      <c r="E1789"/>
    </row>
    <row r="1790" spans="5:5" ht="13.5" thickTop="1" thickBot="1">
      <c r="E1790"/>
    </row>
    <row r="1791" spans="5:5" ht="13.5" thickTop="1" thickBot="1">
      <c r="E1791"/>
    </row>
    <row r="1792" spans="5:5" ht="13.5" thickTop="1" thickBot="1">
      <c r="E1792"/>
    </row>
    <row r="1793" spans="5:5" ht="13.5" thickTop="1" thickBot="1">
      <c r="E1793"/>
    </row>
    <row r="1794" spans="5:5" ht="13.5" thickTop="1" thickBot="1">
      <c r="E1794"/>
    </row>
    <row r="1795" spans="5:5" ht="13.5" thickTop="1" thickBot="1">
      <c r="E1795"/>
    </row>
    <row r="1796" spans="5:5" ht="13.5" thickTop="1" thickBot="1">
      <c r="E1796"/>
    </row>
    <row r="1797" spans="5:5" ht="13.5" thickTop="1" thickBot="1">
      <c r="E1797"/>
    </row>
    <row r="1798" spans="5:5" ht="13.5" thickTop="1" thickBot="1">
      <c r="E1798"/>
    </row>
    <row r="1799" spans="5:5" ht="13.5" thickTop="1" thickBot="1">
      <c r="E1799"/>
    </row>
    <row r="1800" spans="5:5" ht="13.5" thickTop="1" thickBot="1">
      <c r="E1800"/>
    </row>
    <row r="1801" spans="5:5" ht="13.5" thickTop="1" thickBot="1">
      <c r="E1801"/>
    </row>
    <row r="1802" spans="5:5" ht="13.5" thickTop="1" thickBot="1">
      <c r="E1802"/>
    </row>
    <row r="1803" spans="5:5" ht="13.5" thickTop="1" thickBot="1">
      <c r="E1803"/>
    </row>
    <row r="1804" spans="5:5" ht="13.5" thickTop="1" thickBot="1">
      <c r="E1804"/>
    </row>
    <row r="1805" spans="5:5" ht="13.5" thickTop="1" thickBot="1">
      <c r="E1805"/>
    </row>
    <row r="1806" spans="5:5" ht="13.5" thickTop="1" thickBot="1">
      <c r="E1806"/>
    </row>
    <row r="1807" spans="5:5" ht="13.5" thickTop="1" thickBot="1">
      <c r="E1807"/>
    </row>
    <row r="1808" spans="5:5" ht="13.5" thickTop="1" thickBot="1">
      <c r="E1808"/>
    </row>
    <row r="1809" spans="5:5" ht="13.5" thickTop="1" thickBot="1">
      <c r="E1809"/>
    </row>
    <row r="1810" spans="5:5" ht="13.5" thickTop="1" thickBot="1">
      <c r="E1810"/>
    </row>
    <row r="1811" spans="5:5" ht="13.5" thickTop="1" thickBot="1">
      <c r="E1811"/>
    </row>
    <row r="1812" spans="5:5" ht="13.5" thickTop="1" thickBot="1">
      <c r="E1812"/>
    </row>
    <row r="1813" spans="5:5" ht="13.5" thickTop="1" thickBot="1">
      <c r="E1813"/>
    </row>
    <row r="1814" spans="5:5" ht="13.5" thickTop="1" thickBot="1">
      <c r="E1814"/>
    </row>
    <row r="1815" spans="5:5" ht="13.5" thickTop="1" thickBot="1">
      <c r="E1815"/>
    </row>
    <row r="1816" spans="5:5" ht="13.5" thickTop="1" thickBot="1">
      <c r="E1816"/>
    </row>
    <row r="1817" spans="5:5" ht="13.5" thickTop="1" thickBot="1">
      <c r="E1817"/>
    </row>
    <row r="1818" spans="5:5" ht="13" thickTop="1">
      <c r="E1818"/>
    </row>
    <row r="1819" spans="5:5">
      <c r="E1819"/>
    </row>
    <row r="1820" spans="5:5">
      <c r="E1820"/>
    </row>
    <row r="1821" spans="5:5">
      <c r="E1821"/>
    </row>
    <row r="1822" spans="5:5">
      <c r="E1822"/>
    </row>
    <row r="1823" spans="5:5">
      <c r="E1823"/>
    </row>
    <row r="1824" spans="5:5">
      <c r="E1824"/>
    </row>
    <row r="1825" spans="5:5">
      <c r="E1825"/>
    </row>
    <row r="1826" spans="5:5">
      <c r="E1826"/>
    </row>
    <row r="1827" spans="5:5">
      <c r="E1827"/>
    </row>
    <row r="1828" spans="5:5">
      <c r="E1828"/>
    </row>
    <row r="1829" spans="5:5">
      <c r="E1829"/>
    </row>
    <row r="1830" spans="5:5">
      <c r="E1830"/>
    </row>
    <row r="1831" spans="5:5" ht="13" thickBot="1">
      <c r="E1831"/>
    </row>
    <row r="1832" spans="5:5" ht="13.5" thickTop="1" thickBot="1">
      <c r="E1832"/>
    </row>
    <row r="1833" spans="5:5" ht="13.5" thickTop="1" thickBot="1">
      <c r="E1833"/>
    </row>
    <row r="1834" spans="5:5" ht="13.5" thickTop="1" thickBot="1">
      <c r="E1834"/>
    </row>
    <row r="1835" spans="5:5" ht="13.5" thickTop="1" thickBot="1">
      <c r="E1835"/>
    </row>
    <row r="1836" spans="5:5" ht="13.5" thickTop="1" thickBot="1">
      <c r="E1836"/>
    </row>
    <row r="1837" spans="5:5" ht="13.5" thickTop="1" thickBot="1">
      <c r="E1837"/>
    </row>
    <row r="1838" spans="5:5" ht="13.5" thickTop="1" thickBot="1">
      <c r="E1838"/>
    </row>
    <row r="1839" spans="5:5" ht="13.5" thickTop="1" thickBot="1">
      <c r="E1839"/>
    </row>
    <row r="1840" spans="5:5" ht="13.5" thickTop="1" thickBot="1">
      <c r="E1840"/>
    </row>
    <row r="1841" spans="5:5" ht="13.5" thickTop="1" thickBot="1">
      <c r="E1841"/>
    </row>
    <row r="1842" spans="5:5" ht="13.5" thickTop="1" thickBot="1">
      <c r="E1842"/>
    </row>
    <row r="1843" spans="5:5" ht="13.5" thickTop="1" thickBot="1">
      <c r="E1843"/>
    </row>
    <row r="1844" spans="5:5" ht="13.5" thickTop="1" thickBot="1">
      <c r="E1844"/>
    </row>
    <row r="1845" spans="5:5" ht="13.5" thickTop="1" thickBot="1">
      <c r="E1845"/>
    </row>
    <row r="1846" spans="5:5" ht="13.5" thickTop="1" thickBot="1">
      <c r="E1846"/>
    </row>
    <row r="1847" spans="5:5" ht="13.5" thickTop="1" thickBot="1">
      <c r="E1847"/>
    </row>
    <row r="1848" spans="5:5" ht="13.5" thickTop="1" thickBot="1">
      <c r="E1848"/>
    </row>
    <row r="1849" spans="5:5" ht="13.5" thickTop="1" thickBot="1">
      <c r="E1849"/>
    </row>
    <row r="1850" spans="5:5" ht="13.5" thickTop="1" thickBot="1">
      <c r="E1850"/>
    </row>
    <row r="1851" spans="5:5" ht="13.5" thickTop="1" thickBot="1">
      <c r="E1851"/>
    </row>
    <row r="1852" spans="5:5" ht="13.5" thickTop="1" thickBot="1">
      <c r="E1852"/>
    </row>
    <row r="1853" spans="5:5" ht="13.5" thickTop="1" thickBot="1">
      <c r="E1853"/>
    </row>
    <row r="1854" spans="5:5" ht="13.5" thickTop="1" thickBot="1">
      <c r="E1854"/>
    </row>
    <row r="1855" spans="5:5" ht="13.5" thickTop="1" thickBot="1">
      <c r="E1855"/>
    </row>
    <row r="1856" spans="5:5" ht="13.5" thickTop="1" thickBot="1">
      <c r="E1856"/>
    </row>
    <row r="1857" spans="5:5" ht="13.5" thickTop="1" thickBot="1">
      <c r="E1857"/>
    </row>
    <row r="1858" spans="5:5" ht="13.5" thickTop="1" thickBot="1">
      <c r="E1858"/>
    </row>
    <row r="1859" spans="5:5" ht="13.5" thickTop="1" thickBot="1">
      <c r="E1859"/>
    </row>
    <row r="1860" spans="5:5" ht="13.5" thickTop="1" thickBot="1">
      <c r="E1860"/>
    </row>
    <row r="1861" spans="5:5" ht="13.5" thickTop="1" thickBot="1">
      <c r="E1861"/>
    </row>
    <row r="1862" spans="5:5" ht="13.5" thickTop="1" thickBot="1">
      <c r="E1862"/>
    </row>
    <row r="1863" spans="5:5" ht="13.5" thickTop="1" thickBot="1">
      <c r="E1863"/>
    </row>
    <row r="1864" spans="5:5" ht="13.5" thickTop="1" thickBot="1">
      <c r="E1864"/>
    </row>
    <row r="1865" spans="5:5" ht="13.5" thickTop="1" thickBot="1">
      <c r="E1865"/>
    </row>
    <row r="1866" spans="5:5" ht="13.5" thickTop="1" thickBot="1">
      <c r="E1866"/>
    </row>
    <row r="1867" spans="5:5" ht="13.5" thickTop="1" thickBot="1">
      <c r="E1867"/>
    </row>
    <row r="1868" spans="5:5" ht="13.5" thickTop="1" thickBot="1">
      <c r="E1868"/>
    </row>
    <row r="1869" spans="5:5" ht="13.5" thickTop="1" thickBot="1">
      <c r="E1869"/>
    </row>
    <row r="1870" spans="5:5" ht="13.5" thickTop="1" thickBot="1">
      <c r="E1870"/>
    </row>
    <row r="1871" spans="5:5" ht="13.5" thickTop="1" thickBot="1">
      <c r="E1871"/>
    </row>
    <row r="1872" spans="5:5" ht="13.5" thickTop="1" thickBot="1">
      <c r="E1872"/>
    </row>
    <row r="1873" spans="5:5" ht="13.5" thickTop="1" thickBot="1">
      <c r="E1873"/>
    </row>
    <row r="1874" spans="5:5" ht="13.5" thickTop="1" thickBot="1">
      <c r="E1874"/>
    </row>
    <row r="1875" spans="5:5" ht="13.5" thickTop="1" thickBot="1">
      <c r="E1875"/>
    </row>
    <row r="1876" spans="5:5" ht="13.5" thickTop="1" thickBot="1">
      <c r="E1876"/>
    </row>
    <row r="1877" spans="5:5" ht="13.5" thickTop="1" thickBot="1">
      <c r="E1877"/>
    </row>
    <row r="1878" spans="5:5" ht="13.5" thickTop="1" thickBot="1">
      <c r="E1878"/>
    </row>
    <row r="1879" spans="5:5" ht="13.5" thickTop="1" thickBot="1">
      <c r="E1879"/>
    </row>
    <row r="1880" spans="5:5" ht="13.5" thickTop="1" thickBot="1">
      <c r="E1880"/>
    </row>
    <row r="1881" spans="5:5" ht="13.5" thickTop="1" thickBot="1">
      <c r="E1881"/>
    </row>
    <row r="1882" spans="5:5" ht="13.5" thickTop="1" thickBot="1">
      <c r="E1882"/>
    </row>
    <row r="1883" spans="5:5" ht="13.5" thickTop="1" thickBot="1">
      <c r="E1883"/>
    </row>
    <row r="1884" spans="5:5" ht="13.5" thickTop="1" thickBot="1">
      <c r="E1884"/>
    </row>
    <row r="1885" spans="5:5" ht="13.5" thickTop="1" thickBot="1">
      <c r="E1885"/>
    </row>
    <row r="1886" spans="5:5" ht="13.5" thickTop="1" thickBot="1">
      <c r="E1886"/>
    </row>
    <row r="1887" spans="5:5" ht="13.5" thickTop="1" thickBot="1">
      <c r="E1887"/>
    </row>
    <row r="1888" spans="5:5" ht="13" thickTop="1">
      <c r="E1888"/>
    </row>
    <row r="1889" spans="5:5">
      <c r="E1889"/>
    </row>
    <row r="1890" spans="5:5">
      <c r="E1890"/>
    </row>
    <row r="1891" spans="5:5">
      <c r="E1891"/>
    </row>
    <row r="1892" spans="5:5">
      <c r="E1892"/>
    </row>
    <row r="1893" spans="5:5">
      <c r="E1893"/>
    </row>
    <row r="1894" spans="5:5">
      <c r="E1894"/>
    </row>
    <row r="1895" spans="5:5">
      <c r="E1895"/>
    </row>
    <row r="1896" spans="5:5">
      <c r="E1896"/>
    </row>
    <row r="1897" spans="5:5">
      <c r="E1897"/>
    </row>
    <row r="1898" spans="5:5">
      <c r="E1898"/>
    </row>
    <row r="1899" spans="5:5">
      <c r="E1899"/>
    </row>
    <row r="1900" spans="5:5">
      <c r="E1900"/>
    </row>
    <row r="1901" spans="5:5" ht="13" thickBot="1">
      <c r="E1901"/>
    </row>
    <row r="1902" spans="5:5" ht="13.5" thickTop="1" thickBot="1">
      <c r="E1902"/>
    </row>
    <row r="1903" spans="5:5" ht="13.5" thickTop="1" thickBot="1">
      <c r="E1903"/>
    </row>
    <row r="1904" spans="5:5" ht="13.5" thickTop="1" thickBot="1">
      <c r="E1904"/>
    </row>
    <row r="1905" spans="5:5" ht="13.5" thickTop="1" thickBot="1">
      <c r="E1905"/>
    </row>
    <row r="1906" spans="5:5" ht="13.5" thickTop="1" thickBot="1">
      <c r="E1906"/>
    </row>
    <row r="1907" spans="5:5" ht="13.5" thickTop="1" thickBot="1">
      <c r="E1907"/>
    </row>
    <row r="1908" spans="5:5" ht="13.5" thickTop="1" thickBot="1">
      <c r="E1908"/>
    </row>
    <row r="1909" spans="5:5" ht="13.5" thickTop="1" thickBot="1">
      <c r="E1909"/>
    </row>
    <row r="1910" spans="5:5" ht="13.5" thickTop="1" thickBot="1">
      <c r="E1910"/>
    </row>
    <row r="1911" spans="5:5" ht="13.5" thickTop="1" thickBot="1">
      <c r="E1911"/>
    </row>
    <row r="1912" spans="5:5" ht="13.5" thickTop="1" thickBot="1">
      <c r="E1912"/>
    </row>
    <row r="1913" spans="5:5" ht="13.5" thickTop="1" thickBot="1">
      <c r="E1913"/>
    </row>
    <row r="1914" spans="5:5" ht="13.5" thickTop="1" thickBot="1">
      <c r="E1914"/>
    </row>
    <row r="1915" spans="5:5" ht="13.5" thickTop="1" thickBot="1">
      <c r="E1915"/>
    </row>
    <row r="1916" spans="5:5" ht="13.5" thickTop="1" thickBot="1">
      <c r="E1916"/>
    </row>
    <row r="1917" spans="5:5" ht="13.5" thickTop="1" thickBot="1">
      <c r="E1917"/>
    </row>
    <row r="1918" spans="5:5" ht="13.5" thickTop="1" thickBot="1">
      <c r="E1918"/>
    </row>
    <row r="1919" spans="5:5" ht="13.5" thickTop="1" thickBot="1">
      <c r="E1919"/>
    </row>
    <row r="1920" spans="5:5" ht="13.5" thickTop="1" thickBot="1">
      <c r="E1920"/>
    </row>
    <row r="1921" spans="5:5" ht="13.5" thickTop="1" thickBot="1">
      <c r="E1921"/>
    </row>
    <row r="1922" spans="5:5" ht="13.5" thickTop="1" thickBot="1">
      <c r="E1922"/>
    </row>
    <row r="1923" spans="5:5" ht="13.5" thickTop="1" thickBot="1">
      <c r="E1923"/>
    </row>
    <row r="1924" spans="5:5" ht="13.5" thickTop="1" thickBot="1">
      <c r="E1924"/>
    </row>
    <row r="1925" spans="5:5" ht="13.5" thickTop="1" thickBot="1">
      <c r="E1925"/>
    </row>
    <row r="1926" spans="5:5" ht="13.5" thickTop="1" thickBot="1">
      <c r="E1926"/>
    </row>
    <row r="1927" spans="5:5" ht="13.5" thickTop="1" thickBot="1">
      <c r="E1927"/>
    </row>
    <row r="1928" spans="5:5" ht="13.5" thickTop="1" thickBot="1">
      <c r="E1928"/>
    </row>
    <row r="1929" spans="5:5" ht="13.5" thickTop="1" thickBot="1">
      <c r="E1929"/>
    </row>
    <row r="1930" spans="5:5" ht="13.5" thickTop="1" thickBot="1">
      <c r="E1930"/>
    </row>
    <row r="1931" spans="5:5" ht="13.5" thickTop="1" thickBot="1">
      <c r="E1931"/>
    </row>
    <row r="1932" spans="5:5" ht="13.5" thickTop="1" thickBot="1">
      <c r="E1932"/>
    </row>
    <row r="1933" spans="5:5" ht="13.5" thickTop="1" thickBot="1">
      <c r="E1933"/>
    </row>
    <row r="1934" spans="5:5" ht="13.5" thickTop="1" thickBot="1">
      <c r="E1934"/>
    </row>
    <row r="1935" spans="5:5" ht="13.5" thickTop="1" thickBot="1">
      <c r="E1935"/>
    </row>
    <row r="1936" spans="5:5" ht="13.5" thickTop="1" thickBot="1">
      <c r="E1936"/>
    </row>
    <row r="1937" spans="5:5" ht="13.5" thickTop="1" thickBot="1">
      <c r="E1937"/>
    </row>
    <row r="1938" spans="5:5" ht="13.5" thickTop="1" thickBot="1">
      <c r="E1938"/>
    </row>
    <row r="1939" spans="5:5" ht="13.5" thickTop="1" thickBot="1">
      <c r="E1939"/>
    </row>
    <row r="1940" spans="5:5" ht="13.5" thickTop="1" thickBot="1">
      <c r="E1940"/>
    </row>
    <row r="1941" spans="5:5" ht="13.5" thickTop="1" thickBot="1">
      <c r="E1941"/>
    </row>
    <row r="1942" spans="5:5" ht="13.5" thickTop="1" thickBot="1">
      <c r="E1942"/>
    </row>
    <row r="1943" spans="5:5" ht="13.5" thickTop="1" thickBot="1">
      <c r="E1943"/>
    </row>
    <row r="1944" spans="5:5" ht="13.5" thickTop="1" thickBot="1">
      <c r="E1944"/>
    </row>
    <row r="1945" spans="5:5" ht="13.5" thickTop="1" thickBot="1">
      <c r="E1945"/>
    </row>
    <row r="1946" spans="5:5" ht="13.5" thickTop="1" thickBot="1">
      <c r="E1946"/>
    </row>
    <row r="1947" spans="5:5" ht="13.5" thickTop="1" thickBot="1">
      <c r="E1947"/>
    </row>
    <row r="1948" spans="5:5" ht="13.5" thickTop="1" thickBot="1">
      <c r="E1948"/>
    </row>
    <row r="1949" spans="5:5" ht="13.5" thickTop="1" thickBot="1">
      <c r="E1949"/>
    </row>
    <row r="1950" spans="5:5" ht="13.5" thickTop="1" thickBot="1">
      <c r="E1950"/>
    </row>
    <row r="1951" spans="5:5" ht="13.5" thickTop="1" thickBot="1">
      <c r="E1951"/>
    </row>
    <row r="1952" spans="5:5" ht="13.5" thickTop="1" thickBot="1">
      <c r="E1952"/>
    </row>
    <row r="1953" spans="5:5" ht="13.5" thickTop="1" thickBot="1">
      <c r="E1953"/>
    </row>
    <row r="1954" spans="5:5" ht="13.5" thickTop="1" thickBot="1">
      <c r="E1954"/>
    </row>
    <row r="1955" spans="5:5" ht="13.5" thickTop="1" thickBot="1">
      <c r="E1955"/>
    </row>
    <row r="1956" spans="5:5" ht="13.5" thickTop="1" thickBot="1">
      <c r="E1956"/>
    </row>
    <row r="1957" spans="5:5" ht="13.5" thickTop="1" thickBot="1">
      <c r="E1957"/>
    </row>
    <row r="1958" spans="5:5" ht="13" thickTop="1">
      <c r="E1958"/>
    </row>
    <row r="1959" spans="5:5">
      <c r="E1959"/>
    </row>
    <row r="1960" spans="5:5">
      <c r="E1960"/>
    </row>
    <row r="1961" spans="5:5">
      <c r="E1961"/>
    </row>
    <row r="1962" spans="5:5">
      <c r="E1962"/>
    </row>
    <row r="1963" spans="5:5">
      <c r="E1963"/>
    </row>
    <row r="1964" spans="5:5">
      <c r="E1964"/>
    </row>
    <row r="1965" spans="5:5">
      <c r="E1965"/>
    </row>
    <row r="1966" spans="5:5">
      <c r="E1966"/>
    </row>
    <row r="1967" spans="5:5">
      <c r="E1967"/>
    </row>
    <row r="1968" spans="5:5">
      <c r="E1968"/>
    </row>
    <row r="1969" spans="5:5">
      <c r="E1969"/>
    </row>
    <row r="1970" spans="5:5">
      <c r="E1970"/>
    </row>
    <row r="1971" spans="5:5" ht="13" thickBot="1">
      <c r="E1971"/>
    </row>
    <row r="1972" spans="5:5" ht="13.5" thickTop="1" thickBot="1">
      <c r="E1972"/>
    </row>
    <row r="1973" spans="5:5" ht="13.5" thickTop="1" thickBot="1">
      <c r="E1973"/>
    </row>
    <row r="1974" spans="5:5" ht="13.5" thickTop="1" thickBot="1">
      <c r="E1974"/>
    </row>
    <row r="1975" spans="5:5" ht="13.5" thickTop="1" thickBot="1">
      <c r="E1975"/>
    </row>
    <row r="1976" spans="5:5" ht="13.5" thickTop="1" thickBot="1">
      <c r="E1976"/>
    </row>
    <row r="1977" spans="5:5" ht="13.5" thickTop="1" thickBot="1">
      <c r="E1977"/>
    </row>
    <row r="1978" spans="5:5" ht="13.5" thickTop="1" thickBot="1">
      <c r="E1978"/>
    </row>
    <row r="1979" spans="5:5" ht="13.5" thickTop="1" thickBot="1">
      <c r="E1979"/>
    </row>
    <row r="1980" spans="5:5" ht="13.5" thickTop="1" thickBot="1">
      <c r="E1980"/>
    </row>
    <row r="1981" spans="5:5" ht="13.5" thickTop="1" thickBot="1">
      <c r="E1981"/>
    </row>
    <row r="1982" spans="5:5" ht="13.5" thickTop="1" thickBot="1">
      <c r="E1982"/>
    </row>
    <row r="1983" spans="5:5" ht="13.5" thickTop="1" thickBot="1">
      <c r="E1983"/>
    </row>
    <row r="1984" spans="5:5" ht="13.5" thickTop="1" thickBot="1">
      <c r="E1984"/>
    </row>
    <row r="1985" spans="5:5" ht="13.5" thickTop="1" thickBot="1">
      <c r="E1985"/>
    </row>
    <row r="1986" spans="5:5" ht="13.5" thickTop="1" thickBot="1">
      <c r="E1986"/>
    </row>
    <row r="1987" spans="5:5" ht="13.5" thickTop="1" thickBot="1">
      <c r="E1987"/>
    </row>
    <row r="1988" spans="5:5" ht="13.5" thickTop="1" thickBot="1">
      <c r="E1988"/>
    </row>
    <row r="1989" spans="5:5" ht="13.5" thickTop="1" thickBot="1">
      <c r="E1989"/>
    </row>
    <row r="1990" spans="5:5" ht="13.5" thickTop="1" thickBot="1">
      <c r="E1990"/>
    </row>
    <row r="1991" spans="5:5" ht="13.5" thickTop="1" thickBot="1">
      <c r="E1991"/>
    </row>
    <row r="1992" spans="5:5" ht="13.5" thickTop="1" thickBot="1">
      <c r="E1992"/>
    </row>
    <row r="1993" spans="5:5" ht="13.5" thickTop="1" thickBot="1">
      <c r="E1993"/>
    </row>
    <row r="1994" spans="5:5" ht="13.5" thickTop="1" thickBot="1">
      <c r="E1994"/>
    </row>
    <row r="1995" spans="5:5" ht="13.5" thickTop="1" thickBot="1">
      <c r="E1995"/>
    </row>
    <row r="1996" spans="5:5" ht="13.5" thickTop="1" thickBot="1">
      <c r="E1996"/>
    </row>
    <row r="1997" spans="5:5" ht="13.5" thickTop="1" thickBot="1">
      <c r="E1997"/>
    </row>
    <row r="1998" spans="5:5" ht="13.5" thickTop="1" thickBot="1">
      <c r="E1998"/>
    </row>
    <row r="1999" spans="5:5" ht="13.5" thickTop="1" thickBot="1">
      <c r="E1999"/>
    </row>
    <row r="2000" spans="5:5" ht="13.5" thickTop="1" thickBot="1">
      <c r="E2000"/>
    </row>
    <row r="2001" spans="5:5" ht="13.5" thickTop="1" thickBot="1">
      <c r="E2001"/>
    </row>
    <row r="2002" spans="5:5" ht="13.5" thickTop="1" thickBot="1">
      <c r="E2002"/>
    </row>
    <row r="2003" spans="5:5" ht="13.5" thickTop="1" thickBot="1">
      <c r="E2003"/>
    </row>
    <row r="2004" spans="5:5" ht="13.5" thickTop="1" thickBot="1">
      <c r="E2004"/>
    </row>
    <row r="2005" spans="5:5" ht="13.5" thickTop="1" thickBot="1">
      <c r="E2005"/>
    </row>
    <row r="2006" spans="5:5" ht="13.5" thickTop="1" thickBot="1">
      <c r="E2006"/>
    </row>
    <row r="2007" spans="5:5" ht="13.5" thickTop="1" thickBot="1">
      <c r="E2007"/>
    </row>
    <row r="2008" spans="5:5" ht="13.5" thickTop="1" thickBot="1">
      <c r="E2008"/>
    </row>
    <row r="2009" spans="5:5" ht="13.5" thickTop="1" thickBot="1">
      <c r="E2009"/>
    </row>
    <row r="2010" spans="5:5" ht="13.5" thickTop="1" thickBot="1">
      <c r="E2010"/>
    </row>
    <row r="2011" spans="5:5" ht="13.5" thickTop="1" thickBot="1">
      <c r="E2011"/>
    </row>
    <row r="2012" spans="5:5" ht="13.5" thickTop="1" thickBot="1">
      <c r="E2012"/>
    </row>
    <row r="2013" spans="5:5" ht="13.5" thickTop="1" thickBot="1">
      <c r="E2013"/>
    </row>
    <row r="2014" spans="5:5" ht="13.5" thickTop="1" thickBot="1">
      <c r="E2014"/>
    </row>
    <row r="2015" spans="5:5" ht="13.5" thickTop="1" thickBot="1">
      <c r="E2015"/>
    </row>
    <row r="2016" spans="5:5" ht="13.5" thickTop="1" thickBot="1">
      <c r="E2016"/>
    </row>
    <row r="2017" spans="5:5" ht="13.5" thickTop="1" thickBot="1">
      <c r="E2017"/>
    </row>
    <row r="2018" spans="5:5" ht="13.5" thickTop="1" thickBot="1">
      <c r="E2018"/>
    </row>
    <row r="2019" spans="5:5" ht="13.5" thickTop="1" thickBot="1">
      <c r="E2019"/>
    </row>
    <row r="2020" spans="5:5" ht="13.5" thickTop="1" thickBot="1">
      <c r="E2020"/>
    </row>
    <row r="2021" spans="5:5" ht="13.5" thickTop="1" thickBot="1">
      <c r="E2021"/>
    </row>
    <row r="2022" spans="5:5" ht="13.5" thickTop="1" thickBot="1">
      <c r="E2022"/>
    </row>
    <row r="2023" spans="5:5" ht="13.5" thickTop="1" thickBot="1">
      <c r="E2023"/>
    </row>
    <row r="2024" spans="5:5" ht="13.5" thickTop="1" thickBot="1">
      <c r="E2024"/>
    </row>
    <row r="2025" spans="5:5" ht="13.5" thickTop="1" thickBot="1">
      <c r="E2025"/>
    </row>
    <row r="2026" spans="5:5" ht="13.5" thickTop="1" thickBot="1">
      <c r="E2026"/>
    </row>
    <row r="2027" spans="5:5" ht="13.5" thickTop="1" thickBot="1">
      <c r="E2027"/>
    </row>
    <row r="2028" spans="5:5" ht="13" thickTop="1">
      <c r="E2028"/>
    </row>
    <row r="2029" spans="5:5">
      <c r="E2029"/>
    </row>
    <row r="2030" spans="5:5">
      <c r="E2030"/>
    </row>
    <row r="2031" spans="5:5">
      <c r="E2031"/>
    </row>
    <row r="2032" spans="5:5">
      <c r="E2032"/>
    </row>
    <row r="2033" spans="5:5">
      <c r="E2033"/>
    </row>
    <row r="2034" spans="5:5">
      <c r="E2034"/>
    </row>
    <row r="2035" spans="5:5">
      <c r="E2035"/>
    </row>
    <row r="2036" spans="5:5">
      <c r="E2036"/>
    </row>
    <row r="2037" spans="5:5">
      <c r="E2037"/>
    </row>
    <row r="2038" spans="5:5">
      <c r="E2038"/>
    </row>
    <row r="2039" spans="5:5">
      <c r="E2039"/>
    </row>
    <row r="2040" spans="5:5">
      <c r="E2040"/>
    </row>
    <row r="2041" spans="5:5" ht="13" thickBot="1">
      <c r="E2041"/>
    </row>
    <row r="2042" spans="5:5" ht="13.5" thickTop="1" thickBot="1">
      <c r="E2042"/>
    </row>
    <row r="2043" spans="5:5" ht="13.5" thickTop="1" thickBot="1">
      <c r="E2043"/>
    </row>
    <row r="2044" spans="5:5" ht="13.5" thickTop="1" thickBot="1">
      <c r="E2044"/>
    </row>
    <row r="2045" spans="5:5" ht="13.5" thickTop="1" thickBot="1">
      <c r="E2045"/>
    </row>
    <row r="2046" spans="5:5" ht="13.5" thickTop="1" thickBot="1">
      <c r="E2046"/>
    </row>
    <row r="2047" spans="5:5" ht="13.5" thickTop="1" thickBot="1">
      <c r="E2047"/>
    </row>
    <row r="2048" spans="5:5" ht="13.5" thickTop="1" thickBot="1">
      <c r="E2048"/>
    </row>
    <row r="2049" spans="5:5" ht="13.5" thickTop="1" thickBot="1">
      <c r="E2049"/>
    </row>
    <row r="2050" spans="5:5" ht="13.5" thickTop="1" thickBot="1">
      <c r="E2050"/>
    </row>
    <row r="2051" spans="5:5" ht="13.5" thickTop="1" thickBot="1">
      <c r="E2051"/>
    </row>
    <row r="2052" spans="5:5" ht="13.5" thickTop="1" thickBot="1">
      <c r="E2052"/>
    </row>
    <row r="2053" spans="5:5" ht="13.5" thickTop="1" thickBot="1">
      <c r="E2053"/>
    </row>
    <row r="2054" spans="5:5" ht="13.5" thickTop="1" thickBot="1">
      <c r="E2054"/>
    </row>
    <row r="2055" spans="5:5" ht="13.5" thickTop="1" thickBot="1">
      <c r="E2055"/>
    </row>
    <row r="2056" spans="5:5" ht="13.5" thickTop="1" thickBot="1">
      <c r="E2056"/>
    </row>
    <row r="2057" spans="5:5" ht="13.5" thickTop="1" thickBot="1">
      <c r="E2057"/>
    </row>
    <row r="2058" spans="5:5" ht="13.5" thickTop="1" thickBot="1">
      <c r="E2058"/>
    </row>
    <row r="2059" spans="5:5" ht="13.5" thickTop="1" thickBot="1">
      <c r="E2059"/>
    </row>
    <row r="2060" spans="5:5" ht="13.5" thickTop="1" thickBot="1">
      <c r="E2060"/>
    </row>
    <row r="2061" spans="5:5" ht="13.5" thickTop="1" thickBot="1">
      <c r="E2061"/>
    </row>
    <row r="2062" spans="5:5" ht="13.5" thickTop="1" thickBot="1">
      <c r="E2062"/>
    </row>
    <row r="2063" spans="5:5" ht="13.5" thickTop="1" thickBot="1">
      <c r="E2063"/>
    </row>
    <row r="2064" spans="5:5" ht="13.5" thickTop="1" thickBot="1">
      <c r="E2064"/>
    </row>
    <row r="2065" spans="5:5" ht="13.5" thickTop="1" thickBot="1">
      <c r="E2065"/>
    </row>
    <row r="2066" spans="5:5" ht="13.5" thickTop="1" thickBot="1">
      <c r="E2066"/>
    </row>
    <row r="2067" spans="5:5" ht="13.5" thickTop="1" thickBot="1">
      <c r="E2067"/>
    </row>
    <row r="2068" spans="5:5" ht="13.5" thickTop="1" thickBot="1">
      <c r="E2068"/>
    </row>
    <row r="2069" spans="5:5" ht="13.5" thickTop="1" thickBot="1">
      <c r="E2069"/>
    </row>
    <row r="2070" spans="5:5" ht="13.5" thickTop="1" thickBot="1">
      <c r="E2070"/>
    </row>
    <row r="2071" spans="5:5" ht="13.5" thickTop="1" thickBot="1">
      <c r="E2071"/>
    </row>
    <row r="2072" spans="5:5" ht="13.5" thickTop="1" thickBot="1">
      <c r="E2072"/>
    </row>
    <row r="2073" spans="5:5" ht="13.5" thickTop="1" thickBot="1">
      <c r="E2073"/>
    </row>
    <row r="2074" spans="5:5" ht="13.5" thickTop="1" thickBot="1">
      <c r="E2074"/>
    </row>
    <row r="2075" spans="5:5" ht="13.5" thickTop="1" thickBot="1">
      <c r="E2075"/>
    </row>
    <row r="2076" spans="5:5" ht="13.5" thickTop="1" thickBot="1">
      <c r="E2076"/>
    </row>
    <row r="2077" spans="5:5" ht="13.5" thickTop="1" thickBot="1">
      <c r="E2077"/>
    </row>
    <row r="2078" spans="5:5" ht="13.5" thickTop="1" thickBot="1">
      <c r="E2078"/>
    </row>
    <row r="2079" spans="5:5" ht="13.5" thickTop="1" thickBot="1">
      <c r="E2079"/>
    </row>
    <row r="2080" spans="5:5" ht="13.5" thickTop="1" thickBot="1">
      <c r="E2080"/>
    </row>
    <row r="2081" spans="5:5" ht="13.5" thickTop="1" thickBot="1">
      <c r="E2081"/>
    </row>
    <row r="2082" spans="5:5" ht="13.5" thickTop="1" thickBot="1">
      <c r="E2082"/>
    </row>
    <row r="2083" spans="5:5" ht="13.5" thickTop="1" thickBot="1">
      <c r="E2083"/>
    </row>
    <row r="2084" spans="5:5" ht="13.5" thickTop="1" thickBot="1">
      <c r="E2084"/>
    </row>
    <row r="2085" spans="5:5" ht="13.5" thickTop="1" thickBot="1">
      <c r="E2085"/>
    </row>
    <row r="2086" spans="5:5" ht="13.5" thickTop="1" thickBot="1">
      <c r="E2086"/>
    </row>
    <row r="2087" spans="5:5" ht="13.5" thickTop="1" thickBot="1">
      <c r="E2087"/>
    </row>
    <row r="2088" spans="5:5" ht="13.5" thickTop="1" thickBot="1">
      <c r="E2088"/>
    </row>
    <row r="2089" spans="5:5" ht="13.5" thickTop="1" thickBot="1">
      <c r="E2089"/>
    </row>
    <row r="2090" spans="5:5" ht="13.5" thickTop="1" thickBot="1">
      <c r="E2090"/>
    </row>
    <row r="2091" spans="5:5" ht="13.5" thickTop="1" thickBot="1">
      <c r="E2091"/>
    </row>
    <row r="2092" spans="5:5" ht="13.5" thickTop="1" thickBot="1">
      <c r="E2092"/>
    </row>
    <row r="2093" spans="5:5" ht="13.5" thickTop="1" thickBot="1">
      <c r="E2093"/>
    </row>
    <row r="2094" spans="5:5" ht="13.5" thickTop="1" thickBot="1">
      <c r="E2094"/>
    </row>
    <row r="2095" spans="5:5" ht="13.5" thickTop="1" thickBot="1">
      <c r="E2095"/>
    </row>
    <row r="2096" spans="5:5" ht="13.5" thickTop="1" thickBot="1">
      <c r="E2096"/>
    </row>
    <row r="2097" spans="5:5" ht="13.5" thickTop="1" thickBot="1">
      <c r="E2097"/>
    </row>
    <row r="2098" spans="5:5" ht="13" thickTop="1">
      <c r="E2098"/>
    </row>
    <row r="2099" spans="5:5">
      <c r="E2099"/>
    </row>
    <row r="2100" spans="5:5">
      <c r="E2100"/>
    </row>
    <row r="2101" spans="5:5">
      <c r="E2101"/>
    </row>
    <row r="2102" spans="5:5">
      <c r="E2102"/>
    </row>
    <row r="2103" spans="5:5">
      <c r="E2103"/>
    </row>
    <row r="2104" spans="5:5">
      <c r="E2104"/>
    </row>
    <row r="2105" spans="5:5">
      <c r="E2105"/>
    </row>
    <row r="2106" spans="5:5">
      <c r="E2106"/>
    </row>
    <row r="2107" spans="5:5">
      <c r="E2107"/>
    </row>
    <row r="2108" spans="5:5">
      <c r="E2108"/>
    </row>
    <row r="2109" spans="5:5">
      <c r="E2109"/>
    </row>
    <row r="2110" spans="5:5">
      <c r="E2110"/>
    </row>
    <row r="2111" spans="5:5" ht="13" thickBot="1">
      <c r="E2111"/>
    </row>
    <row r="2112" spans="5:5" ht="13.5" thickTop="1" thickBot="1">
      <c r="E2112"/>
    </row>
    <row r="2113" spans="5:5" ht="13.5" thickTop="1" thickBot="1">
      <c r="E2113"/>
    </row>
    <row r="2114" spans="5:5" ht="13.5" thickTop="1" thickBot="1">
      <c r="E2114"/>
    </row>
    <row r="2115" spans="5:5" ht="13.5" thickTop="1" thickBot="1">
      <c r="E2115"/>
    </row>
    <row r="2116" spans="5:5" ht="13.5" thickTop="1" thickBot="1">
      <c r="E2116"/>
    </row>
    <row r="2117" spans="5:5" ht="13.5" thickTop="1" thickBot="1">
      <c r="E2117"/>
    </row>
    <row r="2118" spans="5:5" ht="13.5" thickTop="1" thickBot="1">
      <c r="E2118"/>
    </row>
    <row r="2119" spans="5:5" ht="13.5" thickTop="1" thickBot="1">
      <c r="E2119"/>
    </row>
    <row r="2120" spans="5:5" ht="13.5" thickTop="1" thickBot="1">
      <c r="E2120"/>
    </row>
    <row r="2121" spans="5:5" ht="13.5" thickTop="1" thickBot="1">
      <c r="E2121"/>
    </row>
    <row r="2122" spans="5:5" ht="13.5" thickTop="1" thickBot="1">
      <c r="E2122"/>
    </row>
    <row r="2123" spans="5:5" ht="13.5" thickTop="1" thickBot="1">
      <c r="E2123"/>
    </row>
    <row r="2124" spans="5:5" ht="13.5" thickTop="1" thickBot="1">
      <c r="E2124"/>
    </row>
    <row r="2125" spans="5:5" ht="13.5" thickTop="1" thickBot="1">
      <c r="E2125"/>
    </row>
    <row r="2126" spans="5:5" ht="13.5" thickTop="1" thickBot="1">
      <c r="E2126"/>
    </row>
    <row r="2127" spans="5:5" ht="13.5" thickTop="1" thickBot="1">
      <c r="E2127"/>
    </row>
    <row r="2128" spans="5:5" ht="13.5" thickTop="1" thickBot="1">
      <c r="E2128"/>
    </row>
    <row r="2129" spans="5:5" ht="13.5" thickTop="1" thickBot="1">
      <c r="E2129"/>
    </row>
    <row r="2130" spans="5:5" ht="13.5" thickTop="1" thickBot="1">
      <c r="E2130"/>
    </row>
    <row r="2131" spans="5:5" ht="13.5" thickTop="1" thickBot="1">
      <c r="E2131"/>
    </row>
    <row r="2132" spans="5:5" ht="13.5" thickTop="1" thickBot="1">
      <c r="E2132"/>
    </row>
    <row r="2133" spans="5:5" ht="13.5" thickTop="1" thickBot="1">
      <c r="E2133"/>
    </row>
    <row r="2134" spans="5:5" ht="13.5" thickTop="1" thickBot="1">
      <c r="E2134"/>
    </row>
    <row r="2135" spans="5:5" ht="13.5" thickTop="1" thickBot="1">
      <c r="E2135"/>
    </row>
    <row r="2136" spans="5:5" ht="13.5" thickTop="1" thickBot="1">
      <c r="E2136"/>
    </row>
    <row r="2137" spans="5:5" ht="13.5" thickTop="1" thickBot="1">
      <c r="E2137"/>
    </row>
    <row r="2138" spans="5:5" ht="13.5" thickTop="1" thickBot="1">
      <c r="E2138"/>
    </row>
    <row r="2139" spans="5:5" ht="13.5" thickTop="1" thickBot="1">
      <c r="E2139"/>
    </row>
    <row r="2140" spans="5:5" ht="13.5" thickTop="1" thickBot="1">
      <c r="E2140"/>
    </row>
    <row r="2141" spans="5:5" ht="13.5" thickTop="1" thickBot="1">
      <c r="E2141"/>
    </row>
    <row r="2142" spans="5:5" ht="13.5" thickTop="1" thickBot="1">
      <c r="E2142"/>
    </row>
    <row r="2143" spans="5:5" ht="13.5" thickTop="1" thickBot="1">
      <c r="E2143"/>
    </row>
    <row r="2144" spans="5:5" ht="13.5" thickTop="1" thickBot="1">
      <c r="E2144"/>
    </row>
    <row r="2145" spans="5:5" ht="13.5" thickTop="1" thickBot="1">
      <c r="E2145"/>
    </row>
    <row r="2146" spans="5:5" ht="13.5" thickTop="1" thickBot="1">
      <c r="E2146"/>
    </row>
    <row r="2147" spans="5:5" ht="13.5" thickTop="1" thickBot="1">
      <c r="E2147"/>
    </row>
    <row r="2148" spans="5:5" ht="13.5" thickTop="1" thickBot="1">
      <c r="E2148"/>
    </row>
    <row r="2149" spans="5:5" ht="13.5" thickTop="1" thickBot="1">
      <c r="E2149"/>
    </row>
    <row r="2150" spans="5:5" ht="13.5" thickTop="1" thickBot="1">
      <c r="E2150"/>
    </row>
    <row r="2151" spans="5:5" ht="13.5" thickTop="1" thickBot="1">
      <c r="E2151"/>
    </row>
    <row r="2152" spans="5:5" ht="13.5" thickTop="1" thickBot="1">
      <c r="E2152"/>
    </row>
    <row r="2153" spans="5:5" ht="13.5" thickTop="1" thickBot="1">
      <c r="E2153"/>
    </row>
    <row r="2154" spans="5:5" ht="13.5" thickTop="1" thickBot="1">
      <c r="E2154"/>
    </row>
    <row r="2155" spans="5:5" ht="13.5" thickTop="1" thickBot="1">
      <c r="E2155"/>
    </row>
    <row r="2156" spans="5:5" ht="13.5" thickTop="1" thickBot="1">
      <c r="E2156"/>
    </row>
    <row r="2157" spans="5:5" ht="13.5" thickTop="1" thickBot="1">
      <c r="E2157"/>
    </row>
    <row r="2158" spans="5:5" ht="13.5" thickTop="1" thickBot="1">
      <c r="E2158"/>
    </row>
    <row r="2159" spans="5:5" ht="13.5" thickTop="1" thickBot="1">
      <c r="E2159"/>
    </row>
    <row r="2160" spans="5:5" ht="13.5" thickTop="1" thickBot="1">
      <c r="E2160"/>
    </row>
    <row r="2161" spans="5:5" ht="13.5" thickTop="1" thickBot="1">
      <c r="E2161"/>
    </row>
    <row r="2162" spans="5:5" ht="13.5" thickTop="1" thickBot="1">
      <c r="E2162"/>
    </row>
    <row r="2163" spans="5:5" ht="13.5" thickTop="1" thickBot="1">
      <c r="E2163"/>
    </row>
    <row r="2164" spans="5:5" ht="13.5" thickTop="1" thickBot="1">
      <c r="E2164"/>
    </row>
    <row r="2165" spans="5:5" ht="13.5" thickTop="1" thickBot="1">
      <c r="E2165"/>
    </row>
    <row r="2166" spans="5:5" ht="13.5" thickTop="1" thickBot="1">
      <c r="E2166"/>
    </row>
    <row r="2167" spans="5:5" ht="13.5" thickTop="1" thickBot="1">
      <c r="E2167"/>
    </row>
    <row r="2168" spans="5:5" ht="13" thickTop="1">
      <c r="E2168"/>
    </row>
    <row r="2169" spans="5:5">
      <c r="E2169"/>
    </row>
    <row r="2170" spans="5:5">
      <c r="E2170"/>
    </row>
    <row r="2171" spans="5:5">
      <c r="E2171"/>
    </row>
    <row r="2172" spans="5:5">
      <c r="E2172"/>
    </row>
    <row r="2173" spans="5:5">
      <c r="E2173"/>
    </row>
    <row r="2174" spans="5:5">
      <c r="E2174"/>
    </row>
    <row r="2175" spans="5:5">
      <c r="E2175"/>
    </row>
    <row r="2176" spans="5:5">
      <c r="E2176"/>
    </row>
    <row r="2177" spans="5:5">
      <c r="E2177"/>
    </row>
    <row r="2178" spans="5:5">
      <c r="E2178"/>
    </row>
    <row r="2179" spans="5:5">
      <c r="E2179"/>
    </row>
    <row r="2180" spans="5:5">
      <c r="E2180"/>
    </row>
    <row r="2181" spans="5:5" ht="13" thickBot="1">
      <c r="E2181"/>
    </row>
    <row r="2182" spans="5:5" ht="13.5" thickTop="1" thickBot="1">
      <c r="E2182"/>
    </row>
    <row r="2183" spans="5:5" ht="13.5" thickTop="1" thickBot="1">
      <c r="E2183"/>
    </row>
    <row r="2184" spans="5:5" ht="13.5" thickTop="1" thickBot="1">
      <c r="E2184"/>
    </row>
    <row r="2185" spans="5:5" ht="13.5" thickTop="1" thickBot="1">
      <c r="E2185"/>
    </row>
    <row r="2186" spans="5:5" ht="13.5" thickTop="1" thickBot="1">
      <c r="E2186"/>
    </row>
    <row r="2187" spans="5:5" ht="13.5" thickTop="1" thickBot="1">
      <c r="E2187"/>
    </row>
    <row r="2188" spans="5:5" ht="13.5" thickTop="1" thickBot="1">
      <c r="E2188"/>
    </row>
    <row r="2189" spans="5:5" ht="13.5" thickTop="1" thickBot="1">
      <c r="E2189"/>
    </row>
    <row r="2190" spans="5:5" ht="13.5" thickTop="1" thickBot="1">
      <c r="E2190"/>
    </row>
    <row r="2191" spans="5:5" ht="13.5" thickTop="1" thickBot="1">
      <c r="E2191"/>
    </row>
    <row r="2192" spans="5:5" ht="13.5" thickTop="1" thickBot="1">
      <c r="E2192"/>
    </row>
    <row r="2193" spans="5:5" ht="13.5" thickTop="1" thickBot="1">
      <c r="E2193"/>
    </row>
    <row r="2194" spans="5:5" ht="13.5" thickTop="1" thickBot="1">
      <c r="E2194"/>
    </row>
    <row r="2195" spans="5:5" ht="13.5" thickTop="1" thickBot="1">
      <c r="E2195"/>
    </row>
    <row r="2196" spans="5:5" ht="13.5" thickTop="1" thickBot="1">
      <c r="E2196"/>
    </row>
    <row r="2197" spans="5:5" ht="13.5" thickTop="1" thickBot="1">
      <c r="E2197"/>
    </row>
    <row r="2198" spans="5:5" ht="13.5" thickTop="1" thickBot="1">
      <c r="E2198"/>
    </row>
    <row r="2199" spans="5:5" ht="13.5" thickTop="1" thickBot="1">
      <c r="E2199"/>
    </row>
    <row r="2200" spans="5:5" ht="13.5" thickTop="1" thickBot="1">
      <c r="E2200"/>
    </row>
    <row r="2201" spans="5:5" ht="13.5" thickTop="1" thickBot="1">
      <c r="E2201"/>
    </row>
    <row r="2202" spans="5:5" ht="13.5" thickTop="1" thickBot="1">
      <c r="E2202"/>
    </row>
    <row r="2203" spans="5:5" ht="13.5" thickTop="1" thickBot="1">
      <c r="E2203"/>
    </row>
    <row r="2204" spans="5:5" ht="13.5" thickTop="1" thickBot="1">
      <c r="E2204"/>
    </row>
    <row r="2205" spans="5:5" ht="13.5" thickTop="1" thickBot="1">
      <c r="E2205"/>
    </row>
    <row r="2206" spans="5:5" ht="13.5" thickTop="1" thickBot="1">
      <c r="E2206"/>
    </row>
    <row r="2207" spans="5:5" ht="13.5" thickTop="1" thickBot="1">
      <c r="E2207"/>
    </row>
    <row r="2208" spans="5:5" ht="13.5" thickTop="1" thickBot="1">
      <c r="E2208"/>
    </row>
    <row r="2209" spans="5:5" ht="13.5" thickTop="1" thickBot="1">
      <c r="E2209"/>
    </row>
    <row r="2210" spans="5:5" ht="13.5" thickTop="1" thickBot="1">
      <c r="E2210"/>
    </row>
    <row r="2211" spans="5:5" ht="13.5" thickTop="1" thickBot="1">
      <c r="E2211"/>
    </row>
    <row r="2212" spans="5:5" ht="13.5" thickTop="1" thickBot="1">
      <c r="E2212"/>
    </row>
    <row r="2213" spans="5:5" ht="13.5" thickTop="1" thickBot="1">
      <c r="E2213"/>
    </row>
    <row r="2214" spans="5:5" ht="13.5" thickTop="1" thickBot="1">
      <c r="E2214"/>
    </row>
    <row r="2215" spans="5:5" ht="13.5" thickTop="1" thickBot="1">
      <c r="E2215"/>
    </row>
    <row r="2216" spans="5:5" ht="13.5" thickTop="1" thickBot="1">
      <c r="E2216"/>
    </row>
    <row r="2217" spans="5:5" ht="13.5" thickTop="1" thickBot="1">
      <c r="E2217"/>
    </row>
    <row r="2218" spans="5:5" ht="13.5" thickTop="1" thickBot="1">
      <c r="E2218"/>
    </row>
    <row r="2219" spans="5:5" ht="13.5" thickTop="1" thickBot="1">
      <c r="E2219"/>
    </row>
    <row r="2220" spans="5:5" ht="13.5" thickTop="1" thickBot="1">
      <c r="E2220"/>
    </row>
    <row r="2221" spans="5:5" ht="13.5" thickTop="1" thickBot="1">
      <c r="E2221"/>
    </row>
    <row r="2222" spans="5:5" ht="13.5" thickTop="1" thickBot="1">
      <c r="E2222"/>
    </row>
    <row r="2223" spans="5:5" ht="13.5" thickTop="1" thickBot="1">
      <c r="E2223"/>
    </row>
    <row r="2224" spans="5:5" ht="13.5" thickTop="1" thickBot="1">
      <c r="E2224"/>
    </row>
    <row r="2225" spans="5:5" ht="13.5" thickTop="1" thickBot="1">
      <c r="E2225"/>
    </row>
    <row r="2226" spans="5:5" ht="13.5" thickTop="1" thickBot="1">
      <c r="E2226"/>
    </row>
    <row r="2227" spans="5:5" ht="13.5" thickTop="1" thickBot="1">
      <c r="E2227"/>
    </row>
    <row r="2228" spans="5:5" ht="13.5" thickTop="1" thickBot="1">
      <c r="E2228"/>
    </row>
    <row r="2229" spans="5:5" ht="13.5" thickTop="1" thickBot="1">
      <c r="E2229"/>
    </row>
    <row r="2230" spans="5:5" ht="13.5" thickTop="1" thickBot="1">
      <c r="E2230"/>
    </row>
    <row r="2231" spans="5:5" ht="13.5" thickTop="1" thickBot="1">
      <c r="E2231"/>
    </row>
    <row r="2232" spans="5:5" ht="13.5" thickTop="1" thickBot="1">
      <c r="E2232"/>
    </row>
    <row r="2233" spans="5:5" ht="13.5" thickTop="1" thickBot="1">
      <c r="E2233"/>
    </row>
    <row r="2234" spans="5:5" ht="13.5" thickTop="1" thickBot="1">
      <c r="E2234"/>
    </row>
    <row r="2235" spans="5:5" ht="13.5" thickTop="1" thickBot="1">
      <c r="E2235"/>
    </row>
    <row r="2236" spans="5:5" ht="13.5" thickTop="1" thickBot="1">
      <c r="E2236"/>
    </row>
    <row r="2237" spans="5:5" ht="13.5" thickTop="1" thickBot="1">
      <c r="E2237"/>
    </row>
    <row r="2238" spans="5:5" ht="13" thickTop="1">
      <c r="E2238"/>
    </row>
    <row r="2239" spans="5:5">
      <c r="E2239"/>
    </row>
    <row r="2240" spans="5:5">
      <c r="E2240"/>
    </row>
    <row r="2241" spans="5:5">
      <c r="E2241"/>
    </row>
    <row r="2242" spans="5:5">
      <c r="E2242"/>
    </row>
    <row r="2243" spans="5:5">
      <c r="E2243"/>
    </row>
    <row r="2244" spans="5:5">
      <c r="E2244"/>
    </row>
    <row r="2245" spans="5:5">
      <c r="E2245"/>
    </row>
    <row r="2246" spans="5:5">
      <c r="E2246"/>
    </row>
    <row r="2247" spans="5:5">
      <c r="E2247"/>
    </row>
    <row r="2248" spans="5:5">
      <c r="E2248"/>
    </row>
    <row r="2249" spans="5:5">
      <c r="E2249"/>
    </row>
    <row r="2250" spans="5:5">
      <c r="E2250"/>
    </row>
    <row r="2251" spans="5:5" ht="13" thickBot="1">
      <c r="E2251"/>
    </row>
    <row r="2252" spans="5:5" ht="13.5" thickTop="1" thickBot="1">
      <c r="E2252"/>
    </row>
    <row r="2253" spans="5:5" ht="13.5" thickTop="1" thickBot="1">
      <c r="E2253"/>
    </row>
    <row r="2254" spans="5:5" ht="13.5" thickTop="1" thickBot="1">
      <c r="E2254"/>
    </row>
    <row r="2255" spans="5:5" ht="13.5" thickTop="1" thickBot="1">
      <c r="E2255"/>
    </row>
    <row r="2256" spans="5:5" ht="13.5" thickTop="1" thickBot="1">
      <c r="E2256"/>
    </row>
    <row r="2257" spans="5:5" ht="13.5" thickTop="1" thickBot="1">
      <c r="E2257"/>
    </row>
    <row r="2258" spans="5:5" ht="13.5" thickTop="1" thickBot="1">
      <c r="E2258"/>
    </row>
    <row r="2259" spans="5:5" ht="13.5" thickTop="1" thickBot="1">
      <c r="E2259"/>
    </row>
    <row r="2260" spans="5:5" ht="13.5" thickTop="1" thickBot="1">
      <c r="E2260"/>
    </row>
    <row r="2261" spans="5:5" ht="13.5" thickTop="1" thickBot="1">
      <c r="E2261"/>
    </row>
    <row r="2262" spans="5:5" ht="13.5" thickTop="1" thickBot="1">
      <c r="E2262"/>
    </row>
    <row r="2263" spans="5:5" ht="13.5" thickTop="1" thickBot="1">
      <c r="E2263"/>
    </row>
    <row r="2264" spans="5:5" ht="13.5" thickTop="1" thickBot="1">
      <c r="E2264"/>
    </row>
    <row r="2265" spans="5:5" ht="13.5" thickTop="1" thickBot="1">
      <c r="E2265"/>
    </row>
    <row r="2266" spans="5:5" ht="13.5" thickTop="1" thickBot="1">
      <c r="E2266"/>
    </row>
    <row r="2267" spans="5:5" ht="13.5" thickTop="1" thickBot="1">
      <c r="E2267"/>
    </row>
    <row r="2268" spans="5:5" ht="13.5" thickTop="1" thickBot="1">
      <c r="E2268"/>
    </row>
    <row r="2269" spans="5:5" ht="13.5" thickTop="1" thickBot="1">
      <c r="E2269"/>
    </row>
    <row r="2270" spans="5:5" ht="13.5" thickTop="1" thickBot="1">
      <c r="E2270"/>
    </row>
    <row r="2271" spans="5:5" ht="13.5" thickTop="1" thickBot="1">
      <c r="E2271"/>
    </row>
    <row r="2272" spans="5:5" ht="13.5" thickTop="1" thickBot="1">
      <c r="E2272"/>
    </row>
    <row r="2273" spans="5:5" ht="13.5" thickTop="1" thickBot="1">
      <c r="E2273"/>
    </row>
    <row r="2274" spans="5:5" ht="13.5" thickTop="1" thickBot="1">
      <c r="E2274"/>
    </row>
    <row r="2275" spans="5:5" ht="13.5" thickTop="1" thickBot="1">
      <c r="E2275"/>
    </row>
    <row r="2276" spans="5:5" ht="13.5" thickTop="1" thickBot="1">
      <c r="E2276"/>
    </row>
    <row r="2277" spans="5:5" ht="13.5" thickTop="1" thickBot="1">
      <c r="E2277"/>
    </row>
    <row r="2278" spans="5:5" ht="13.5" thickTop="1" thickBot="1">
      <c r="E2278"/>
    </row>
    <row r="2279" spans="5:5" ht="13.5" thickTop="1" thickBot="1">
      <c r="E2279"/>
    </row>
    <row r="2280" spans="5:5" ht="13.5" thickTop="1" thickBot="1">
      <c r="E2280"/>
    </row>
    <row r="2281" spans="5:5" ht="13.5" thickTop="1" thickBot="1">
      <c r="E2281"/>
    </row>
    <row r="2282" spans="5:5" ht="13.5" thickTop="1" thickBot="1">
      <c r="E2282"/>
    </row>
    <row r="2283" spans="5:5" ht="13.5" thickTop="1" thickBot="1">
      <c r="E2283"/>
    </row>
    <row r="2284" spans="5:5" ht="13.5" thickTop="1" thickBot="1">
      <c r="E2284"/>
    </row>
    <row r="2285" spans="5:5" ht="13.5" thickTop="1" thickBot="1">
      <c r="E2285"/>
    </row>
    <row r="2286" spans="5:5" ht="13.5" thickTop="1" thickBot="1">
      <c r="E2286"/>
    </row>
    <row r="2287" spans="5:5" ht="13.5" thickTop="1" thickBot="1">
      <c r="E2287"/>
    </row>
    <row r="2288" spans="5:5" ht="13.5" thickTop="1" thickBot="1">
      <c r="E2288"/>
    </row>
    <row r="2289" spans="5:5" ht="13.5" thickTop="1" thickBot="1">
      <c r="E2289"/>
    </row>
    <row r="2290" spans="5:5" ht="13.5" thickTop="1" thickBot="1">
      <c r="E2290"/>
    </row>
    <row r="2291" spans="5:5" ht="13.5" thickTop="1" thickBot="1">
      <c r="E2291"/>
    </row>
    <row r="2292" spans="5:5" ht="13.5" thickTop="1" thickBot="1">
      <c r="E2292"/>
    </row>
    <row r="2293" spans="5:5" ht="13.5" thickTop="1" thickBot="1">
      <c r="E2293"/>
    </row>
    <row r="2294" spans="5:5" ht="13.5" thickTop="1" thickBot="1">
      <c r="E2294"/>
    </row>
    <row r="2295" spans="5:5" ht="13.5" thickTop="1" thickBot="1">
      <c r="E2295"/>
    </row>
    <row r="2296" spans="5:5" ht="13.5" thickTop="1" thickBot="1">
      <c r="E2296"/>
    </row>
    <row r="2297" spans="5:5" ht="13.5" thickTop="1" thickBot="1">
      <c r="E2297"/>
    </row>
    <row r="2298" spans="5:5" ht="13.5" thickTop="1" thickBot="1">
      <c r="E2298"/>
    </row>
    <row r="2299" spans="5:5" ht="13.5" thickTop="1" thickBot="1">
      <c r="E2299"/>
    </row>
    <row r="2300" spans="5:5" ht="13.5" thickTop="1" thickBot="1">
      <c r="E2300"/>
    </row>
    <row r="2301" spans="5:5" ht="13.5" thickTop="1" thickBot="1">
      <c r="E2301"/>
    </row>
    <row r="2302" spans="5:5" ht="13.5" thickTop="1" thickBot="1">
      <c r="E2302"/>
    </row>
    <row r="2303" spans="5:5" ht="13.5" thickTop="1" thickBot="1">
      <c r="E2303"/>
    </row>
    <row r="2304" spans="5:5" ht="13.5" thickTop="1" thickBot="1">
      <c r="E2304"/>
    </row>
    <row r="2305" spans="5:5" ht="13.5" thickTop="1" thickBot="1">
      <c r="E2305"/>
    </row>
    <row r="2306" spans="5:5" ht="13.5" thickTop="1" thickBot="1">
      <c r="E2306"/>
    </row>
    <row r="2307" spans="5:5" ht="13.5" thickTop="1" thickBot="1">
      <c r="E2307"/>
    </row>
    <row r="2308" spans="5:5" ht="13" thickTop="1">
      <c r="E2308"/>
    </row>
    <row r="2309" spans="5:5">
      <c r="E2309"/>
    </row>
    <row r="2310" spans="5:5">
      <c r="E2310"/>
    </row>
    <row r="2311" spans="5:5">
      <c r="E2311"/>
    </row>
    <row r="2312" spans="5:5">
      <c r="E2312"/>
    </row>
    <row r="2313" spans="5:5">
      <c r="E2313"/>
    </row>
    <row r="2314" spans="5:5">
      <c r="E2314"/>
    </row>
    <row r="2315" spans="5:5">
      <c r="E2315"/>
    </row>
    <row r="2316" spans="5:5">
      <c r="E2316"/>
    </row>
    <row r="2317" spans="5:5">
      <c r="E2317"/>
    </row>
    <row r="2318" spans="5:5">
      <c r="E2318"/>
    </row>
    <row r="2319" spans="5:5">
      <c r="E2319"/>
    </row>
    <row r="2320" spans="5:5">
      <c r="E2320"/>
    </row>
    <row r="2321" spans="5:5" ht="13" thickBot="1">
      <c r="E2321"/>
    </row>
    <row r="2322" spans="5:5" ht="13.5" thickTop="1" thickBot="1">
      <c r="E2322"/>
    </row>
    <row r="2323" spans="5:5" ht="13.5" thickTop="1" thickBot="1">
      <c r="E2323"/>
    </row>
    <row r="2324" spans="5:5" ht="13.5" thickTop="1" thickBot="1">
      <c r="E2324"/>
    </row>
    <row r="2325" spans="5:5" ht="13.5" thickTop="1" thickBot="1">
      <c r="E2325"/>
    </row>
    <row r="2326" spans="5:5" ht="13.5" thickTop="1" thickBot="1">
      <c r="E2326"/>
    </row>
    <row r="2327" spans="5:5" ht="13.5" thickTop="1" thickBot="1">
      <c r="E2327"/>
    </row>
    <row r="2328" spans="5:5" ht="13.5" thickTop="1" thickBot="1">
      <c r="E2328"/>
    </row>
    <row r="2329" spans="5:5" ht="13.5" thickTop="1" thickBot="1">
      <c r="E2329"/>
    </row>
    <row r="2330" spans="5:5" ht="13.5" thickTop="1" thickBot="1">
      <c r="E2330"/>
    </row>
    <row r="2331" spans="5:5" ht="13.5" thickTop="1" thickBot="1">
      <c r="E2331"/>
    </row>
    <row r="2332" spans="5:5" ht="13.5" thickTop="1" thickBot="1">
      <c r="E2332"/>
    </row>
    <row r="2333" spans="5:5" ht="13.5" thickTop="1" thickBot="1">
      <c r="E2333"/>
    </row>
    <row r="2334" spans="5:5" ht="13.5" thickTop="1" thickBot="1">
      <c r="E2334"/>
    </row>
    <row r="2335" spans="5:5" ht="13.5" thickTop="1" thickBot="1">
      <c r="E2335"/>
    </row>
    <row r="2336" spans="5:5" ht="13.5" thickTop="1" thickBot="1">
      <c r="E2336"/>
    </row>
    <row r="2337" spans="5:5" ht="13.5" thickTop="1" thickBot="1">
      <c r="E2337"/>
    </row>
    <row r="2338" spans="5:5" ht="13.5" thickTop="1" thickBot="1">
      <c r="E2338"/>
    </row>
    <row r="2339" spans="5:5" ht="13.5" thickTop="1" thickBot="1">
      <c r="E2339"/>
    </row>
    <row r="2340" spans="5:5" ht="13.5" thickTop="1" thickBot="1">
      <c r="E2340"/>
    </row>
    <row r="2341" spans="5:5" ht="13.5" thickTop="1" thickBot="1">
      <c r="E2341"/>
    </row>
    <row r="2342" spans="5:5" ht="13.5" thickTop="1" thickBot="1">
      <c r="E2342"/>
    </row>
    <row r="2343" spans="5:5" ht="13.5" thickTop="1" thickBot="1">
      <c r="E2343"/>
    </row>
    <row r="2344" spans="5:5" ht="13.5" thickTop="1" thickBot="1">
      <c r="E2344"/>
    </row>
    <row r="2345" spans="5:5" ht="13.5" thickTop="1" thickBot="1">
      <c r="E2345"/>
    </row>
    <row r="2346" spans="5:5" ht="13.5" thickTop="1" thickBot="1">
      <c r="E2346"/>
    </row>
    <row r="2347" spans="5:5" ht="13.5" thickTop="1" thickBot="1">
      <c r="E2347"/>
    </row>
    <row r="2348" spans="5:5" ht="13.5" thickTop="1" thickBot="1">
      <c r="E2348"/>
    </row>
    <row r="2349" spans="5:5" ht="13.5" thickTop="1" thickBot="1">
      <c r="E2349"/>
    </row>
    <row r="2350" spans="5:5" ht="13.5" thickTop="1" thickBot="1">
      <c r="E2350"/>
    </row>
    <row r="2351" spans="5:5" ht="13.5" thickTop="1" thickBot="1">
      <c r="E2351"/>
    </row>
    <row r="2352" spans="5:5" ht="13.5" thickTop="1" thickBot="1">
      <c r="E2352"/>
    </row>
    <row r="2353" spans="5:5" ht="13.5" thickTop="1" thickBot="1">
      <c r="E2353"/>
    </row>
    <row r="2354" spans="5:5" ht="13.5" thickTop="1" thickBot="1">
      <c r="E2354"/>
    </row>
    <row r="2355" spans="5:5" ht="13.5" thickTop="1" thickBot="1">
      <c r="E2355"/>
    </row>
    <row r="2356" spans="5:5" ht="13.5" thickTop="1" thickBot="1">
      <c r="E2356"/>
    </row>
    <row r="2357" spans="5:5" ht="13.5" thickTop="1" thickBot="1">
      <c r="E2357"/>
    </row>
    <row r="2358" spans="5:5" ht="13.5" thickTop="1" thickBot="1">
      <c r="E2358"/>
    </row>
    <row r="2359" spans="5:5" ht="13.5" thickTop="1" thickBot="1">
      <c r="E2359"/>
    </row>
    <row r="2360" spans="5:5" ht="13.5" thickTop="1" thickBot="1">
      <c r="E2360"/>
    </row>
    <row r="2361" spans="5:5" ht="13.5" thickTop="1" thickBot="1">
      <c r="E2361"/>
    </row>
    <row r="2362" spans="5:5" ht="13.5" thickTop="1" thickBot="1">
      <c r="E2362"/>
    </row>
    <row r="2363" spans="5:5" ht="13.5" thickTop="1" thickBot="1">
      <c r="E2363"/>
    </row>
    <row r="2364" spans="5:5" ht="13.5" thickTop="1" thickBot="1">
      <c r="E2364"/>
    </row>
    <row r="2365" spans="5:5" ht="13.5" thickTop="1" thickBot="1">
      <c r="E2365"/>
    </row>
    <row r="2366" spans="5:5" ht="13.5" thickTop="1" thickBot="1">
      <c r="E2366"/>
    </row>
    <row r="2367" spans="5:5" ht="13.5" thickTop="1" thickBot="1">
      <c r="E2367"/>
    </row>
    <row r="2368" spans="5:5" ht="13.5" thickTop="1" thickBot="1">
      <c r="E2368"/>
    </row>
    <row r="2369" spans="5:5" ht="13.5" thickTop="1" thickBot="1">
      <c r="E2369"/>
    </row>
    <row r="2370" spans="5:5" ht="13.5" thickTop="1" thickBot="1">
      <c r="E2370"/>
    </row>
    <row r="2371" spans="5:5" ht="13.5" thickTop="1" thickBot="1">
      <c r="E2371"/>
    </row>
    <row r="2372" spans="5:5" ht="13.5" thickTop="1" thickBot="1">
      <c r="E2372"/>
    </row>
    <row r="2373" spans="5:5" ht="13.5" thickTop="1" thickBot="1">
      <c r="E2373"/>
    </row>
    <row r="2374" spans="5:5" ht="13.5" thickTop="1" thickBot="1">
      <c r="E2374"/>
    </row>
    <row r="2375" spans="5:5" ht="13.5" thickTop="1" thickBot="1">
      <c r="E2375"/>
    </row>
    <row r="2376" spans="5:5" ht="13.5" thickTop="1" thickBot="1">
      <c r="E2376"/>
    </row>
    <row r="2377" spans="5:5" ht="13.5" thickTop="1" thickBot="1">
      <c r="E2377"/>
    </row>
    <row r="2378" spans="5:5" ht="13" thickTop="1">
      <c r="E2378"/>
    </row>
    <row r="2379" spans="5:5">
      <c r="E2379"/>
    </row>
    <row r="2380" spans="5:5">
      <c r="E2380"/>
    </row>
    <row r="2381" spans="5:5">
      <c r="E2381"/>
    </row>
    <row r="2382" spans="5:5">
      <c r="E2382"/>
    </row>
    <row r="2383" spans="5:5">
      <c r="E2383"/>
    </row>
    <row r="2384" spans="5:5">
      <c r="E2384"/>
    </row>
    <row r="2385" spans="5:5">
      <c r="E2385"/>
    </row>
    <row r="2386" spans="5:5">
      <c r="E2386"/>
    </row>
    <row r="2387" spans="5:5">
      <c r="E2387"/>
    </row>
    <row r="2388" spans="5:5">
      <c r="E2388"/>
    </row>
    <row r="2389" spans="5:5">
      <c r="E2389"/>
    </row>
    <row r="2390" spans="5:5">
      <c r="E2390"/>
    </row>
    <row r="2391" spans="5:5" ht="13" thickBot="1">
      <c r="E2391"/>
    </row>
    <row r="2392" spans="5:5" ht="13.5" thickTop="1" thickBot="1">
      <c r="E2392"/>
    </row>
    <row r="2393" spans="5:5" ht="13.5" thickTop="1" thickBot="1">
      <c r="E2393"/>
    </row>
    <row r="2394" spans="5:5" ht="13.5" thickTop="1" thickBot="1">
      <c r="E2394"/>
    </row>
    <row r="2395" spans="5:5" ht="13.5" thickTop="1" thickBot="1">
      <c r="E2395"/>
    </row>
    <row r="2396" spans="5:5" ht="13.5" thickTop="1" thickBot="1">
      <c r="E2396"/>
    </row>
    <row r="2397" spans="5:5" ht="13.5" thickTop="1" thickBot="1">
      <c r="E2397"/>
    </row>
    <row r="2398" spans="5:5" ht="13.5" thickTop="1" thickBot="1">
      <c r="E2398"/>
    </row>
    <row r="2399" spans="5:5" ht="13.5" thickTop="1" thickBot="1">
      <c r="E2399"/>
    </row>
    <row r="2400" spans="5:5" ht="13.5" thickTop="1" thickBot="1">
      <c r="E2400"/>
    </row>
    <row r="2401" spans="5:5" ht="13.5" thickTop="1" thickBot="1">
      <c r="E2401"/>
    </row>
    <row r="2402" spans="5:5" ht="13.5" thickTop="1" thickBot="1">
      <c r="E2402"/>
    </row>
    <row r="2403" spans="5:5" ht="13.5" thickTop="1" thickBot="1">
      <c r="E2403"/>
    </row>
    <row r="2404" spans="5:5" ht="13.5" thickTop="1" thickBot="1">
      <c r="E2404"/>
    </row>
    <row r="2405" spans="5:5" ht="13.5" thickTop="1" thickBot="1">
      <c r="E2405"/>
    </row>
    <row r="2406" spans="5:5" ht="13.5" thickTop="1" thickBot="1">
      <c r="E2406"/>
    </row>
    <row r="2407" spans="5:5" ht="13.5" thickTop="1" thickBot="1">
      <c r="E2407"/>
    </row>
    <row r="2408" spans="5:5" ht="13.5" thickTop="1" thickBot="1">
      <c r="E2408"/>
    </row>
    <row r="2409" spans="5:5" ht="13.5" thickTop="1" thickBot="1">
      <c r="E2409"/>
    </row>
    <row r="2410" spans="5:5" ht="13.5" thickTop="1" thickBot="1">
      <c r="E2410"/>
    </row>
    <row r="2411" spans="5:5" ht="13.5" thickTop="1" thickBot="1">
      <c r="E2411"/>
    </row>
    <row r="2412" spans="5:5" ht="13.5" thickTop="1" thickBot="1">
      <c r="E2412"/>
    </row>
    <row r="2413" spans="5:5" ht="13.5" thickTop="1" thickBot="1">
      <c r="E2413"/>
    </row>
    <row r="2414" spans="5:5" ht="13.5" thickTop="1" thickBot="1">
      <c r="E2414"/>
    </row>
    <row r="2415" spans="5:5" ht="13.5" thickTop="1" thickBot="1">
      <c r="E2415"/>
    </row>
    <row r="2416" spans="5:5" ht="13.5" thickTop="1" thickBot="1">
      <c r="E2416"/>
    </row>
    <row r="2417" spans="5:5" ht="13.5" thickTop="1" thickBot="1">
      <c r="E2417"/>
    </row>
    <row r="2418" spans="5:5" ht="13.5" thickTop="1" thickBot="1">
      <c r="E2418"/>
    </row>
    <row r="2419" spans="5:5" ht="13.5" thickTop="1" thickBot="1">
      <c r="E2419"/>
    </row>
    <row r="2420" spans="5:5" ht="13.5" thickTop="1" thickBot="1">
      <c r="E2420"/>
    </row>
    <row r="2421" spans="5:5" ht="13.5" thickTop="1" thickBot="1">
      <c r="E2421"/>
    </row>
    <row r="2422" spans="5:5" ht="13.5" thickTop="1" thickBot="1">
      <c r="E2422"/>
    </row>
    <row r="2423" spans="5:5" ht="13.5" thickTop="1" thickBot="1">
      <c r="E2423"/>
    </row>
    <row r="2424" spans="5:5" ht="13.5" thickTop="1" thickBot="1">
      <c r="E2424"/>
    </row>
    <row r="2425" spans="5:5" ht="13.5" thickTop="1" thickBot="1">
      <c r="E2425"/>
    </row>
    <row r="2426" spans="5:5" ht="13.5" thickTop="1" thickBot="1">
      <c r="E2426"/>
    </row>
    <row r="2427" spans="5:5" ht="13.5" thickTop="1" thickBot="1">
      <c r="E2427"/>
    </row>
    <row r="2428" spans="5:5" ht="13.5" thickTop="1" thickBot="1">
      <c r="E2428"/>
    </row>
    <row r="2429" spans="5:5" ht="13.5" thickTop="1" thickBot="1">
      <c r="E2429"/>
    </row>
    <row r="2430" spans="5:5" ht="13.5" thickTop="1" thickBot="1">
      <c r="E2430"/>
    </row>
    <row r="2431" spans="5:5" ht="13.5" thickTop="1" thickBot="1">
      <c r="E2431"/>
    </row>
    <row r="2432" spans="5:5" ht="13.5" thickTop="1" thickBot="1">
      <c r="E2432"/>
    </row>
    <row r="2433" spans="5:5" ht="13.5" thickTop="1" thickBot="1">
      <c r="E2433"/>
    </row>
    <row r="2434" spans="5:5" ht="13.5" thickTop="1" thickBot="1">
      <c r="E2434"/>
    </row>
    <row r="2435" spans="5:5" ht="13.5" thickTop="1" thickBot="1">
      <c r="E2435"/>
    </row>
    <row r="2436" spans="5:5" ht="13.5" thickTop="1" thickBot="1">
      <c r="E2436"/>
    </row>
    <row r="2437" spans="5:5" ht="13.5" thickTop="1" thickBot="1">
      <c r="E2437"/>
    </row>
    <row r="2438" spans="5:5" ht="13.5" thickTop="1" thickBot="1">
      <c r="E2438"/>
    </row>
    <row r="2439" spans="5:5" ht="13.5" thickTop="1" thickBot="1">
      <c r="E2439"/>
    </row>
    <row r="2440" spans="5:5" ht="13.5" thickTop="1" thickBot="1">
      <c r="E2440"/>
    </row>
    <row r="2441" spans="5:5" ht="13.5" thickTop="1" thickBot="1">
      <c r="E2441"/>
    </row>
    <row r="2442" spans="5:5" ht="13.5" thickTop="1" thickBot="1">
      <c r="E2442"/>
    </row>
    <row r="2443" spans="5:5" ht="13.5" thickTop="1" thickBot="1">
      <c r="E2443"/>
    </row>
    <row r="2444" spans="5:5" ht="13.5" thickTop="1" thickBot="1">
      <c r="E2444"/>
    </row>
    <row r="2445" spans="5:5" ht="13.5" thickTop="1" thickBot="1">
      <c r="E2445"/>
    </row>
    <row r="2446" spans="5:5" ht="13.5" thickTop="1" thickBot="1">
      <c r="E2446"/>
    </row>
    <row r="2447" spans="5:5" ht="13.5" thickTop="1" thickBot="1">
      <c r="E2447"/>
    </row>
    <row r="2448" spans="5:5" ht="13" thickTop="1">
      <c r="E2448"/>
    </row>
    <row r="2449" spans="5:5">
      <c r="E2449"/>
    </row>
    <row r="2450" spans="5:5">
      <c r="E2450"/>
    </row>
    <row r="2451" spans="5:5">
      <c r="E2451"/>
    </row>
    <row r="2452" spans="5:5">
      <c r="E2452"/>
    </row>
    <row r="2453" spans="5:5">
      <c r="E2453"/>
    </row>
    <row r="2454" spans="5:5">
      <c r="E2454"/>
    </row>
    <row r="2455" spans="5:5">
      <c r="E2455"/>
    </row>
    <row r="2456" spans="5:5">
      <c r="E2456"/>
    </row>
    <row r="2457" spans="5:5">
      <c r="E2457"/>
    </row>
    <row r="2458" spans="5:5">
      <c r="E2458"/>
    </row>
    <row r="2459" spans="5:5">
      <c r="E2459"/>
    </row>
    <row r="2460" spans="5:5">
      <c r="E2460"/>
    </row>
    <row r="2461" spans="5:5" ht="13" thickBot="1">
      <c r="E2461"/>
    </row>
    <row r="2462" spans="5:5" ht="13.5" thickTop="1" thickBot="1">
      <c r="E2462"/>
    </row>
    <row r="2463" spans="5:5" ht="13.5" thickTop="1" thickBot="1">
      <c r="E2463"/>
    </row>
    <row r="2464" spans="5:5" ht="13.5" thickTop="1" thickBot="1">
      <c r="E2464"/>
    </row>
    <row r="2465" spans="5:5" ht="13.5" thickTop="1" thickBot="1">
      <c r="E2465"/>
    </row>
    <row r="2466" spans="5:5" ht="13.5" thickTop="1" thickBot="1">
      <c r="E2466"/>
    </row>
    <row r="2467" spans="5:5" ht="13.5" thickTop="1" thickBot="1">
      <c r="E2467"/>
    </row>
    <row r="2468" spans="5:5" ht="13.5" thickTop="1" thickBot="1">
      <c r="E2468"/>
    </row>
    <row r="2469" spans="5:5" ht="13.5" thickTop="1" thickBot="1">
      <c r="E2469"/>
    </row>
    <row r="2470" spans="5:5" ht="13.5" thickTop="1" thickBot="1">
      <c r="E2470"/>
    </row>
    <row r="2471" spans="5:5" ht="13.5" thickTop="1" thickBot="1">
      <c r="E2471"/>
    </row>
    <row r="2472" spans="5:5" ht="13.5" thickTop="1" thickBot="1">
      <c r="E2472"/>
    </row>
    <row r="2473" spans="5:5" ht="13.5" thickTop="1" thickBot="1">
      <c r="E2473"/>
    </row>
    <row r="2474" spans="5:5" ht="13.5" thickTop="1" thickBot="1">
      <c r="E2474"/>
    </row>
    <row r="2475" spans="5:5" ht="13.5" thickTop="1" thickBot="1">
      <c r="E2475"/>
    </row>
    <row r="2476" spans="5:5" ht="13.5" thickTop="1" thickBot="1">
      <c r="E2476"/>
    </row>
    <row r="2477" spans="5:5" ht="13.5" thickTop="1" thickBot="1">
      <c r="E2477"/>
    </row>
    <row r="2478" spans="5:5" ht="13.5" thickTop="1" thickBot="1">
      <c r="E2478"/>
    </row>
    <row r="2479" spans="5:5" ht="13.5" thickTop="1" thickBot="1">
      <c r="E2479"/>
    </row>
    <row r="2480" spans="5:5" ht="13.5" thickTop="1" thickBot="1">
      <c r="E2480"/>
    </row>
    <row r="2481" spans="5:5" ht="13.5" thickTop="1" thickBot="1">
      <c r="E2481"/>
    </row>
    <row r="2482" spans="5:5" ht="13.5" thickTop="1" thickBot="1">
      <c r="E2482"/>
    </row>
    <row r="2483" spans="5:5" ht="13.5" thickTop="1" thickBot="1">
      <c r="E2483"/>
    </row>
    <row r="2484" spans="5:5" ht="13.5" thickTop="1" thickBot="1">
      <c r="E2484"/>
    </row>
    <row r="2485" spans="5:5" ht="13.5" thickTop="1" thickBot="1">
      <c r="E2485"/>
    </row>
    <row r="2486" spans="5:5" ht="13.5" thickTop="1" thickBot="1">
      <c r="E2486"/>
    </row>
    <row r="2487" spans="5:5" ht="13.5" thickTop="1" thickBot="1">
      <c r="E2487"/>
    </row>
    <row r="2488" spans="5:5" ht="13.5" thickTop="1" thickBot="1">
      <c r="E2488"/>
    </row>
    <row r="2489" spans="5:5" ht="13.5" thickTop="1" thickBot="1">
      <c r="E2489"/>
    </row>
    <row r="2490" spans="5:5" ht="13.5" thickTop="1" thickBot="1">
      <c r="E2490"/>
    </row>
    <row r="2491" spans="5:5" ht="13.5" thickTop="1" thickBot="1">
      <c r="E2491"/>
    </row>
    <row r="2492" spans="5:5" ht="13.5" thickTop="1" thickBot="1">
      <c r="E2492"/>
    </row>
    <row r="2493" spans="5:5" ht="13.5" thickTop="1" thickBot="1">
      <c r="E2493"/>
    </row>
    <row r="2494" spans="5:5" ht="13.5" thickTop="1" thickBot="1">
      <c r="E2494"/>
    </row>
    <row r="2495" spans="5:5" ht="13.5" thickTop="1" thickBot="1">
      <c r="E2495"/>
    </row>
    <row r="2496" spans="5:5" ht="13.5" thickTop="1" thickBot="1">
      <c r="E2496"/>
    </row>
    <row r="2497" spans="5:5" ht="13.5" thickTop="1" thickBot="1">
      <c r="E2497"/>
    </row>
    <row r="2498" spans="5:5" ht="13.5" thickTop="1" thickBot="1">
      <c r="E2498"/>
    </row>
    <row r="2499" spans="5:5" ht="13.5" thickTop="1" thickBot="1">
      <c r="E2499"/>
    </row>
    <row r="2500" spans="5:5" ht="13.5" thickTop="1" thickBot="1">
      <c r="E2500"/>
    </row>
    <row r="2501" spans="5:5" ht="13.5" thickTop="1" thickBot="1">
      <c r="E2501"/>
    </row>
    <row r="2502" spans="5:5" ht="13.5" thickTop="1" thickBot="1">
      <c r="E2502"/>
    </row>
    <row r="2503" spans="5:5" ht="13.5" thickTop="1" thickBot="1">
      <c r="E2503"/>
    </row>
    <row r="2504" spans="5:5" ht="13.5" thickTop="1" thickBot="1">
      <c r="E2504"/>
    </row>
    <row r="2505" spans="5:5" ht="13.5" thickTop="1" thickBot="1">
      <c r="E2505"/>
    </row>
    <row r="2506" spans="5:5" ht="13.5" thickTop="1" thickBot="1">
      <c r="E2506"/>
    </row>
    <row r="2507" spans="5:5" ht="13.5" thickTop="1" thickBot="1">
      <c r="E2507"/>
    </row>
    <row r="2508" spans="5:5" ht="13.5" thickTop="1" thickBot="1">
      <c r="E2508"/>
    </row>
    <row r="2509" spans="5:5" ht="13.5" thickTop="1" thickBot="1">
      <c r="E2509"/>
    </row>
    <row r="2510" spans="5:5" ht="13.5" thickTop="1" thickBot="1">
      <c r="E2510"/>
    </row>
    <row r="2511" spans="5:5" ht="13.5" thickTop="1" thickBot="1">
      <c r="E2511"/>
    </row>
    <row r="2512" spans="5:5" ht="13.5" thickTop="1" thickBot="1">
      <c r="E2512"/>
    </row>
    <row r="2513" spans="5:5" ht="13.5" thickTop="1" thickBot="1">
      <c r="E2513"/>
    </row>
    <row r="2514" spans="5:5" ht="13.5" thickTop="1" thickBot="1">
      <c r="E2514"/>
    </row>
    <row r="2515" spans="5:5" ht="13.5" thickTop="1" thickBot="1">
      <c r="E2515"/>
    </row>
    <row r="2516" spans="5:5" ht="13.5" thickTop="1" thickBot="1">
      <c r="E2516"/>
    </row>
    <row r="2517" spans="5:5" ht="13.5" thickTop="1" thickBot="1">
      <c r="E2517"/>
    </row>
    <row r="2518" spans="5:5" ht="13" thickTop="1">
      <c r="E2518"/>
    </row>
    <row r="2519" spans="5:5">
      <c r="E2519"/>
    </row>
    <row r="2520" spans="5:5">
      <c r="E2520"/>
    </row>
    <row r="2521" spans="5:5">
      <c r="E2521"/>
    </row>
    <row r="2522" spans="5:5">
      <c r="E2522"/>
    </row>
    <row r="2523" spans="5:5">
      <c r="E2523"/>
    </row>
    <row r="2524" spans="5:5">
      <c r="E2524"/>
    </row>
    <row r="2525" spans="5:5">
      <c r="E2525"/>
    </row>
    <row r="2526" spans="5:5">
      <c r="E2526"/>
    </row>
    <row r="2527" spans="5:5">
      <c r="E2527"/>
    </row>
    <row r="2528" spans="5:5">
      <c r="E2528"/>
    </row>
    <row r="2529" spans="5:5">
      <c r="E2529"/>
    </row>
    <row r="2530" spans="5:5">
      <c r="E2530"/>
    </row>
    <row r="2531" spans="5:5" ht="13" thickBot="1">
      <c r="E2531"/>
    </row>
    <row r="2532" spans="5:5" ht="13.5" thickTop="1" thickBot="1">
      <c r="E2532"/>
    </row>
    <row r="2533" spans="5:5" ht="13.5" thickTop="1" thickBot="1">
      <c r="E2533"/>
    </row>
    <row r="2534" spans="5:5" ht="13.5" thickTop="1" thickBot="1">
      <c r="E2534"/>
    </row>
    <row r="2535" spans="5:5" ht="13.5" thickTop="1" thickBot="1">
      <c r="E2535"/>
    </row>
    <row r="2536" spans="5:5" ht="13.5" thickTop="1" thickBot="1">
      <c r="E2536"/>
    </row>
    <row r="2537" spans="5:5" ht="13.5" thickTop="1" thickBot="1">
      <c r="E2537"/>
    </row>
    <row r="2538" spans="5:5" ht="13.5" thickTop="1" thickBot="1">
      <c r="E2538"/>
    </row>
    <row r="2539" spans="5:5" ht="13.5" thickTop="1" thickBot="1">
      <c r="E2539"/>
    </row>
    <row r="2540" spans="5:5" ht="13.5" thickTop="1" thickBot="1">
      <c r="E2540"/>
    </row>
    <row r="2541" spans="5:5" ht="13.5" thickTop="1" thickBot="1">
      <c r="E2541"/>
    </row>
    <row r="2542" spans="5:5" ht="13.5" thickTop="1" thickBot="1">
      <c r="E2542"/>
    </row>
    <row r="2543" spans="5:5" ht="13.5" thickTop="1" thickBot="1">
      <c r="E2543"/>
    </row>
    <row r="2544" spans="5:5" ht="13.5" thickTop="1" thickBot="1">
      <c r="E2544"/>
    </row>
    <row r="2545" spans="5:5" ht="13.5" thickTop="1" thickBot="1">
      <c r="E2545"/>
    </row>
    <row r="2546" spans="5:5" ht="13.5" thickTop="1" thickBot="1">
      <c r="E2546"/>
    </row>
    <row r="2547" spans="5:5" ht="13.5" thickTop="1" thickBot="1">
      <c r="E2547"/>
    </row>
    <row r="2548" spans="5:5" ht="13.5" thickTop="1" thickBot="1">
      <c r="E2548"/>
    </row>
    <row r="2549" spans="5:5" ht="13.5" thickTop="1" thickBot="1">
      <c r="E2549"/>
    </row>
    <row r="2550" spans="5:5" ht="13.5" thickTop="1" thickBot="1">
      <c r="E2550"/>
    </row>
    <row r="2551" spans="5:5" ht="13.5" thickTop="1" thickBot="1">
      <c r="E2551"/>
    </row>
    <row r="2552" spans="5:5" ht="13.5" thickTop="1" thickBot="1">
      <c r="E2552"/>
    </row>
    <row r="2553" spans="5:5" ht="13.5" thickTop="1" thickBot="1">
      <c r="E2553"/>
    </row>
    <row r="2554" spans="5:5" ht="13.5" thickTop="1" thickBot="1">
      <c r="E2554"/>
    </row>
    <row r="2555" spans="5:5" ht="13.5" thickTop="1" thickBot="1">
      <c r="E2555"/>
    </row>
    <row r="2556" spans="5:5" ht="13.5" thickTop="1" thickBot="1">
      <c r="E2556"/>
    </row>
    <row r="2557" spans="5:5" ht="13.5" thickTop="1" thickBot="1">
      <c r="E2557"/>
    </row>
    <row r="2558" spans="5:5" ht="13.5" thickTop="1" thickBot="1">
      <c r="E2558"/>
    </row>
    <row r="2559" spans="5:5" ht="13.5" thickTop="1" thickBot="1">
      <c r="E2559"/>
    </row>
    <row r="2560" spans="5:5" ht="13.5" thickTop="1" thickBot="1">
      <c r="E2560"/>
    </row>
    <row r="2561" spans="5:5" ht="13.5" thickTop="1" thickBot="1">
      <c r="E2561"/>
    </row>
    <row r="2562" spans="5:5" ht="13.5" thickTop="1" thickBot="1">
      <c r="E2562"/>
    </row>
    <row r="2563" spans="5:5" ht="13.5" thickTop="1" thickBot="1">
      <c r="E2563"/>
    </row>
    <row r="2564" spans="5:5" ht="13.5" thickTop="1" thickBot="1">
      <c r="E2564"/>
    </row>
    <row r="2565" spans="5:5" ht="13.5" thickTop="1" thickBot="1">
      <c r="E2565"/>
    </row>
    <row r="2566" spans="5:5" ht="13.5" thickTop="1" thickBot="1">
      <c r="E2566"/>
    </row>
    <row r="2567" spans="5:5" ht="13.5" thickTop="1" thickBot="1">
      <c r="E2567"/>
    </row>
    <row r="2568" spans="5:5" ht="13.5" thickTop="1" thickBot="1">
      <c r="E2568"/>
    </row>
    <row r="2569" spans="5:5" ht="13.5" thickTop="1" thickBot="1">
      <c r="E2569"/>
    </row>
    <row r="2570" spans="5:5" ht="13.5" thickTop="1" thickBot="1">
      <c r="E2570"/>
    </row>
    <row r="2571" spans="5:5" ht="13.5" thickTop="1" thickBot="1">
      <c r="E2571"/>
    </row>
    <row r="2572" spans="5:5" ht="13.5" thickTop="1" thickBot="1">
      <c r="E2572"/>
    </row>
    <row r="2573" spans="5:5" ht="13.5" thickTop="1" thickBot="1">
      <c r="E2573"/>
    </row>
    <row r="2574" spans="5:5" ht="13.5" thickTop="1" thickBot="1">
      <c r="E2574"/>
    </row>
    <row r="2575" spans="5:5" ht="13.5" thickTop="1" thickBot="1">
      <c r="E2575"/>
    </row>
    <row r="2576" spans="5:5" ht="13.5" thickTop="1" thickBot="1">
      <c r="E2576"/>
    </row>
    <row r="2577" spans="5:5" ht="13.5" thickTop="1" thickBot="1">
      <c r="E2577"/>
    </row>
    <row r="2578" spans="5:5" ht="13.5" thickTop="1" thickBot="1">
      <c r="E2578"/>
    </row>
    <row r="2579" spans="5:5" ht="13.5" thickTop="1" thickBot="1">
      <c r="E2579"/>
    </row>
    <row r="2580" spans="5:5" ht="13.5" thickTop="1" thickBot="1">
      <c r="E2580"/>
    </row>
    <row r="2581" spans="5:5" ht="13.5" thickTop="1" thickBot="1">
      <c r="E2581"/>
    </row>
    <row r="2582" spans="5:5" ht="13.5" thickTop="1" thickBot="1">
      <c r="E2582"/>
    </row>
    <row r="2583" spans="5:5" ht="13.5" thickTop="1" thickBot="1">
      <c r="E2583"/>
    </row>
    <row r="2584" spans="5:5" ht="13.5" thickTop="1" thickBot="1">
      <c r="E2584"/>
    </row>
    <row r="2585" spans="5:5" ht="13.5" thickTop="1" thickBot="1">
      <c r="E2585"/>
    </row>
    <row r="2586" spans="5:5" ht="13.5" thickTop="1" thickBot="1">
      <c r="E2586"/>
    </row>
    <row r="2587" spans="5:5" ht="13.5" thickTop="1" thickBot="1">
      <c r="E2587"/>
    </row>
    <row r="2588" spans="5:5" ht="13" thickTop="1">
      <c r="E2588"/>
    </row>
    <row r="2589" spans="5:5">
      <c r="E2589"/>
    </row>
    <row r="2590" spans="5:5">
      <c r="E2590"/>
    </row>
    <row r="2591" spans="5:5">
      <c r="E2591"/>
    </row>
    <row r="2592" spans="5:5">
      <c r="E2592"/>
    </row>
    <row r="2593" spans="5:5">
      <c r="E2593"/>
    </row>
    <row r="2594" spans="5:5">
      <c r="E2594"/>
    </row>
    <row r="2595" spans="5:5">
      <c r="E2595"/>
    </row>
    <row r="2596" spans="5:5">
      <c r="E2596"/>
    </row>
    <row r="2597" spans="5:5">
      <c r="E2597"/>
    </row>
    <row r="2598" spans="5:5">
      <c r="E2598"/>
    </row>
    <row r="2599" spans="5:5">
      <c r="E2599"/>
    </row>
    <row r="2600" spans="5:5">
      <c r="E2600"/>
    </row>
    <row r="2601" spans="5:5" ht="13" thickBot="1">
      <c r="E2601"/>
    </row>
    <row r="2602" spans="5:5" ht="13.5" thickTop="1" thickBot="1">
      <c r="E2602"/>
    </row>
    <row r="2603" spans="5:5" ht="13.5" thickTop="1" thickBot="1">
      <c r="E2603"/>
    </row>
    <row r="2604" spans="5:5" ht="13.5" thickTop="1" thickBot="1">
      <c r="E2604"/>
    </row>
    <row r="2605" spans="5:5" ht="13.5" thickTop="1" thickBot="1">
      <c r="E2605"/>
    </row>
    <row r="2606" spans="5:5" ht="13.5" thickTop="1" thickBot="1">
      <c r="E2606"/>
    </row>
    <row r="2607" spans="5:5" ht="13.5" thickTop="1" thickBot="1">
      <c r="E2607"/>
    </row>
    <row r="2608" spans="5:5" ht="13.5" thickTop="1" thickBot="1">
      <c r="E2608"/>
    </row>
    <row r="2609" spans="5:5" ht="13.5" thickTop="1" thickBot="1">
      <c r="E2609"/>
    </row>
    <row r="2610" spans="5:5" ht="13.5" thickTop="1" thickBot="1">
      <c r="E2610"/>
    </row>
    <row r="2611" spans="5:5" ht="13.5" thickTop="1" thickBot="1">
      <c r="E2611"/>
    </row>
    <row r="2612" spans="5:5" ht="13.5" thickTop="1" thickBot="1">
      <c r="E2612"/>
    </row>
    <row r="2613" spans="5:5" ht="13.5" thickTop="1" thickBot="1">
      <c r="E2613"/>
    </row>
    <row r="2614" spans="5:5" ht="13.5" thickTop="1" thickBot="1">
      <c r="E2614"/>
    </row>
    <row r="2615" spans="5:5" ht="13.5" thickTop="1" thickBot="1">
      <c r="E2615"/>
    </row>
    <row r="2616" spans="5:5" ht="13.5" thickTop="1" thickBot="1">
      <c r="E2616"/>
    </row>
    <row r="2617" spans="5:5" ht="13.5" thickTop="1" thickBot="1">
      <c r="E2617"/>
    </row>
    <row r="2618" spans="5:5" ht="13.5" thickTop="1" thickBot="1">
      <c r="E2618"/>
    </row>
    <row r="2619" spans="5:5" ht="13.5" thickTop="1" thickBot="1">
      <c r="E2619"/>
    </row>
    <row r="2620" spans="5:5" ht="13.5" thickTop="1" thickBot="1">
      <c r="E2620"/>
    </row>
    <row r="2621" spans="5:5" ht="13.5" thickTop="1" thickBot="1">
      <c r="E2621"/>
    </row>
    <row r="2622" spans="5:5" ht="13.5" thickTop="1" thickBot="1">
      <c r="E2622"/>
    </row>
    <row r="2623" spans="5:5" ht="13.5" thickTop="1" thickBot="1">
      <c r="E2623"/>
    </row>
    <row r="2624" spans="5:5" ht="13.5" thickTop="1" thickBot="1">
      <c r="E2624"/>
    </row>
    <row r="2625" spans="5:5" ht="13.5" thickTop="1" thickBot="1">
      <c r="E2625"/>
    </row>
    <row r="2626" spans="5:5" ht="13.5" thickTop="1" thickBot="1">
      <c r="E2626"/>
    </row>
    <row r="2627" spans="5:5" ht="13.5" thickTop="1" thickBot="1">
      <c r="E2627"/>
    </row>
    <row r="2628" spans="5:5" ht="13.5" thickTop="1" thickBot="1">
      <c r="E2628"/>
    </row>
    <row r="2629" spans="5:5" ht="13.5" thickTop="1" thickBot="1">
      <c r="E2629"/>
    </row>
    <row r="2630" spans="5:5" ht="13.5" thickTop="1" thickBot="1">
      <c r="E2630"/>
    </row>
    <row r="2631" spans="5:5" ht="13.5" thickTop="1" thickBot="1">
      <c r="E2631"/>
    </row>
    <row r="2632" spans="5:5" ht="13.5" thickTop="1" thickBot="1">
      <c r="E2632"/>
    </row>
    <row r="2633" spans="5:5" ht="13.5" thickTop="1" thickBot="1">
      <c r="E2633"/>
    </row>
    <row r="2634" spans="5:5" ht="13.5" thickTop="1" thickBot="1">
      <c r="E2634"/>
    </row>
    <row r="2635" spans="5:5" ht="13.5" thickTop="1" thickBot="1">
      <c r="E2635"/>
    </row>
    <row r="2636" spans="5:5" ht="13.5" thickTop="1" thickBot="1">
      <c r="E2636"/>
    </row>
    <row r="2637" spans="5:5" ht="13.5" thickTop="1" thickBot="1">
      <c r="E2637"/>
    </row>
    <row r="2638" spans="5:5" ht="13.5" thickTop="1" thickBot="1">
      <c r="E2638"/>
    </row>
    <row r="2639" spans="5:5" ht="13.5" thickTop="1" thickBot="1">
      <c r="E2639"/>
    </row>
    <row r="2640" spans="5:5" ht="13.5" thickTop="1" thickBot="1">
      <c r="E2640"/>
    </row>
    <row r="2641" spans="5:5" ht="13.5" thickTop="1" thickBot="1">
      <c r="E2641"/>
    </row>
    <row r="2642" spans="5:5" ht="13.5" thickTop="1" thickBot="1">
      <c r="E2642"/>
    </row>
    <row r="2643" spans="5:5" ht="13.5" thickTop="1" thickBot="1">
      <c r="E2643"/>
    </row>
    <row r="2644" spans="5:5" ht="13.5" thickTop="1" thickBot="1">
      <c r="E2644"/>
    </row>
    <row r="2645" spans="5:5" ht="13.5" thickTop="1" thickBot="1">
      <c r="E2645"/>
    </row>
    <row r="2646" spans="5:5" ht="13.5" thickTop="1" thickBot="1">
      <c r="E2646"/>
    </row>
    <row r="2647" spans="5:5" ht="13.5" thickTop="1" thickBot="1">
      <c r="E2647"/>
    </row>
    <row r="2648" spans="5:5" ht="13.5" thickTop="1" thickBot="1">
      <c r="E2648"/>
    </row>
    <row r="2649" spans="5:5" ht="13.5" thickTop="1" thickBot="1">
      <c r="E2649"/>
    </row>
    <row r="2650" spans="5:5" ht="13.5" thickTop="1" thickBot="1">
      <c r="E2650"/>
    </row>
    <row r="2651" spans="5:5" ht="13.5" thickTop="1" thickBot="1">
      <c r="E2651"/>
    </row>
    <row r="2652" spans="5:5" ht="13.5" thickTop="1" thickBot="1">
      <c r="E2652"/>
    </row>
    <row r="2653" spans="5:5" ht="13.5" thickTop="1" thickBot="1">
      <c r="E2653"/>
    </row>
    <row r="2654" spans="5:5" ht="13.5" thickTop="1" thickBot="1">
      <c r="E2654"/>
    </row>
    <row r="2655" spans="5:5" ht="13.5" thickTop="1" thickBot="1">
      <c r="E2655"/>
    </row>
    <row r="2656" spans="5:5" ht="13.5" thickTop="1" thickBot="1">
      <c r="E2656"/>
    </row>
    <row r="2657" spans="5:5" ht="13.5" thickTop="1" thickBot="1">
      <c r="E2657"/>
    </row>
    <row r="2658" spans="5:5" ht="13" thickTop="1">
      <c r="E2658"/>
    </row>
    <row r="2659" spans="5:5">
      <c r="E2659"/>
    </row>
    <row r="2660" spans="5:5">
      <c r="E2660"/>
    </row>
    <row r="2661" spans="5:5">
      <c r="E2661"/>
    </row>
    <row r="2662" spans="5:5">
      <c r="E2662"/>
    </row>
    <row r="2663" spans="5:5">
      <c r="E2663"/>
    </row>
    <row r="2664" spans="5:5">
      <c r="E2664"/>
    </row>
    <row r="2665" spans="5:5">
      <c r="E2665"/>
    </row>
    <row r="2666" spans="5:5">
      <c r="E2666"/>
    </row>
    <row r="2667" spans="5:5">
      <c r="E2667"/>
    </row>
    <row r="2668" spans="5:5">
      <c r="E2668"/>
    </row>
    <row r="2669" spans="5:5">
      <c r="E2669"/>
    </row>
    <row r="2670" spans="5:5">
      <c r="E2670"/>
    </row>
    <row r="2671" spans="5:5" ht="13" thickBot="1">
      <c r="E2671"/>
    </row>
    <row r="2672" spans="5:5" ht="13.5" thickTop="1" thickBot="1">
      <c r="E2672"/>
    </row>
    <row r="2673" spans="5:5" ht="13.5" thickTop="1" thickBot="1">
      <c r="E2673"/>
    </row>
    <row r="2674" spans="5:5" ht="13.5" thickTop="1" thickBot="1">
      <c r="E2674"/>
    </row>
    <row r="2675" spans="5:5" ht="13.5" thickTop="1" thickBot="1">
      <c r="E2675"/>
    </row>
    <row r="2676" spans="5:5" ht="13.5" thickTop="1" thickBot="1">
      <c r="E2676"/>
    </row>
    <row r="2677" spans="5:5" ht="13.5" thickTop="1" thickBot="1">
      <c r="E2677"/>
    </row>
    <row r="2678" spans="5:5" ht="13.5" thickTop="1" thickBot="1">
      <c r="E2678"/>
    </row>
    <row r="2679" spans="5:5" ht="13.5" thickTop="1" thickBot="1">
      <c r="E2679"/>
    </row>
    <row r="2680" spans="5:5" ht="13.5" thickTop="1" thickBot="1">
      <c r="E2680"/>
    </row>
    <row r="2681" spans="5:5" ht="13.5" thickTop="1" thickBot="1">
      <c r="E2681"/>
    </row>
    <row r="2682" spans="5:5" ht="13.5" thickTop="1" thickBot="1">
      <c r="E2682"/>
    </row>
    <row r="2683" spans="5:5" ht="13.5" thickTop="1" thickBot="1">
      <c r="E2683"/>
    </row>
    <row r="2684" spans="5:5" ht="13.5" thickTop="1" thickBot="1">
      <c r="E2684"/>
    </row>
    <row r="2685" spans="5:5" ht="13.5" thickTop="1" thickBot="1">
      <c r="E2685"/>
    </row>
    <row r="2686" spans="5:5" ht="13.5" thickTop="1" thickBot="1">
      <c r="E2686"/>
    </row>
    <row r="2687" spans="5:5" ht="13.5" thickTop="1" thickBot="1">
      <c r="E2687"/>
    </row>
    <row r="2688" spans="5:5" ht="13.5" thickTop="1" thickBot="1">
      <c r="E2688"/>
    </row>
    <row r="2689" spans="5:5" ht="13.5" thickTop="1" thickBot="1">
      <c r="E2689"/>
    </row>
    <row r="2690" spans="5:5" ht="13.5" thickTop="1" thickBot="1">
      <c r="E2690"/>
    </row>
    <row r="2691" spans="5:5" ht="13.5" thickTop="1" thickBot="1">
      <c r="E2691"/>
    </row>
    <row r="2692" spans="5:5" ht="13.5" thickTop="1" thickBot="1">
      <c r="E2692"/>
    </row>
    <row r="2693" spans="5:5" ht="13.5" thickTop="1" thickBot="1">
      <c r="E2693"/>
    </row>
    <row r="2694" spans="5:5" ht="13.5" thickTop="1" thickBot="1">
      <c r="E2694"/>
    </row>
    <row r="2695" spans="5:5" ht="13.5" thickTop="1" thickBot="1">
      <c r="E2695"/>
    </row>
    <row r="2696" spans="5:5" ht="13.5" thickTop="1" thickBot="1">
      <c r="E2696"/>
    </row>
    <row r="2697" spans="5:5" ht="13.5" thickTop="1" thickBot="1">
      <c r="E2697"/>
    </row>
    <row r="2698" spans="5:5" ht="13.5" thickTop="1" thickBot="1">
      <c r="E2698"/>
    </row>
    <row r="2699" spans="5:5" ht="13.5" thickTop="1" thickBot="1">
      <c r="E2699"/>
    </row>
    <row r="2700" spans="5:5" ht="13.5" thickTop="1" thickBot="1">
      <c r="E2700"/>
    </row>
    <row r="2701" spans="5:5" ht="13.5" thickTop="1" thickBot="1">
      <c r="E2701"/>
    </row>
    <row r="2702" spans="5:5" ht="13.5" thickTop="1" thickBot="1">
      <c r="E2702"/>
    </row>
    <row r="2703" spans="5:5" ht="13.5" thickTop="1" thickBot="1">
      <c r="E2703"/>
    </row>
    <row r="2704" spans="5:5" ht="13.5" thickTop="1" thickBot="1">
      <c r="E2704"/>
    </row>
    <row r="2705" spans="5:5" ht="13.5" thickTop="1" thickBot="1">
      <c r="E2705"/>
    </row>
    <row r="2706" spans="5:5" ht="13.5" thickTop="1" thickBot="1">
      <c r="E2706"/>
    </row>
    <row r="2707" spans="5:5" ht="13.5" thickTop="1" thickBot="1">
      <c r="E2707"/>
    </row>
    <row r="2708" spans="5:5" ht="13.5" thickTop="1" thickBot="1">
      <c r="E2708"/>
    </row>
    <row r="2709" spans="5:5" ht="13.5" thickTop="1" thickBot="1">
      <c r="E2709"/>
    </row>
    <row r="2710" spans="5:5" ht="13.5" thickTop="1" thickBot="1">
      <c r="E2710"/>
    </row>
    <row r="2711" spans="5:5" ht="13.5" thickTop="1" thickBot="1">
      <c r="E2711"/>
    </row>
    <row r="2712" spans="5:5" ht="13.5" thickTop="1" thickBot="1">
      <c r="E2712"/>
    </row>
    <row r="2713" spans="5:5" ht="13.5" thickTop="1" thickBot="1">
      <c r="E2713"/>
    </row>
    <row r="2714" spans="5:5" ht="13.5" thickTop="1" thickBot="1">
      <c r="E2714"/>
    </row>
    <row r="2715" spans="5:5" ht="13.5" thickTop="1" thickBot="1">
      <c r="E2715"/>
    </row>
    <row r="2716" spans="5:5" ht="13.5" thickTop="1" thickBot="1">
      <c r="E2716"/>
    </row>
    <row r="2717" spans="5:5" ht="13.5" thickTop="1" thickBot="1">
      <c r="E2717"/>
    </row>
    <row r="2718" spans="5:5" ht="13.5" thickTop="1" thickBot="1">
      <c r="E2718"/>
    </row>
    <row r="2719" spans="5:5" ht="13.5" thickTop="1" thickBot="1">
      <c r="E2719"/>
    </row>
    <row r="2720" spans="5:5" ht="13.5" thickTop="1" thickBot="1">
      <c r="E2720"/>
    </row>
    <row r="2721" spans="5:5" ht="13.5" thickTop="1" thickBot="1">
      <c r="E2721"/>
    </row>
    <row r="2722" spans="5:5" ht="13.5" thickTop="1" thickBot="1">
      <c r="E2722"/>
    </row>
    <row r="2723" spans="5:5" ht="13.5" thickTop="1" thickBot="1">
      <c r="E2723"/>
    </row>
    <row r="2724" spans="5:5" ht="13.5" thickTop="1" thickBot="1">
      <c r="E2724"/>
    </row>
    <row r="2725" spans="5:5" ht="13.5" thickTop="1" thickBot="1">
      <c r="E2725"/>
    </row>
    <row r="2726" spans="5:5" ht="13.5" thickTop="1" thickBot="1">
      <c r="E2726"/>
    </row>
    <row r="2727" spans="5:5" ht="13.5" thickTop="1" thickBot="1">
      <c r="E2727"/>
    </row>
    <row r="2728" spans="5:5" ht="13" thickTop="1">
      <c r="E2728"/>
    </row>
    <row r="2729" spans="5:5">
      <c r="E2729"/>
    </row>
    <row r="2730" spans="5:5">
      <c r="E2730"/>
    </row>
    <row r="2731" spans="5:5">
      <c r="E2731"/>
    </row>
    <row r="2732" spans="5:5">
      <c r="E2732"/>
    </row>
    <row r="2733" spans="5:5">
      <c r="E2733"/>
    </row>
    <row r="2734" spans="5:5">
      <c r="E2734"/>
    </row>
    <row r="2735" spans="5:5">
      <c r="E2735"/>
    </row>
    <row r="2736" spans="5:5">
      <c r="E2736"/>
    </row>
    <row r="2737" spans="5:5">
      <c r="E2737"/>
    </row>
    <row r="2738" spans="5:5">
      <c r="E2738"/>
    </row>
    <row r="2739" spans="5:5">
      <c r="E2739"/>
    </row>
    <row r="2740" spans="5:5">
      <c r="E2740"/>
    </row>
    <row r="2741" spans="5:5" ht="13" thickBot="1">
      <c r="E2741"/>
    </row>
    <row r="2742" spans="5:5" ht="13.5" thickTop="1" thickBot="1">
      <c r="E2742"/>
    </row>
    <row r="2743" spans="5:5" ht="13.5" thickTop="1" thickBot="1">
      <c r="E2743"/>
    </row>
    <row r="2744" spans="5:5" ht="13.5" thickTop="1" thickBot="1">
      <c r="E2744"/>
    </row>
    <row r="2745" spans="5:5" ht="13.5" thickTop="1" thickBot="1">
      <c r="E2745"/>
    </row>
    <row r="2746" spans="5:5" ht="13.5" thickTop="1" thickBot="1">
      <c r="E2746"/>
    </row>
    <row r="2747" spans="5:5" ht="13.5" thickTop="1" thickBot="1">
      <c r="E2747"/>
    </row>
    <row r="2748" spans="5:5" ht="13.5" thickTop="1" thickBot="1">
      <c r="E2748"/>
    </row>
    <row r="2749" spans="5:5" ht="13.5" thickTop="1" thickBot="1">
      <c r="E2749"/>
    </row>
    <row r="2750" spans="5:5" ht="13.5" thickTop="1" thickBot="1">
      <c r="E2750"/>
    </row>
    <row r="2751" spans="5:5" ht="13.5" thickTop="1" thickBot="1">
      <c r="E2751"/>
    </row>
    <row r="2752" spans="5:5" ht="13.5" thickTop="1" thickBot="1">
      <c r="E2752"/>
    </row>
    <row r="2753" spans="5:5" ht="13.5" thickTop="1" thickBot="1">
      <c r="E2753"/>
    </row>
    <row r="2754" spans="5:5" ht="13.5" thickTop="1" thickBot="1">
      <c r="E2754"/>
    </row>
    <row r="2755" spans="5:5" ht="13.5" thickTop="1" thickBot="1">
      <c r="E2755"/>
    </row>
    <row r="2756" spans="5:5" ht="13.5" thickTop="1" thickBot="1">
      <c r="E2756"/>
    </row>
    <row r="2757" spans="5:5" ht="13.5" thickTop="1" thickBot="1">
      <c r="E2757"/>
    </row>
    <row r="2758" spans="5:5" ht="13.5" thickTop="1" thickBot="1">
      <c r="E2758"/>
    </row>
    <row r="2759" spans="5:5" ht="13.5" thickTop="1" thickBot="1">
      <c r="E2759"/>
    </row>
    <row r="2760" spans="5:5" ht="13.5" thickTop="1" thickBot="1">
      <c r="E2760"/>
    </row>
    <row r="2761" spans="5:5" ht="13.5" thickTop="1" thickBot="1">
      <c r="E2761"/>
    </row>
    <row r="2762" spans="5:5" ht="13.5" thickTop="1" thickBot="1">
      <c r="E2762"/>
    </row>
    <row r="2763" spans="5:5" ht="13.5" thickTop="1" thickBot="1">
      <c r="E2763"/>
    </row>
    <row r="2764" spans="5:5" ht="13.5" thickTop="1" thickBot="1">
      <c r="E2764"/>
    </row>
    <row r="2765" spans="5:5" ht="13.5" thickTop="1" thickBot="1">
      <c r="E2765"/>
    </row>
    <row r="2766" spans="5:5" ht="13.5" thickTop="1" thickBot="1">
      <c r="E2766"/>
    </row>
    <row r="2767" spans="5:5" ht="13.5" thickTop="1" thickBot="1">
      <c r="E2767"/>
    </row>
    <row r="2768" spans="5:5" ht="13.5" thickTop="1" thickBot="1">
      <c r="E2768"/>
    </row>
    <row r="2769" spans="5:5" ht="13.5" thickTop="1" thickBot="1">
      <c r="E2769"/>
    </row>
    <row r="2770" spans="5:5" ht="13.5" thickTop="1" thickBot="1">
      <c r="E2770"/>
    </row>
    <row r="2771" spans="5:5" ht="13.5" thickTop="1" thickBot="1">
      <c r="E2771"/>
    </row>
    <row r="2772" spans="5:5" ht="13.5" thickTop="1" thickBot="1">
      <c r="E2772"/>
    </row>
    <row r="2773" spans="5:5" ht="13.5" thickTop="1" thickBot="1">
      <c r="E2773"/>
    </row>
    <row r="2774" spans="5:5" ht="13.5" thickTop="1" thickBot="1">
      <c r="E2774"/>
    </row>
    <row r="2775" spans="5:5" ht="13.5" thickTop="1" thickBot="1">
      <c r="E2775"/>
    </row>
    <row r="2776" spans="5:5" ht="13.5" thickTop="1" thickBot="1">
      <c r="E2776"/>
    </row>
    <row r="2777" spans="5:5" ht="13.5" thickTop="1" thickBot="1">
      <c r="E2777"/>
    </row>
    <row r="2778" spans="5:5" ht="13.5" thickTop="1" thickBot="1">
      <c r="E2778"/>
    </row>
    <row r="2779" spans="5:5" ht="13.5" thickTop="1" thickBot="1">
      <c r="E2779"/>
    </row>
    <row r="2780" spans="5:5" ht="13.5" thickTop="1" thickBot="1">
      <c r="E2780"/>
    </row>
    <row r="2781" spans="5:5" ht="13.5" thickTop="1" thickBot="1">
      <c r="E2781"/>
    </row>
    <row r="2782" spans="5:5" ht="13.5" thickTop="1" thickBot="1">
      <c r="E2782"/>
    </row>
    <row r="2783" spans="5:5" ht="13.5" thickTop="1" thickBot="1">
      <c r="E2783"/>
    </row>
    <row r="2784" spans="5:5" ht="13.5" thickTop="1" thickBot="1">
      <c r="E2784"/>
    </row>
    <row r="2785" spans="5:5" ht="13.5" thickTop="1" thickBot="1">
      <c r="E2785"/>
    </row>
    <row r="2786" spans="5:5" ht="13.5" thickTop="1" thickBot="1">
      <c r="E2786"/>
    </row>
    <row r="2787" spans="5:5" ht="13.5" thickTop="1" thickBot="1">
      <c r="E2787"/>
    </row>
    <row r="2788" spans="5:5" ht="13.5" thickTop="1" thickBot="1">
      <c r="E2788"/>
    </row>
    <row r="2789" spans="5:5" ht="13.5" thickTop="1" thickBot="1">
      <c r="E2789"/>
    </row>
    <row r="2790" spans="5:5" ht="13.5" thickTop="1" thickBot="1">
      <c r="E2790"/>
    </row>
    <row r="2791" spans="5:5" ht="13.5" thickTop="1" thickBot="1">
      <c r="E2791"/>
    </row>
    <row r="2792" spans="5:5" ht="13.5" thickTop="1" thickBot="1">
      <c r="E2792"/>
    </row>
    <row r="2793" spans="5:5" ht="13.5" thickTop="1" thickBot="1">
      <c r="E2793"/>
    </row>
    <row r="2794" spans="5:5" ht="13.5" thickTop="1" thickBot="1">
      <c r="E2794"/>
    </row>
    <row r="2795" spans="5:5" ht="13.5" thickTop="1" thickBot="1">
      <c r="E2795"/>
    </row>
    <row r="2796" spans="5:5" ht="13.5" thickTop="1" thickBot="1">
      <c r="E2796"/>
    </row>
    <row r="2797" spans="5:5" ht="13.5" thickTop="1" thickBot="1">
      <c r="E2797"/>
    </row>
    <row r="2798" spans="5:5" ht="13" thickTop="1">
      <c r="E2798"/>
    </row>
    <row r="2799" spans="5:5">
      <c r="E2799"/>
    </row>
    <row r="2800" spans="5:5">
      <c r="E2800"/>
    </row>
    <row r="2801" spans="5:5">
      <c r="E2801"/>
    </row>
    <row r="2802" spans="5:5">
      <c r="E2802"/>
    </row>
    <row r="2803" spans="5:5">
      <c r="E2803"/>
    </row>
    <row r="2804" spans="5:5">
      <c r="E2804"/>
    </row>
    <row r="2805" spans="5:5">
      <c r="E2805"/>
    </row>
    <row r="2806" spans="5:5">
      <c r="E2806"/>
    </row>
    <row r="2807" spans="5:5">
      <c r="E2807"/>
    </row>
    <row r="2808" spans="5:5">
      <c r="E2808"/>
    </row>
    <row r="2809" spans="5:5">
      <c r="E2809"/>
    </row>
    <row r="2810" spans="5:5">
      <c r="E2810"/>
    </row>
    <row r="2811" spans="5:5" ht="13" thickBot="1">
      <c r="E2811"/>
    </row>
    <row r="2812" spans="5:5" ht="13.5" thickTop="1" thickBot="1">
      <c r="E2812"/>
    </row>
    <row r="2813" spans="5:5" ht="13.5" thickTop="1" thickBot="1">
      <c r="E2813"/>
    </row>
    <row r="2814" spans="5:5" ht="13.5" thickTop="1" thickBot="1">
      <c r="E2814"/>
    </row>
    <row r="2815" spans="5:5" ht="13.5" thickTop="1" thickBot="1">
      <c r="E2815"/>
    </row>
    <row r="2816" spans="5:5" ht="13.5" thickTop="1" thickBot="1">
      <c r="E2816"/>
    </row>
    <row r="2817" spans="5:5" ht="13.5" thickTop="1" thickBot="1">
      <c r="E2817"/>
    </row>
    <row r="2818" spans="5:5" ht="13.5" thickTop="1" thickBot="1">
      <c r="E2818"/>
    </row>
    <row r="2819" spans="5:5" ht="13.5" thickTop="1" thickBot="1">
      <c r="E2819"/>
    </row>
    <row r="2820" spans="5:5" ht="13.5" thickTop="1" thickBot="1">
      <c r="E2820"/>
    </row>
    <row r="2821" spans="5:5" ht="13.5" thickTop="1" thickBot="1">
      <c r="E2821"/>
    </row>
    <row r="2822" spans="5:5" ht="13.5" thickTop="1" thickBot="1">
      <c r="E2822"/>
    </row>
    <row r="2823" spans="5:5" ht="13.5" thickTop="1" thickBot="1">
      <c r="E2823"/>
    </row>
    <row r="2824" spans="5:5" ht="13.5" thickTop="1" thickBot="1">
      <c r="E2824"/>
    </row>
    <row r="2825" spans="5:5" ht="13.5" thickTop="1" thickBot="1">
      <c r="E2825"/>
    </row>
    <row r="2826" spans="5:5" ht="13.5" thickTop="1" thickBot="1">
      <c r="E2826"/>
    </row>
    <row r="2827" spans="5:5" ht="13.5" thickTop="1" thickBot="1">
      <c r="E2827"/>
    </row>
    <row r="2828" spans="5:5" ht="13.5" thickTop="1" thickBot="1">
      <c r="E2828"/>
    </row>
    <row r="2829" spans="5:5" ht="13.5" thickTop="1" thickBot="1">
      <c r="E2829"/>
    </row>
    <row r="2830" spans="5:5" ht="13.5" thickTop="1" thickBot="1">
      <c r="E2830"/>
    </row>
    <row r="2831" spans="5:5" ht="13.5" thickTop="1" thickBot="1">
      <c r="E2831"/>
    </row>
    <row r="2832" spans="5:5" ht="13.5" thickTop="1" thickBot="1">
      <c r="E2832"/>
    </row>
    <row r="2833" spans="5:5" ht="13.5" thickTop="1" thickBot="1">
      <c r="E2833"/>
    </row>
    <row r="2834" spans="5:5" ht="13.5" thickTop="1" thickBot="1">
      <c r="E2834"/>
    </row>
    <row r="2835" spans="5:5" ht="13.5" thickTop="1" thickBot="1">
      <c r="E2835"/>
    </row>
    <row r="2836" spans="5:5" ht="13.5" thickTop="1" thickBot="1">
      <c r="E2836"/>
    </row>
    <row r="2837" spans="5:5" ht="13.5" thickTop="1" thickBot="1">
      <c r="E2837"/>
    </row>
    <row r="2838" spans="5:5" ht="13.5" thickTop="1" thickBot="1">
      <c r="E2838"/>
    </row>
    <row r="2839" spans="5:5" ht="13.5" thickTop="1" thickBot="1">
      <c r="E2839"/>
    </row>
    <row r="2840" spans="5:5" ht="13.5" thickTop="1" thickBot="1">
      <c r="E2840"/>
    </row>
    <row r="2841" spans="5:5" ht="13.5" thickTop="1" thickBot="1">
      <c r="E2841"/>
    </row>
    <row r="2842" spans="5:5" ht="13.5" thickTop="1" thickBot="1">
      <c r="E2842"/>
    </row>
    <row r="2843" spans="5:5" ht="13.5" thickTop="1" thickBot="1">
      <c r="E2843"/>
    </row>
    <row r="2844" spans="5:5" ht="13.5" thickTop="1" thickBot="1">
      <c r="E2844"/>
    </row>
    <row r="2845" spans="5:5" ht="13.5" thickTop="1" thickBot="1">
      <c r="E2845"/>
    </row>
    <row r="2846" spans="5:5" ht="13.5" thickTop="1" thickBot="1">
      <c r="E2846"/>
    </row>
    <row r="2847" spans="5:5" ht="13.5" thickTop="1" thickBot="1">
      <c r="E2847"/>
    </row>
    <row r="2848" spans="5:5" ht="13.5" thickTop="1" thickBot="1">
      <c r="E2848"/>
    </row>
    <row r="2849" spans="5:5" ht="13.5" thickTop="1" thickBot="1">
      <c r="E2849"/>
    </row>
    <row r="2850" spans="5:5" ht="13.5" thickTop="1" thickBot="1">
      <c r="E2850"/>
    </row>
    <row r="2851" spans="5:5" ht="13.5" thickTop="1" thickBot="1">
      <c r="E2851"/>
    </row>
    <row r="2852" spans="5:5" ht="13.5" thickTop="1" thickBot="1">
      <c r="E2852"/>
    </row>
    <row r="2853" spans="5:5" ht="13.5" thickTop="1" thickBot="1">
      <c r="E2853"/>
    </row>
    <row r="2854" spans="5:5" ht="13.5" thickTop="1" thickBot="1">
      <c r="E2854"/>
    </row>
    <row r="2855" spans="5:5" ht="13.5" thickTop="1" thickBot="1">
      <c r="E2855"/>
    </row>
    <row r="2856" spans="5:5" ht="13.5" thickTop="1" thickBot="1">
      <c r="E2856"/>
    </row>
    <row r="2857" spans="5:5" ht="13.5" thickTop="1" thickBot="1">
      <c r="E2857"/>
    </row>
    <row r="2858" spans="5:5" ht="13.5" thickTop="1" thickBot="1">
      <c r="E2858"/>
    </row>
    <row r="2859" spans="5:5" ht="13.5" thickTop="1" thickBot="1">
      <c r="E2859"/>
    </row>
    <row r="2860" spans="5:5" ht="13.5" thickTop="1" thickBot="1">
      <c r="E2860"/>
    </row>
    <row r="2861" spans="5:5" ht="13.5" thickTop="1" thickBot="1">
      <c r="E2861"/>
    </row>
    <row r="2862" spans="5:5" ht="13.5" thickTop="1" thickBot="1">
      <c r="E2862"/>
    </row>
    <row r="2863" spans="5:5" ht="13.5" thickTop="1" thickBot="1">
      <c r="E2863"/>
    </row>
    <row r="2864" spans="5:5" ht="13.5" thickTop="1" thickBot="1">
      <c r="E2864"/>
    </row>
    <row r="2865" spans="5:5" ht="13.5" thickTop="1" thickBot="1">
      <c r="E2865"/>
    </row>
    <row r="2866" spans="5:5" ht="13.5" thickTop="1" thickBot="1">
      <c r="E2866"/>
    </row>
    <row r="2867" spans="5:5" ht="13.5" thickTop="1" thickBot="1">
      <c r="E2867"/>
    </row>
    <row r="2868" spans="5:5" ht="13" thickTop="1">
      <c r="E2868"/>
    </row>
    <row r="2869" spans="5:5">
      <c r="E2869"/>
    </row>
    <row r="2870" spans="5:5">
      <c r="E2870"/>
    </row>
    <row r="2871" spans="5:5">
      <c r="E2871"/>
    </row>
    <row r="2872" spans="5:5">
      <c r="E2872"/>
    </row>
    <row r="2873" spans="5:5">
      <c r="E2873"/>
    </row>
    <row r="2874" spans="5:5">
      <c r="E2874"/>
    </row>
    <row r="2875" spans="5:5">
      <c r="E2875"/>
    </row>
    <row r="2876" spans="5:5">
      <c r="E2876"/>
    </row>
    <row r="2877" spans="5:5">
      <c r="E2877"/>
    </row>
    <row r="2878" spans="5:5">
      <c r="E2878"/>
    </row>
    <row r="2879" spans="5:5">
      <c r="E2879"/>
    </row>
    <row r="2880" spans="5:5">
      <c r="E2880"/>
    </row>
    <row r="2881" spans="5:5" ht="13" thickBot="1">
      <c r="E2881"/>
    </row>
    <row r="2882" spans="5:5" ht="13.5" thickTop="1" thickBot="1">
      <c r="E2882"/>
    </row>
    <row r="2883" spans="5:5" ht="13.5" thickTop="1" thickBot="1">
      <c r="E2883"/>
    </row>
    <row r="2884" spans="5:5" ht="13.5" thickTop="1" thickBot="1">
      <c r="E2884"/>
    </row>
    <row r="2885" spans="5:5" ht="13.5" thickTop="1" thickBot="1">
      <c r="E2885"/>
    </row>
    <row r="2886" spans="5:5" ht="13.5" thickTop="1" thickBot="1">
      <c r="E2886"/>
    </row>
    <row r="2887" spans="5:5" ht="13.5" thickTop="1" thickBot="1">
      <c r="E2887"/>
    </row>
    <row r="2888" spans="5:5" ht="13.5" thickTop="1" thickBot="1">
      <c r="E2888"/>
    </row>
    <row r="2889" spans="5:5" ht="13.5" thickTop="1" thickBot="1">
      <c r="E2889"/>
    </row>
    <row r="2890" spans="5:5" ht="13.5" thickTop="1" thickBot="1">
      <c r="E2890"/>
    </row>
    <row r="2891" spans="5:5" ht="13.5" thickTop="1" thickBot="1">
      <c r="E2891"/>
    </row>
    <row r="2892" spans="5:5" ht="13.5" thickTop="1" thickBot="1">
      <c r="E2892"/>
    </row>
    <row r="2893" spans="5:5" ht="13.5" thickTop="1" thickBot="1">
      <c r="E2893"/>
    </row>
    <row r="2894" spans="5:5" ht="13.5" thickTop="1" thickBot="1">
      <c r="E2894"/>
    </row>
    <row r="2895" spans="5:5" ht="13.5" thickTop="1" thickBot="1">
      <c r="E2895"/>
    </row>
    <row r="2896" spans="5:5" ht="13.5" thickTop="1" thickBot="1">
      <c r="E2896"/>
    </row>
    <row r="2897" spans="5:5" ht="13.5" thickTop="1" thickBot="1">
      <c r="E2897"/>
    </row>
    <row r="2898" spans="5:5" ht="13.5" thickTop="1" thickBot="1">
      <c r="E2898"/>
    </row>
    <row r="2899" spans="5:5" ht="13.5" thickTop="1" thickBot="1">
      <c r="E2899"/>
    </row>
    <row r="2900" spans="5:5" ht="13.5" thickTop="1" thickBot="1">
      <c r="E2900"/>
    </row>
    <row r="2901" spans="5:5" ht="13.5" thickTop="1" thickBot="1">
      <c r="E2901"/>
    </row>
    <row r="2902" spans="5:5" ht="13.5" thickTop="1" thickBot="1">
      <c r="E2902"/>
    </row>
    <row r="2903" spans="5:5" ht="13.5" thickTop="1" thickBot="1">
      <c r="E2903"/>
    </row>
    <row r="2904" spans="5:5" ht="13.5" thickTop="1" thickBot="1">
      <c r="E2904"/>
    </row>
    <row r="2905" spans="5:5" ht="13.5" thickTop="1" thickBot="1">
      <c r="E2905"/>
    </row>
    <row r="2906" spans="5:5" ht="13.5" thickTop="1" thickBot="1">
      <c r="E2906"/>
    </row>
    <row r="2907" spans="5:5" ht="13.5" thickTop="1" thickBot="1">
      <c r="E2907"/>
    </row>
    <row r="2908" spans="5:5" ht="13.5" thickTop="1" thickBot="1">
      <c r="E2908"/>
    </row>
    <row r="2909" spans="5:5" ht="13.5" thickTop="1" thickBot="1">
      <c r="E2909"/>
    </row>
    <row r="2910" spans="5:5" ht="13.5" thickTop="1" thickBot="1">
      <c r="E2910"/>
    </row>
    <row r="2911" spans="5:5" ht="13.5" thickTop="1" thickBot="1">
      <c r="E2911"/>
    </row>
    <row r="2912" spans="5:5" ht="13.5" thickTop="1" thickBot="1">
      <c r="E2912"/>
    </row>
    <row r="2913" spans="5:5" ht="13.5" thickTop="1" thickBot="1">
      <c r="E2913"/>
    </row>
    <row r="2914" spans="5:5" ht="13.5" thickTop="1" thickBot="1">
      <c r="E2914"/>
    </row>
    <row r="2915" spans="5:5" ht="13.5" thickTop="1" thickBot="1">
      <c r="E2915"/>
    </row>
    <row r="2916" spans="5:5" ht="13.5" thickTop="1" thickBot="1">
      <c r="E2916"/>
    </row>
    <row r="2917" spans="5:5" ht="13.5" thickTop="1" thickBot="1">
      <c r="E2917"/>
    </row>
    <row r="2918" spans="5:5" ht="13.5" thickTop="1" thickBot="1">
      <c r="E2918"/>
    </row>
    <row r="2919" spans="5:5" ht="13.5" thickTop="1" thickBot="1">
      <c r="E2919"/>
    </row>
    <row r="2920" spans="5:5" ht="13.5" thickTop="1" thickBot="1">
      <c r="E2920"/>
    </row>
    <row r="2921" spans="5:5" ht="13.5" thickTop="1" thickBot="1">
      <c r="E2921"/>
    </row>
    <row r="2922" spans="5:5" ht="13.5" thickTop="1" thickBot="1">
      <c r="E2922"/>
    </row>
    <row r="2923" spans="5:5" ht="13.5" thickTop="1" thickBot="1">
      <c r="E2923"/>
    </row>
    <row r="2924" spans="5:5" ht="13.5" thickTop="1" thickBot="1">
      <c r="E2924"/>
    </row>
    <row r="2925" spans="5:5" ht="13.5" thickTop="1" thickBot="1">
      <c r="E2925"/>
    </row>
    <row r="2926" spans="5:5" ht="13.5" thickTop="1" thickBot="1">
      <c r="E2926"/>
    </row>
    <row r="2927" spans="5:5" ht="13.5" thickTop="1" thickBot="1">
      <c r="E2927"/>
    </row>
    <row r="2928" spans="5:5" ht="13.5" thickTop="1" thickBot="1">
      <c r="E2928"/>
    </row>
    <row r="2929" spans="5:5" ht="13.5" thickTop="1" thickBot="1">
      <c r="E2929"/>
    </row>
    <row r="2930" spans="5:5" ht="13.5" thickTop="1" thickBot="1">
      <c r="E2930"/>
    </row>
    <row r="2931" spans="5:5" ht="13.5" thickTop="1" thickBot="1">
      <c r="E2931"/>
    </row>
    <row r="2932" spans="5:5" ht="13.5" thickTop="1" thickBot="1">
      <c r="E2932"/>
    </row>
    <row r="2933" spans="5:5" ht="13.5" thickTop="1" thickBot="1">
      <c r="E2933"/>
    </row>
    <row r="2934" spans="5:5" ht="13.5" thickTop="1" thickBot="1">
      <c r="E2934"/>
    </row>
    <row r="2935" spans="5:5" ht="13.5" thickTop="1" thickBot="1">
      <c r="E2935"/>
    </row>
    <row r="2936" spans="5:5" ht="13.5" thickTop="1" thickBot="1">
      <c r="E2936"/>
    </row>
    <row r="2937" spans="5:5" ht="13.5" thickTop="1" thickBot="1">
      <c r="E2937"/>
    </row>
    <row r="2938" spans="5:5" ht="13" thickTop="1">
      <c r="E2938"/>
    </row>
    <row r="2939" spans="5:5">
      <c r="E2939"/>
    </row>
    <row r="2940" spans="5:5">
      <c r="E2940"/>
    </row>
    <row r="2941" spans="5:5">
      <c r="E2941"/>
    </row>
    <row r="2942" spans="5:5">
      <c r="E2942"/>
    </row>
    <row r="2943" spans="5:5">
      <c r="E2943"/>
    </row>
    <row r="2944" spans="5:5">
      <c r="E2944"/>
    </row>
    <row r="2945" spans="5:5">
      <c r="E2945"/>
    </row>
    <row r="2946" spans="5:5">
      <c r="E2946"/>
    </row>
    <row r="2947" spans="5:5">
      <c r="E2947"/>
    </row>
    <row r="2948" spans="5:5">
      <c r="E2948"/>
    </row>
    <row r="2949" spans="5:5">
      <c r="E2949"/>
    </row>
    <row r="2950" spans="5:5">
      <c r="E2950"/>
    </row>
    <row r="2951" spans="5:5" ht="13" thickBot="1">
      <c r="E2951"/>
    </row>
    <row r="2952" spans="5:5" ht="13.5" thickTop="1" thickBot="1">
      <c r="E2952"/>
    </row>
    <row r="2953" spans="5:5" ht="13.5" thickTop="1" thickBot="1">
      <c r="E2953"/>
    </row>
    <row r="2954" spans="5:5" ht="13.5" thickTop="1" thickBot="1">
      <c r="E2954"/>
    </row>
    <row r="2955" spans="5:5" ht="13.5" thickTop="1" thickBot="1">
      <c r="E2955"/>
    </row>
    <row r="2956" spans="5:5" ht="13.5" thickTop="1" thickBot="1">
      <c r="E2956"/>
    </row>
    <row r="2957" spans="5:5" ht="13.5" thickTop="1" thickBot="1">
      <c r="E2957"/>
    </row>
    <row r="2958" spans="5:5" ht="13.5" thickTop="1" thickBot="1">
      <c r="E2958"/>
    </row>
    <row r="2959" spans="5:5" ht="13.5" thickTop="1" thickBot="1">
      <c r="E2959"/>
    </row>
    <row r="2960" spans="5:5" ht="13.5" thickTop="1" thickBot="1">
      <c r="E2960"/>
    </row>
    <row r="2961" spans="5:5" ht="13.5" thickTop="1" thickBot="1">
      <c r="E2961"/>
    </row>
    <row r="2962" spans="5:5" ht="13.5" thickTop="1" thickBot="1">
      <c r="E2962"/>
    </row>
    <row r="2963" spans="5:5" ht="13.5" thickTop="1" thickBot="1">
      <c r="E2963"/>
    </row>
    <row r="2964" spans="5:5" ht="13.5" thickTop="1" thickBot="1">
      <c r="E2964"/>
    </row>
    <row r="2965" spans="5:5" ht="13.5" thickTop="1" thickBot="1">
      <c r="E2965"/>
    </row>
    <row r="2966" spans="5:5" ht="13.5" thickTop="1" thickBot="1">
      <c r="E2966"/>
    </row>
    <row r="2967" spans="5:5" ht="13.5" thickTop="1" thickBot="1">
      <c r="E2967"/>
    </row>
    <row r="2968" spans="5:5" ht="13.5" thickTop="1" thickBot="1">
      <c r="E2968"/>
    </row>
    <row r="2969" spans="5:5" ht="13.5" thickTop="1" thickBot="1">
      <c r="E2969"/>
    </row>
    <row r="2970" spans="5:5" ht="13.5" thickTop="1" thickBot="1">
      <c r="E2970"/>
    </row>
    <row r="2971" spans="5:5" ht="13.5" thickTop="1" thickBot="1">
      <c r="E2971"/>
    </row>
    <row r="2972" spans="5:5" ht="13.5" thickTop="1" thickBot="1">
      <c r="E2972"/>
    </row>
    <row r="2973" spans="5:5" ht="13.5" thickTop="1" thickBot="1">
      <c r="E2973"/>
    </row>
    <row r="2974" spans="5:5" ht="13.5" thickTop="1" thickBot="1">
      <c r="E2974"/>
    </row>
    <row r="2975" spans="5:5" ht="13.5" thickTop="1" thickBot="1">
      <c r="E2975"/>
    </row>
    <row r="2976" spans="5:5" ht="13.5" thickTop="1" thickBot="1">
      <c r="E2976"/>
    </row>
    <row r="2977" spans="5:5" ht="13.5" thickTop="1" thickBot="1">
      <c r="E2977"/>
    </row>
    <row r="2978" spans="5:5" ht="13.5" thickTop="1" thickBot="1">
      <c r="E2978"/>
    </row>
    <row r="2979" spans="5:5" ht="13.5" thickTop="1" thickBot="1">
      <c r="E2979"/>
    </row>
    <row r="2980" spans="5:5" ht="13.5" thickTop="1" thickBot="1">
      <c r="E2980"/>
    </row>
    <row r="2981" spans="5:5" ht="13.5" thickTop="1" thickBot="1">
      <c r="E2981"/>
    </row>
    <row r="2982" spans="5:5" ht="13.5" thickTop="1" thickBot="1">
      <c r="E2982"/>
    </row>
    <row r="2983" spans="5:5" ht="13.5" thickTop="1" thickBot="1">
      <c r="E2983"/>
    </row>
    <row r="2984" spans="5:5" ht="13.5" thickTop="1" thickBot="1">
      <c r="E2984"/>
    </row>
    <row r="2985" spans="5:5" ht="13.5" thickTop="1" thickBot="1">
      <c r="E2985"/>
    </row>
    <row r="2986" spans="5:5" ht="13.5" thickTop="1" thickBot="1">
      <c r="E2986"/>
    </row>
    <row r="2987" spans="5:5" ht="13.5" thickTop="1" thickBot="1">
      <c r="E2987"/>
    </row>
    <row r="2988" spans="5:5" ht="13.5" thickTop="1" thickBot="1">
      <c r="E2988"/>
    </row>
    <row r="2989" spans="5:5" ht="13.5" thickTop="1" thickBot="1">
      <c r="E2989"/>
    </row>
    <row r="2990" spans="5:5" ht="13.5" thickTop="1" thickBot="1">
      <c r="E2990"/>
    </row>
    <row r="2991" spans="5:5" ht="13.5" thickTop="1" thickBot="1">
      <c r="E2991"/>
    </row>
    <row r="2992" spans="5:5" ht="13.5" thickTop="1" thickBot="1">
      <c r="E2992"/>
    </row>
    <row r="2993" spans="5:5" ht="13.5" thickTop="1" thickBot="1">
      <c r="E2993"/>
    </row>
    <row r="2994" spans="5:5" ht="13.5" thickTop="1" thickBot="1">
      <c r="E2994"/>
    </row>
    <row r="2995" spans="5:5" ht="13.5" thickTop="1" thickBot="1">
      <c r="E2995"/>
    </row>
    <row r="2996" spans="5:5" ht="13.5" thickTop="1" thickBot="1">
      <c r="E2996"/>
    </row>
    <row r="2997" spans="5:5" ht="13.5" thickTop="1" thickBot="1">
      <c r="E2997"/>
    </row>
    <row r="2998" spans="5:5" ht="13.5" thickTop="1" thickBot="1">
      <c r="E2998"/>
    </row>
    <row r="2999" spans="5:5" ht="13.5" thickTop="1" thickBot="1">
      <c r="E2999"/>
    </row>
    <row r="3000" spans="5:5" ht="13.5" thickTop="1" thickBot="1">
      <c r="E3000"/>
    </row>
    <row r="3001" spans="5:5" ht="13.5" thickTop="1" thickBot="1">
      <c r="E3001"/>
    </row>
    <row r="3002" spans="5:5" ht="13.5" thickTop="1" thickBot="1">
      <c r="E3002"/>
    </row>
    <row r="3003" spans="5:5" ht="13.5" thickTop="1" thickBot="1">
      <c r="E3003"/>
    </row>
    <row r="3004" spans="5:5" ht="13.5" thickTop="1" thickBot="1">
      <c r="E3004"/>
    </row>
    <row r="3005" spans="5:5" ht="13.5" thickTop="1" thickBot="1">
      <c r="E3005"/>
    </row>
    <row r="3006" spans="5:5" ht="13.5" thickTop="1" thickBot="1">
      <c r="E3006"/>
    </row>
    <row r="3007" spans="5:5" ht="13.5" thickTop="1" thickBot="1">
      <c r="E3007"/>
    </row>
    <row r="3008" spans="5:5" ht="13" thickTop="1">
      <c r="E3008"/>
    </row>
    <row r="3009" spans="5:5">
      <c r="E3009"/>
    </row>
    <row r="3010" spans="5:5">
      <c r="E3010"/>
    </row>
    <row r="3011" spans="5:5">
      <c r="E3011"/>
    </row>
    <row r="3012" spans="5:5">
      <c r="E3012"/>
    </row>
    <row r="3013" spans="5:5">
      <c r="E3013"/>
    </row>
    <row r="3014" spans="5:5">
      <c r="E3014"/>
    </row>
    <row r="3015" spans="5:5">
      <c r="E3015"/>
    </row>
    <row r="3016" spans="5:5">
      <c r="E3016"/>
    </row>
    <row r="3017" spans="5:5">
      <c r="E3017"/>
    </row>
    <row r="3018" spans="5:5">
      <c r="E3018"/>
    </row>
    <row r="3019" spans="5:5">
      <c r="E3019"/>
    </row>
    <row r="3020" spans="5:5">
      <c r="E3020"/>
    </row>
    <row r="3021" spans="5:5" ht="13" thickBot="1">
      <c r="E3021"/>
    </row>
    <row r="3022" spans="5:5" ht="13.5" thickTop="1" thickBot="1">
      <c r="E3022"/>
    </row>
    <row r="3023" spans="5:5" ht="13.5" thickTop="1" thickBot="1">
      <c r="E3023"/>
    </row>
    <row r="3024" spans="5:5" ht="13.5" thickTop="1" thickBot="1">
      <c r="E3024"/>
    </row>
    <row r="3025" spans="5:5" ht="13.5" thickTop="1" thickBot="1">
      <c r="E3025"/>
    </row>
    <row r="3026" spans="5:5" ht="13.5" thickTop="1" thickBot="1">
      <c r="E3026"/>
    </row>
    <row r="3027" spans="5:5" ht="13.5" thickTop="1" thickBot="1">
      <c r="E3027"/>
    </row>
    <row r="3028" spans="5:5" ht="13.5" thickTop="1" thickBot="1">
      <c r="E3028"/>
    </row>
    <row r="3029" spans="5:5" ht="13.5" thickTop="1" thickBot="1">
      <c r="E3029"/>
    </row>
    <row r="3030" spans="5:5" ht="13.5" thickTop="1" thickBot="1">
      <c r="E3030"/>
    </row>
    <row r="3031" spans="5:5" ht="13.5" thickTop="1" thickBot="1">
      <c r="E3031"/>
    </row>
    <row r="3032" spans="5:5" ht="13.5" thickTop="1" thickBot="1">
      <c r="E3032"/>
    </row>
    <row r="3033" spans="5:5" ht="13.5" thickTop="1" thickBot="1">
      <c r="E3033"/>
    </row>
    <row r="3034" spans="5:5" ht="13.5" thickTop="1" thickBot="1">
      <c r="E3034"/>
    </row>
    <row r="3035" spans="5:5" ht="13.5" thickTop="1" thickBot="1">
      <c r="E3035"/>
    </row>
    <row r="3036" spans="5:5" ht="13.5" thickTop="1" thickBot="1">
      <c r="E3036"/>
    </row>
    <row r="3037" spans="5:5" ht="13.5" thickTop="1" thickBot="1">
      <c r="E3037"/>
    </row>
    <row r="3038" spans="5:5" ht="13.5" thickTop="1" thickBot="1">
      <c r="E3038"/>
    </row>
    <row r="3039" spans="5:5" ht="13.5" thickTop="1" thickBot="1">
      <c r="E3039"/>
    </row>
    <row r="3040" spans="5:5" ht="13.5" thickTop="1" thickBot="1">
      <c r="E3040"/>
    </row>
    <row r="3041" spans="5:5" ht="13.5" thickTop="1" thickBot="1">
      <c r="E3041"/>
    </row>
    <row r="3042" spans="5:5" ht="13.5" thickTop="1" thickBot="1">
      <c r="E3042"/>
    </row>
    <row r="3043" spans="5:5" ht="13.5" thickTop="1" thickBot="1">
      <c r="E3043"/>
    </row>
    <row r="3044" spans="5:5" ht="13.5" thickTop="1" thickBot="1">
      <c r="E3044"/>
    </row>
    <row r="3045" spans="5:5" ht="13.5" thickTop="1" thickBot="1">
      <c r="E3045"/>
    </row>
    <row r="3046" spans="5:5" ht="13.5" thickTop="1" thickBot="1">
      <c r="E3046"/>
    </row>
    <row r="3047" spans="5:5" ht="13.5" thickTop="1" thickBot="1">
      <c r="E3047"/>
    </row>
    <row r="3048" spans="5:5" ht="13.5" thickTop="1" thickBot="1">
      <c r="E3048"/>
    </row>
    <row r="3049" spans="5:5" ht="13.5" thickTop="1" thickBot="1">
      <c r="E3049"/>
    </row>
    <row r="3050" spans="5:5" ht="13.5" thickTop="1" thickBot="1">
      <c r="E3050"/>
    </row>
    <row r="3051" spans="5:5" ht="13.5" thickTop="1" thickBot="1">
      <c r="E3051"/>
    </row>
    <row r="3052" spans="5:5" ht="13.5" thickTop="1" thickBot="1">
      <c r="E3052"/>
    </row>
    <row r="3053" spans="5:5" ht="13.5" thickTop="1" thickBot="1">
      <c r="E3053"/>
    </row>
    <row r="3054" spans="5:5" ht="13.5" thickTop="1" thickBot="1">
      <c r="E3054"/>
    </row>
    <row r="3055" spans="5:5" ht="13.5" thickTop="1" thickBot="1">
      <c r="E3055"/>
    </row>
    <row r="3056" spans="5:5" ht="13.5" thickTop="1" thickBot="1">
      <c r="E3056"/>
    </row>
    <row r="3057" spans="5:5" ht="13.5" thickTop="1" thickBot="1">
      <c r="E3057"/>
    </row>
    <row r="3058" spans="5:5" ht="13.5" thickTop="1" thickBot="1">
      <c r="E3058"/>
    </row>
    <row r="3059" spans="5:5" ht="13.5" thickTop="1" thickBot="1">
      <c r="E3059"/>
    </row>
    <row r="3060" spans="5:5" ht="13.5" thickTop="1" thickBot="1">
      <c r="E3060"/>
    </row>
    <row r="3061" spans="5:5" ht="13.5" thickTop="1" thickBot="1">
      <c r="E3061"/>
    </row>
    <row r="3062" spans="5:5" ht="13.5" thickTop="1" thickBot="1">
      <c r="E3062"/>
    </row>
    <row r="3063" spans="5:5" ht="13.5" thickTop="1" thickBot="1">
      <c r="E3063"/>
    </row>
    <row r="3064" spans="5:5" ht="13.5" thickTop="1" thickBot="1">
      <c r="E3064"/>
    </row>
    <row r="3065" spans="5:5" ht="13.5" thickTop="1" thickBot="1">
      <c r="E3065"/>
    </row>
    <row r="3066" spans="5:5" ht="13.5" thickTop="1" thickBot="1">
      <c r="E3066"/>
    </row>
    <row r="3067" spans="5:5" ht="13.5" thickTop="1" thickBot="1">
      <c r="E3067"/>
    </row>
    <row r="3068" spans="5:5" ht="13.5" thickTop="1" thickBot="1">
      <c r="E3068"/>
    </row>
    <row r="3069" spans="5:5" ht="13.5" thickTop="1" thickBot="1">
      <c r="E3069"/>
    </row>
    <row r="3070" spans="5:5" ht="13.5" thickTop="1" thickBot="1">
      <c r="E3070"/>
    </row>
    <row r="3071" spans="5:5" ht="13.5" thickTop="1" thickBot="1">
      <c r="E3071"/>
    </row>
    <row r="3072" spans="5:5" ht="13.5" thickTop="1" thickBot="1">
      <c r="E3072"/>
    </row>
    <row r="3073" spans="5:5" ht="13.5" thickTop="1" thickBot="1">
      <c r="E3073"/>
    </row>
    <row r="3074" spans="5:5" ht="13.5" thickTop="1" thickBot="1">
      <c r="E3074"/>
    </row>
    <row r="3075" spans="5:5" ht="13.5" thickTop="1" thickBot="1">
      <c r="E3075"/>
    </row>
    <row r="3076" spans="5:5" ht="13.5" thickTop="1" thickBot="1">
      <c r="E3076"/>
    </row>
    <row r="3077" spans="5:5" ht="13.5" thickTop="1" thickBot="1">
      <c r="E3077"/>
    </row>
    <row r="3078" spans="5:5" ht="13" thickTop="1">
      <c r="E3078"/>
    </row>
    <row r="3079" spans="5:5">
      <c r="E3079"/>
    </row>
    <row r="3080" spans="5:5">
      <c r="E3080"/>
    </row>
    <row r="3081" spans="5:5">
      <c r="E3081"/>
    </row>
    <row r="3082" spans="5:5">
      <c r="E3082"/>
    </row>
    <row r="3083" spans="5:5">
      <c r="E3083"/>
    </row>
    <row r="3084" spans="5:5">
      <c r="E3084"/>
    </row>
    <row r="3085" spans="5:5">
      <c r="E3085"/>
    </row>
    <row r="3086" spans="5:5">
      <c r="E3086"/>
    </row>
    <row r="3087" spans="5:5">
      <c r="E3087"/>
    </row>
    <row r="3088" spans="5:5">
      <c r="E3088"/>
    </row>
    <row r="3089" spans="5:5">
      <c r="E3089"/>
    </row>
    <row r="3090" spans="5:5">
      <c r="E3090"/>
    </row>
    <row r="3091" spans="5:5" ht="13" thickBot="1">
      <c r="E3091"/>
    </row>
    <row r="3092" spans="5:5" ht="13.5" thickTop="1" thickBot="1">
      <c r="E3092"/>
    </row>
    <row r="3093" spans="5:5" ht="13.5" thickTop="1" thickBot="1">
      <c r="E3093"/>
    </row>
    <row r="3094" spans="5:5" ht="13.5" thickTop="1" thickBot="1">
      <c r="E3094"/>
    </row>
    <row r="3095" spans="5:5" ht="13.5" thickTop="1" thickBot="1">
      <c r="E3095"/>
    </row>
    <row r="3096" spans="5:5" ht="13.5" thickTop="1" thickBot="1">
      <c r="E3096"/>
    </row>
    <row r="3097" spans="5:5" ht="13.5" thickTop="1" thickBot="1">
      <c r="E3097"/>
    </row>
    <row r="3098" spans="5:5" ht="13.5" thickTop="1" thickBot="1">
      <c r="E3098"/>
    </row>
    <row r="3099" spans="5:5" ht="13.5" thickTop="1" thickBot="1">
      <c r="E3099"/>
    </row>
    <row r="3100" spans="5:5" ht="13.5" thickTop="1" thickBot="1">
      <c r="E3100"/>
    </row>
    <row r="3101" spans="5:5" ht="13.5" thickTop="1" thickBot="1">
      <c r="E3101"/>
    </row>
    <row r="3102" spans="5:5" ht="13.5" thickTop="1" thickBot="1">
      <c r="E3102"/>
    </row>
    <row r="3103" spans="5:5" ht="13.5" thickTop="1" thickBot="1">
      <c r="E3103"/>
    </row>
    <row r="3104" spans="5:5" ht="13.5" thickTop="1" thickBot="1">
      <c r="E3104"/>
    </row>
    <row r="3105" spans="5:5" ht="13.5" thickTop="1" thickBot="1">
      <c r="E3105"/>
    </row>
    <row r="3106" spans="5:5" ht="13.5" thickTop="1" thickBot="1">
      <c r="E3106"/>
    </row>
    <row r="3107" spans="5:5" ht="13.5" thickTop="1" thickBot="1">
      <c r="E3107"/>
    </row>
    <row r="3108" spans="5:5" ht="13.5" thickTop="1" thickBot="1">
      <c r="E3108"/>
    </row>
    <row r="3109" spans="5:5" ht="13.5" thickTop="1" thickBot="1">
      <c r="E3109"/>
    </row>
    <row r="3110" spans="5:5" ht="13.5" thickTop="1" thickBot="1">
      <c r="E3110"/>
    </row>
    <row r="3111" spans="5:5" ht="13.5" thickTop="1" thickBot="1">
      <c r="E3111"/>
    </row>
    <row r="3112" spans="5:5" ht="13.5" thickTop="1" thickBot="1">
      <c r="E3112"/>
    </row>
    <row r="3113" spans="5:5" ht="13.5" thickTop="1" thickBot="1">
      <c r="E3113"/>
    </row>
    <row r="3114" spans="5:5" ht="13.5" thickTop="1" thickBot="1">
      <c r="E3114"/>
    </row>
    <row r="3115" spans="5:5" ht="13.5" thickTop="1" thickBot="1">
      <c r="E3115"/>
    </row>
    <row r="3116" spans="5:5" ht="13.5" thickTop="1" thickBot="1">
      <c r="E3116"/>
    </row>
    <row r="3117" spans="5:5" ht="13.5" thickTop="1" thickBot="1">
      <c r="E3117"/>
    </row>
    <row r="3118" spans="5:5" ht="13.5" thickTop="1" thickBot="1">
      <c r="E3118"/>
    </row>
    <row r="3119" spans="5:5" ht="13.5" thickTop="1" thickBot="1">
      <c r="E3119"/>
    </row>
    <row r="3120" spans="5:5" ht="13.5" thickTop="1" thickBot="1">
      <c r="E3120"/>
    </row>
    <row r="3121" spans="5:5" ht="13.5" thickTop="1" thickBot="1">
      <c r="E3121"/>
    </row>
    <row r="3122" spans="5:5" ht="13.5" thickTop="1" thickBot="1">
      <c r="E3122"/>
    </row>
    <row r="3123" spans="5:5" ht="13.5" thickTop="1" thickBot="1">
      <c r="E3123"/>
    </row>
    <row r="3124" spans="5:5" ht="13.5" thickTop="1" thickBot="1">
      <c r="E3124"/>
    </row>
    <row r="3125" spans="5:5" ht="13.5" thickTop="1" thickBot="1">
      <c r="E3125"/>
    </row>
    <row r="3126" spans="5:5" ht="13.5" thickTop="1" thickBot="1">
      <c r="E3126"/>
    </row>
    <row r="3127" spans="5:5" ht="13.5" thickTop="1" thickBot="1">
      <c r="E3127"/>
    </row>
    <row r="3128" spans="5:5" ht="13.5" thickTop="1" thickBot="1">
      <c r="E3128"/>
    </row>
    <row r="3129" spans="5:5" ht="13.5" thickTop="1" thickBot="1">
      <c r="E3129"/>
    </row>
    <row r="3130" spans="5:5" ht="13.5" thickTop="1" thickBot="1">
      <c r="E3130"/>
    </row>
    <row r="3131" spans="5:5" ht="13.5" thickTop="1" thickBot="1">
      <c r="E3131"/>
    </row>
    <row r="3132" spans="5:5" ht="13.5" thickTop="1" thickBot="1">
      <c r="E3132"/>
    </row>
    <row r="3133" spans="5:5" ht="13.5" thickTop="1" thickBot="1">
      <c r="E3133"/>
    </row>
    <row r="3134" spans="5:5" ht="13.5" thickTop="1" thickBot="1">
      <c r="E3134"/>
    </row>
    <row r="3135" spans="5:5" ht="13.5" thickTop="1" thickBot="1">
      <c r="E3135"/>
    </row>
    <row r="3136" spans="5:5" ht="13.5" thickTop="1" thickBot="1">
      <c r="E3136"/>
    </row>
    <row r="3137" spans="5:5" ht="13.5" thickTop="1" thickBot="1">
      <c r="E3137"/>
    </row>
    <row r="3138" spans="5:5" ht="13.5" thickTop="1" thickBot="1">
      <c r="E3138"/>
    </row>
    <row r="3139" spans="5:5" ht="13.5" thickTop="1" thickBot="1">
      <c r="E3139"/>
    </row>
    <row r="3140" spans="5:5" ht="13.5" thickTop="1" thickBot="1">
      <c r="E3140"/>
    </row>
    <row r="3141" spans="5:5" ht="13.5" thickTop="1" thickBot="1">
      <c r="E3141"/>
    </row>
    <row r="3142" spans="5:5" ht="13.5" thickTop="1" thickBot="1">
      <c r="E3142"/>
    </row>
    <row r="3143" spans="5:5" ht="13.5" thickTop="1" thickBot="1">
      <c r="E3143"/>
    </row>
    <row r="3144" spans="5:5" ht="13.5" thickTop="1" thickBot="1">
      <c r="E3144"/>
    </row>
    <row r="3145" spans="5:5" ht="13.5" thickTop="1" thickBot="1">
      <c r="E3145"/>
    </row>
    <row r="3146" spans="5:5" ht="13.5" thickTop="1" thickBot="1">
      <c r="E3146"/>
    </row>
    <row r="3147" spans="5:5" ht="13.5" thickTop="1" thickBot="1">
      <c r="E3147"/>
    </row>
    <row r="3148" spans="5:5" ht="13" thickTop="1">
      <c r="E3148"/>
    </row>
    <row r="3149" spans="5:5">
      <c r="E3149"/>
    </row>
    <row r="3150" spans="5:5">
      <c r="E3150"/>
    </row>
    <row r="3151" spans="5:5">
      <c r="E3151"/>
    </row>
    <row r="3152" spans="5:5">
      <c r="E3152"/>
    </row>
    <row r="3153" spans="5:5">
      <c r="E3153"/>
    </row>
    <row r="3154" spans="5:5">
      <c r="E3154"/>
    </row>
    <row r="3155" spans="5:5">
      <c r="E3155"/>
    </row>
    <row r="3156" spans="5:5">
      <c r="E3156"/>
    </row>
    <row r="3157" spans="5:5">
      <c r="E3157"/>
    </row>
    <row r="3158" spans="5:5">
      <c r="E3158"/>
    </row>
    <row r="3159" spans="5:5">
      <c r="E3159"/>
    </row>
    <row r="3160" spans="5:5">
      <c r="E3160"/>
    </row>
    <row r="3161" spans="5:5" ht="13" thickBot="1">
      <c r="E3161"/>
    </row>
    <row r="3162" spans="5:5" ht="13.5" thickTop="1" thickBot="1">
      <c r="E3162"/>
    </row>
    <row r="3163" spans="5:5" ht="13.5" thickTop="1" thickBot="1">
      <c r="E3163"/>
    </row>
    <row r="3164" spans="5:5" ht="13.5" thickTop="1" thickBot="1">
      <c r="E3164"/>
    </row>
    <row r="3165" spans="5:5" ht="13.5" thickTop="1" thickBot="1">
      <c r="E3165"/>
    </row>
    <row r="3166" spans="5:5" ht="13.5" thickTop="1" thickBot="1">
      <c r="E3166"/>
    </row>
    <row r="3167" spans="5:5" ht="13.5" thickTop="1" thickBot="1">
      <c r="E3167"/>
    </row>
    <row r="3168" spans="5:5" ht="13.5" thickTop="1" thickBot="1">
      <c r="E3168"/>
    </row>
    <row r="3169" spans="5:5" ht="13.5" thickTop="1" thickBot="1">
      <c r="E3169"/>
    </row>
    <row r="3170" spans="5:5" ht="13.5" thickTop="1" thickBot="1">
      <c r="E3170"/>
    </row>
    <row r="3171" spans="5:5" ht="13.5" thickTop="1" thickBot="1">
      <c r="E3171"/>
    </row>
    <row r="3172" spans="5:5" ht="13.5" thickTop="1" thickBot="1">
      <c r="E3172"/>
    </row>
    <row r="3173" spans="5:5" ht="13.5" thickTop="1" thickBot="1">
      <c r="E3173"/>
    </row>
    <row r="3174" spans="5:5" ht="13.5" thickTop="1" thickBot="1">
      <c r="E3174"/>
    </row>
    <row r="3175" spans="5:5" ht="13.5" thickTop="1" thickBot="1">
      <c r="E3175"/>
    </row>
    <row r="3176" spans="5:5" ht="13.5" thickTop="1" thickBot="1">
      <c r="E3176"/>
    </row>
    <row r="3177" spans="5:5" ht="13.5" thickTop="1" thickBot="1">
      <c r="E3177"/>
    </row>
    <row r="3178" spans="5:5" ht="13.5" thickTop="1" thickBot="1">
      <c r="E3178"/>
    </row>
    <row r="3179" spans="5:5" ht="13.5" thickTop="1" thickBot="1">
      <c r="E3179"/>
    </row>
    <row r="3180" spans="5:5" ht="13.5" thickTop="1" thickBot="1">
      <c r="E3180"/>
    </row>
    <row r="3181" spans="5:5" ht="13.5" thickTop="1" thickBot="1">
      <c r="E3181"/>
    </row>
    <row r="3182" spans="5:5" ht="13.5" thickTop="1" thickBot="1">
      <c r="E3182"/>
    </row>
    <row r="3183" spans="5:5" ht="13.5" thickTop="1" thickBot="1">
      <c r="E3183"/>
    </row>
    <row r="3184" spans="5:5" ht="13.5" thickTop="1" thickBot="1">
      <c r="E3184"/>
    </row>
    <row r="3185" spans="5:5" ht="13.5" thickTop="1" thickBot="1">
      <c r="E3185"/>
    </row>
    <row r="3186" spans="5:5" ht="13.5" thickTop="1" thickBot="1">
      <c r="E3186"/>
    </row>
    <row r="3187" spans="5:5" ht="13.5" thickTop="1" thickBot="1">
      <c r="E3187"/>
    </row>
    <row r="3188" spans="5:5" ht="13.5" thickTop="1" thickBot="1">
      <c r="E3188"/>
    </row>
    <row r="3189" spans="5:5" ht="13.5" thickTop="1" thickBot="1">
      <c r="E3189"/>
    </row>
    <row r="3190" spans="5:5" ht="13.5" thickTop="1" thickBot="1">
      <c r="E3190"/>
    </row>
    <row r="3191" spans="5:5" ht="13.5" thickTop="1" thickBot="1">
      <c r="E3191"/>
    </row>
    <row r="3192" spans="5:5" ht="13.5" thickTop="1" thickBot="1">
      <c r="E3192"/>
    </row>
    <row r="3193" spans="5:5" ht="13.5" thickTop="1" thickBot="1">
      <c r="E3193"/>
    </row>
    <row r="3194" spans="5:5" ht="13.5" thickTop="1" thickBot="1">
      <c r="E3194"/>
    </row>
    <row r="3195" spans="5:5" ht="13.5" thickTop="1" thickBot="1">
      <c r="E3195"/>
    </row>
    <row r="3196" spans="5:5" ht="13.5" thickTop="1" thickBot="1">
      <c r="E3196"/>
    </row>
    <row r="3197" spans="5:5" ht="13.5" thickTop="1" thickBot="1">
      <c r="E3197"/>
    </row>
    <row r="3198" spans="5:5" ht="13.5" thickTop="1" thickBot="1">
      <c r="E3198"/>
    </row>
    <row r="3199" spans="5:5" ht="13.5" thickTop="1" thickBot="1">
      <c r="E3199"/>
    </row>
    <row r="3200" spans="5:5" ht="13.5" thickTop="1" thickBot="1">
      <c r="E3200"/>
    </row>
    <row r="3201" spans="5:5" ht="13.5" thickTop="1" thickBot="1">
      <c r="E3201"/>
    </row>
    <row r="3202" spans="5:5" ht="13.5" thickTop="1" thickBot="1">
      <c r="E3202"/>
    </row>
    <row r="3203" spans="5:5" ht="13.5" thickTop="1" thickBot="1">
      <c r="E3203"/>
    </row>
    <row r="3204" spans="5:5" ht="13.5" thickTop="1" thickBot="1">
      <c r="E3204"/>
    </row>
    <row r="3205" spans="5:5" ht="13.5" thickTop="1" thickBot="1">
      <c r="E3205"/>
    </row>
    <row r="3206" spans="5:5" ht="13.5" thickTop="1" thickBot="1">
      <c r="E3206"/>
    </row>
    <row r="3207" spans="5:5" ht="13.5" thickTop="1" thickBot="1">
      <c r="E3207"/>
    </row>
    <row r="3208" spans="5:5" ht="13.5" thickTop="1" thickBot="1">
      <c r="E3208"/>
    </row>
    <row r="3209" spans="5:5" ht="13.5" thickTop="1" thickBot="1">
      <c r="E3209"/>
    </row>
    <row r="3210" spans="5:5" ht="13.5" thickTop="1" thickBot="1">
      <c r="E3210"/>
    </row>
    <row r="3211" spans="5:5" ht="13.5" thickTop="1" thickBot="1">
      <c r="E3211"/>
    </row>
    <row r="3212" spans="5:5" ht="13.5" thickTop="1" thickBot="1">
      <c r="E3212"/>
    </row>
    <row r="3213" spans="5:5" ht="13.5" thickTop="1" thickBot="1">
      <c r="E3213"/>
    </row>
    <row r="3214" spans="5:5" ht="13.5" thickTop="1" thickBot="1">
      <c r="E3214"/>
    </row>
    <row r="3215" spans="5:5" ht="13.5" thickTop="1" thickBot="1">
      <c r="E3215"/>
    </row>
    <row r="3216" spans="5:5" ht="13.5" thickTop="1" thickBot="1">
      <c r="E3216"/>
    </row>
    <row r="3217" spans="5:5" ht="13.5" thickTop="1" thickBot="1">
      <c r="E3217"/>
    </row>
    <row r="3218" spans="5:5" ht="13" thickTop="1">
      <c r="E3218"/>
    </row>
    <row r="3219" spans="5:5">
      <c r="E3219"/>
    </row>
    <row r="3220" spans="5:5">
      <c r="E3220"/>
    </row>
    <row r="3221" spans="5:5">
      <c r="E3221"/>
    </row>
    <row r="3222" spans="5:5">
      <c r="E3222"/>
    </row>
    <row r="3223" spans="5:5">
      <c r="E3223"/>
    </row>
    <row r="3224" spans="5:5">
      <c r="E3224"/>
    </row>
    <row r="3225" spans="5:5">
      <c r="E3225"/>
    </row>
    <row r="3226" spans="5:5">
      <c r="E3226"/>
    </row>
    <row r="3227" spans="5:5">
      <c r="E3227"/>
    </row>
    <row r="3228" spans="5:5">
      <c r="E3228"/>
    </row>
    <row r="3229" spans="5:5">
      <c r="E3229"/>
    </row>
    <row r="3230" spans="5:5">
      <c r="E3230"/>
    </row>
    <row r="3231" spans="5:5" ht="13" thickBot="1">
      <c r="E3231"/>
    </row>
    <row r="3232" spans="5:5" ht="13.5" thickTop="1" thickBot="1">
      <c r="E3232"/>
    </row>
    <row r="3233" spans="5:5" ht="13.5" thickTop="1" thickBot="1">
      <c r="E3233"/>
    </row>
    <row r="3234" spans="5:5" ht="13.5" thickTop="1" thickBot="1">
      <c r="E3234"/>
    </row>
    <row r="3235" spans="5:5" ht="13.5" thickTop="1" thickBot="1">
      <c r="E3235"/>
    </row>
    <row r="3236" spans="5:5" ht="13.5" thickTop="1" thickBot="1">
      <c r="E3236"/>
    </row>
    <row r="3237" spans="5:5" ht="13.5" thickTop="1" thickBot="1">
      <c r="E3237"/>
    </row>
    <row r="3238" spans="5:5" ht="13.5" thickTop="1" thickBot="1">
      <c r="E3238"/>
    </row>
    <row r="3239" spans="5:5" ht="13.5" thickTop="1" thickBot="1">
      <c r="E3239"/>
    </row>
    <row r="3240" spans="5:5" ht="13.5" thickTop="1" thickBot="1">
      <c r="E3240"/>
    </row>
    <row r="3241" spans="5:5" ht="13.5" thickTop="1" thickBot="1">
      <c r="E3241"/>
    </row>
    <row r="3242" spans="5:5" ht="13.5" thickTop="1" thickBot="1">
      <c r="E3242"/>
    </row>
    <row r="3243" spans="5:5" ht="13.5" thickTop="1" thickBot="1">
      <c r="E3243"/>
    </row>
    <row r="3244" spans="5:5" ht="13.5" thickTop="1" thickBot="1">
      <c r="E3244"/>
    </row>
    <row r="3245" spans="5:5" ht="13.5" thickTop="1" thickBot="1">
      <c r="E3245"/>
    </row>
    <row r="3246" spans="5:5" ht="13.5" thickTop="1" thickBot="1">
      <c r="E3246"/>
    </row>
    <row r="3247" spans="5:5" ht="13.5" thickTop="1" thickBot="1">
      <c r="E3247"/>
    </row>
    <row r="3248" spans="5:5" ht="13.5" thickTop="1" thickBot="1">
      <c r="E3248"/>
    </row>
    <row r="3249" spans="5:5" ht="13.5" thickTop="1" thickBot="1">
      <c r="E3249"/>
    </row>
    <row r="3250" spans="5:5" ht="13.5" thickTop="1" thickBot="1">
      <c r="E3250"/>
    </row>
    <row r="3251" spans="5:5" ht="13.5" thickTop="1" thickBot="1">
      <c r="E3251"/>
    </row>
    <row r="3252" spans="5:5" ht="13.5" thickTop="1" thickBot="1">
      <c r="E3252"/>
    </row>
    <row r="3253" spans="5:5" ht="13.5" thickTop="1" thickBot="1">
      <c r="E3253"/>
    </row>
    <row r="3254" spans="5:5" ht="13.5" thickTop="1" thickBot="1">
      <c r="E3254"/>
    </row>
    <row r="3255" spans="5:5" ht="13.5" thickTop="1" thickBot="1">
      <c r="E3255"/>
    </row>
    <row r="3256" spans="5:5" ht="13.5" thickTop="1" thickBot="1">
      <c r="E3256"/>
    </row>
    <row r="3257" spans="5:5" ht="13.5" thickTop="1" thickBot="1">
      <c r="E3257"/>
    </row>
    <row r="3258" spans="5:5" ht="13.5" thickTop="1" thickBot="1">
      <c r="E3258"/>
    </row>
    <row r="3259" spans="5:5" ht="13.5" thickTop="1" thickBot="1">
      <c r="E3259"/>
    </row>
    <row r="3260" spans="5:5" ht="13.5" thickTop="1" thickBot="1">
      <c r="E3260"/>
    </row>
    <row r="3261" spans="5:5" ht="13.5" thickTop="1" thickBot="1">
      <c r="E3261"/>
    </row>
    <row r="3262" spans="5:5" ht="13.5" thickTop="1" thickBot="1">
      <c r="E3262"/>
    </row>
    <row r="3263" spans="5:5" ht="13.5" thickTop="1" thickBot="1">
      <c r="E3263"/>
    </row>
    <row r="3264" spans="5:5" ht="13.5" thickTop="1" thickBot="1">
      <c r="E3264"/>
    </row>
    <row r="3265" spans="5:5" ht="13.5" thickTop="1" thickBot="1">
      <c r="E3265"/>
    </row>
    <row r="3266" spans="5:5" ht="13.5" thickTop="1" thickBot="1">
      <c r="E3266"/>
    </row>
    <row r="3267" spans="5:5" ht="13.5" thickTop="1" thickBot="1">
      <c r="E3267"/>
    </row>
    <row r="3268" spans="5:5" ht="13.5" thickTop="1" thickBot="1">
      <c r="E3268"/>
    </row>
    <row r="3269" spans="5:5" ht="13.5" thickTop="1" thickBot="1">
      <c r="E3269"/>
    </row>
    <row r="3270" spans="5:5" ht="13.5" thickTop="1" thickBot="1">
      <c r="E3270"/>
    </row>
    <row r="3271" spans="5:5" ht="13.5" thickTop="1" thickBot="1">
      <c r="E3271"/>
    </row>
    <row r="3272" spans="5:5" ht="13.5" thickTop="1" thickBot="1">
      <c r="E3272"/>
    </row>
    <row r="3273" spans="5:5" ht="13.5" thickTop="1" thickBot="1">
      <c r="E3273"/>
    </row>
    <row r="3274" spans="5:5" ht="13.5" thickTop="1" thickBot="1">
      <c r="E3274"/>
    </row>
    <row r="3275" spans="5:5" ht="13.5" thickTop="1" thickBot="1">
      <c r="E3275"/>
    </row>
    <row r="3276" spans="5:5" ht="13.5" thickTop="1" thickBot="1">
      <c r="E3276"/>
    </row>
    <row r="3277" spans="5:5" ht="13.5" thickTop="1" thickBot="1">
      <c r="E3277"/>
    </row>
    <row r="3278" spans="5:5" ht="13.5" thickTop="1" thickBot="1">
      <c r="E3278"/>
    </row>
    <row r="3279" spans="5:5" ht="13.5" thickTop="1" thickBot="1">
      <c r="E3279"/>
    </row>
    <row r="3280" spans="5:5" ht="13.5" thickTop="1" thickBot="1">
      <c r="E3280"/>
    </row>
    <row r="3281" spans="5:5" ht="13.5" thickTop="1" thickBot="1">
      <c r="E3281"/>
    </row>
    <row r="3282" spans="5:5" ht="13.5" thickTop="1" thickBot="1">
      <c r="E3282"/>
    </row>
    <row r="3283" spans="5:5" ht="13.5" thickTop="1" thickBot="1">
      <c r="E3283"/>
    </row>
    <row r="3284" spans="5:5" ht="13.5" thickTop="1" thickBot="1">
      <c r="E3284"/>
    </row>
    <row r="3285" spans="5:5" ht="13.5" thickTop="1" thickBot="1">
      <c r="E3285"/>
    </row>
    <row r="3286" spans="5:5" ht="13.5" thickTop="1" thickBot="1">
      <c r="E3286"/>
    </row>
    <row r="3287" spans="5:5" ht="13.5" thickTop="1" thickBot="1">
      <c r="E3287"/>
    </row>
    <row r="3288" spans="5:5" ht="13" thickTop="1">
      <c r="E3288"/>
    </row>
    <row r="3289" spans="5:5">
      <c r="E3289"/>
    </row>
    <row r="3290" spans="5:5">
      <c r="E3290"/>
    </row>
    <row r="3291" spans="5:5">
      <c r="E3291"/>
    </row>
    <row r="3292" spans="5:5">
      <c r="E3292"/>
    </row>
    <row r="3293" spans="5:5">
      <c r="E3293"/>
    </row>
    <row r="3294" spans="5:5">
      <c r="E3294"/>
    </row>
    <row r="3295" spans="5:5">
      <c r="E3295"/>
    </row>
    <row r="3296" spans="5:5">
      <c r="E3296"/>
    </row>
    <row r="3297" spans="5:5">
      <c r="E3297"/>
    </row>
    <row r="3298" spans="5:5">
      <c r="E3298"/>
    </row>
    <row r="3299" spans="5:5">
      <c r="E3299"/>
    </row>
    <row r="3300" spans="5:5">
      <c r="E3300"/>
    </row>
    <row r="3301" spans="5:5" ht="13" thickBot="1">
      <c r="E3301"/>
    </row>
    <row r="3302" spans="5:5" ht="13.5" thickTop="1" thickBot="1">
      <c r="E3302"/>
    </row>
    <row r="3303" spans="5:5" ht="13.5" thickTop="1" thickBot="1">
      <c r="E3303"/>
    </row>
    <row r="3304" spans="5:5" ht="13.5" thickTop="1" thickBot="1">
      <c r="E3304"/>
    </row>
    <row r="3305" spans="5:5" ht="13.5" thickTop="1" thickBot="1">
      <c r="E3305"/>
    </row>
    <row r="3306" spans="5:5" ht="13.5" thickTop="1" thickBot="1">
      <c r="E3306"/>
    </row>
    <row r="3307" spans="5:5" ht="13.5" thickTop="1" thickBot="1">
      <c r="E3307"/>
    </row>
    <row r="3308" spans="5:5" ht="13.5" thickTop="1" thickBot="1">
      <c r="E3308"/>
    </row>
    <row r="3309" spans="5:5" ht="13.5" thickTop="1" thickBot="1">
      <c r="E3309"/>
    </row>
    <row r="3310" spans="5:5" ht="13.5" thickTop="1" thickBot="1">
      <c r="E3310"/>
    </row>
    <row r="3311" spans="5:5" ht="13.5" thickTop="1" thickBot="1">
      <c r="E3311"/>
    </row>
    <row r="3312" spans="5:5" ht="13.5" thickTop="1" thickBot="1">
      <c r="E3312"/>
    </row>
    <row r="3313" spans="5:5" ht="13.5" thickTop="1" thickBot="1">
      <c r="E3313"/>
    </row>
    <row r="3314" spans="5:5" ht="13.5" thickTop="1" thickBot="1">
      <c r="E3314"/>
    </row>
    <row r="3315" spans="5:5" ht="13.5" thickTop="1" thickBot="1">
      <c r="E3315"/>
    </row>
    <row r="3316" spans="5:5" ht="13.5" thickTop="1" thickBot="1">
      <c r="E3316"/>
    </row>
    <row r="3317" spans="5:5" ht="13.5" thickTop="1" thickBot="1">
      <c r="E3317"/>
    </row>
    <row r="3318" spans="5:5" ht="13.5" thickTop="1" thickBot="1">
      <c r="E3318"/>
    </row>
    <row r="3319" spans="5:5" ht="13.5" thickTop="1" thickBot="1">
      <c r="E3319"/>
    </row>
    <row r="3320" spans="5:5" ht="13.5" thickTop="1" thickBot="1">
      <c r="E3320"/>
    </row>
    <row r="3321" spans="5:5" ht="13.5" thickTop="1" thickBot="1">
      <c r="E3321"/>
    </row>
    <row r="3322" spans="5:5" ht="13.5" thickTop="1" thickBot="1">
      <c r="E3322"/>
    </row>
    <row r="3323" spans="5:5" ht="13.5" thickTop="1" thickBot="1">
      <c r="E3323"/>
    </row>
    <row r="3324" spans="5:5" ht="13.5" thickTop="1" thickBot="1">
      <c r="E3324"/>
    </row>
    <row r="3325" spans="5:5" ht="13.5" thickTop="1" thickBot="1">
      <c r="E3325"/>
    </row>
    <row r="3326" spans="5:5" ht="13.5" thickTop="1" thickBot="1">
      <c r="E3326"/>
    </row>
    <row r="3327" spans="5:5" ht="13.5" thickTop="1" thickBot="1">
      <c r="E3327"/>
    </row>
    <row r="3328" spans="5:5" ht="13.5" thickTop="1" thickBot="1">
      <c r="E3328"/>
    </row>
    <row r="3329" spans="5:5" ht="13.5" thickTop="1" thickBot="1">
      <c r="E3329"/>
    </row>
    <row r="3330" spans="5:5" ht="13.5" thickTop="1" thickBot="1">
      <c r="E3330"/>
    </row>
    <row r="3331" spans="5:5" ht="13.5" thickTop="1" thickBot="1">
      <c r="E3331"/>
    </row>
    <row r="3332" spans="5:5" ht="13.5" thickTop="1" thickBot="1">
      <c r="E3332"/>
    </row>
    <row r="3333" spans="5:5" ht="13.5" thickTop="1" thickBot="1">
      <c r="E3333"/>
    </row>
    <row r="3334" spans="5:5" ht="13.5" thickTop="1" thickBot="1">
      <c r="E3334"/>
    </row>
    <row r="3335" spans="5:5" ht="13.5" thickTop="1" thickBot="1">
      <c r="E3335"/>
    </row>
    <row r="3336" spans="5:5" ht="13.5" thickTop="1" thickBot="1">
      <c r="E3336"/>
    </row>
    <row r="3337" spans="5:5" ht="13.5" thickTop="1" thickBot="1">
      <c r="E3337"/>
    </row>
    <row r="3338" spans="5:5" ht="13.5" thickTop="1" thickBot="1">
      <c r="E3338"/>
    </row>
    <row r="3339" spans="5:5" ht="13.5" thickTop="1" thickBot="1">
      <c r="E3339"/>
    </row>
    <row r="3340" spans="5:5" ht="13.5" thickTop="1" thickBot="1">
      <c r="E3340"/>
    </row>
    <row r="3341" spans="5:5" ht="13.5" thickTop="1" thickBot="1">
      <c r="E3341"/>
    </row>
    <row r="3342" spans="5:5" ht="13.5" thickTop="1" thickBot="1">
      <c r="E3342"/>
    </row>
    <row r="3343" spans="5:5" ht="13.5" thickTop="1" thickBot="1">
      <c r="E3343"/>
    </row>
    <row r="3344" spans="5:5" ht="13.5" thickTop="1" thickBot="1">
      <c r="E3344"/>
    </row>
    <row r="3345" spans="5:5" ht="13.5" thickTop="1" thickBot="1">
      <c r="E3345"/>
    </row>
    <row r="3346" spans="5:5" ht="13.5" thickTop="1" thickBot="1">
      <c r="E3346"/>
    </row>
    <row r="3347" spans="5:5" ht="13.5" thickTop="1" thickBot="1">
      <c r="E3347"/>
    </row>
    <row r="3348" spans="5:5" ht="13.5" thickTop="1" thickBot="1">
      <c r="E3348"/>
    </row>
    <row r="3349" spans="5:5" ht="13.5" thickTop="1" thickBot="1">
      <c r="E3349"/>
    </row>
    <row r="3350" spans="5:5" ht="13.5" thickTop="1" thickBot="1">
      <c r="E3350"/>
    </row>
    <row r="3351" spans="5:5" ht="13.5" thickTop="1" thickBot="1">
      <c r="E3351"/>
    </row>
    <row r="3352" spans="5:5" ht="13.5" thickTop="1" thickBot="1">
      <c r="E3352"/>
    </row>
    <row r="3353" spans="5:5" ht="13.5" thickTop="1" thickBot="1">
      <c r="E3353"/>
    </row>
    <row r="3354" spans="5:5" ht="13.5" thickTop="1" thickBot="1">
      <c r="E3354"/>
    </row>
    <row r="3355" spans="5:5" ht="13.5" thickTop="1" thickBot="1">
      <c r="E3355"/>
    </row>
    <row r="3356" spans="5:5" ht="13.5" thickTop="1" thickBot="1">
      <c r="E3356"/>
    </row>
    <row r="3357" spans="5:5" ht="13.5" thickTop="1" thickBot="1">
      <c r="E3357"/>
    </row>
    <row r="3358" spans="5:5" ht="13" thickTop="1">
      <c r="E3358"/>
    </row>
    <row r="3359" spans="5:5">
      <c r="E3359"/>
    </row>
    <row r="3360" spans="5:5">
      <c r="E3360"/>
    </row>
    <row r="3361" spans="5:5">
      <c r="E3361"/>
    </row>
    <row r="3362" spans="5:5">
      <c r="E3362"/>
    </row>
    <row r="3363" spans="5:5">
      <c r="E3363"/>
    </row>
    <row r="3364" spans="5:5">
      <c r="E3364"/>
    </row>
    <row r="3365" spans="5:5">
      <c r="E3365"/>
    </row>
    <row r="3366" spans="5:5">
      <c r="E3366"/>
    </row>
    <row r="3367" spans="5:5">
      <c r="E3367"/>
    </row>
    <row r="3368" spans="5:5">
      <c r="E3368"/>
    </row>
    <row r="3369" spans="5:5">
      <c r="E3369"/>
    </row>
    <row r="3370" spans="5:5">
      <c r="E3370"/>
    </row>
    <row r="3371" spans="5:5" ht="13" thickBot="1">
      <c r="E3371"/>
    </row>
    <row r="3372" spans="5:5" ht="13.5" thickTop="1" thickBot="1">
      <c r="E3372"/>
    </row>
    <row r="3373" spans="5:5" ht="13.5" thickTop="1" thickBot="1">
      <c r="E3373"/>
    </row>
    <row r="3374" spans="5:5" ht="13.5" thickTop="1" thickBot="1">
      <c r="E3374"/>
    </row>
    <row r="3375" spans="5:5" ht="13.5" thickTop="1" thickBot="1">
      <c r="E3375"/>
    </row>
    <row r="3376" spans="5:5" ht="13.5" thickTop="1" thickBot="1">
      <c r="E3376"/>
    </row>
    <row r="3377" spans="5:5" ht="13.5" thickTop="1" thickBot="1">
      <c r="E3377"/>
    </row>
    <row r="3378" spans="5:5" ht="13.5" thickTop="1" thickBot="1">
      <c r="E3378"/>
    </row>
    <row r="3379" spans="5:5" ht="13.5" thickTop="1" thickBot="1">
      <c r="E3379"/>
    </row>
    <row r="3380" spans="5:5" ht="13.5" thickTop="1" thickBot="1">
      <c r="E3380"/>
    </row>
    <row r="3381" spans="5:5" ht="13.5" thickTop="1" thickBot="1">
      <c r="E3381"/>
    </row>
    <row r="3382" spans="5:5" ht="13.5" thickTop="1" thickBot="1">
      <c r="E3382"/>
    </row>
    <row r="3383" spans="5:5" ht="13.5" thickTop="1" thickBot="1">
      <c r="E3383"/>
    </row>
    <row r="3384" spans="5:5" ht="13.5" thickTop="1" thickBot="1">
      <c r="E3384"/>
    </row>
    <row r="3385" spans="5:5" ht="13.5" thickTop="1" thickBot="1">
      <c r="E3385"/>
    </row>
    <row r="3386" spans="5:5" ht="13.5" thickTop="1" thickBot="1">
      <c r="E3386"/>
    </row>
    <row r="3387" spans="5:5" ht="13.5" thickTop="1" thickBot="1">
      <c r="E3387"/>
    </row>
    <row r="3388" spans="5:5" ht="13.5" thickTop="1" thickBot="1">
      <c r="E3388"/>
    </row>
    <row r="3389" spans="5:5" ht="13.5" thickTop="1" thickBot="1">
      <c r="E3389"/>
    </row>
    <row r="3390" spans="5:5" ht="13.5" thickTop="1" thickBot="1">
      <c r="E3390"/>
    </row>
    <row r="3391" spans="5:5" ht="13.5" thickTop="1" thickBot="1">
      <c r="E3391"/>
    </row>
    <row r="3392" spans="5:5" ht="13.5" thickTop="1" thickBot="1">
      <c r="E3392"/>
    </row>
    <row r="3393" spans="5:5" ht="13.5" thickTop="1" thickBot="1">
      <c r="E3393"/>
    </row>
    <row r="3394" spans="5:5" ht="13.5" thickTop="1" thickBot="1">
      <c r="E3394"/>
    </row>
    <row r="3395" spans="5:5" ht="13.5" thickTop="1" thickBot="1">
      <c r="E3395"/>
    </row>
    <row r="3396" spans="5:5" ht="13.5" thickTop="1" thickBot="1">
      <c r="E3396"/>
    </row>
    <row r="3397" spans="5:5" ht="13.5" thickTop="1" thickBot="1">
      <c r="E3397"/>
    </row>
    <row r="3398" spans="5:5" ht="13.5" thickTop="1" thickBot="1">
      <c r="E3398"/>
    </row>
    <row r="3399" spans="5:5" ht="13.5" thickTop="1" thickBot="1">
      <c r="E3399"/>
    </row>
    <row r="3400" spans="5:5" ht="13.5" thickTop="1" thickBot="1">
      <c r="E3400"/>
    </row>
    <row r="3401" spans="5:5" ht="13.5" thickTop="1" thickBot="1">
      <c r="E3401"/>
    </row>
    <row r="3402" spans="5:5" ht="13.5" thickTop="1" thickBot="1">
      <c r="E3402"/>
    </row>
    <row r="3403" spans="5:5" ht="13.5" thickTop="1" thickBot="1">
      <c r="E3403"/>
    </row>
    <row r="3404" spans="5:5" ht="13.5" thickTop="1" thickBot="1">
      <c r="E3404"/>
    </row>
    <row r="3405" spans="5:5" ht="13.5" thickTop="1" thickBot="1">
      <c r="E3405"/>
    </row>
    <row r="3406" spans="5:5" ht="13.5" thickTop="1" thickBot="1">
      <c r="E3406"/>
    </row>
    <row r="3407" spans="5:5" ht="13.5" thickTop="1" thickBot="1">
      <c r="E3407"/>
    </row>
    <row r="3408" spans="5:5" ht="13.5" thickTop="1" thickBot="1">
      <c r="E3408"/>
    </row>
    <row r="3409" spans="5:5" ht="13.5" thickTop="1" thickBot="1">
      <c r="E3409"/>
    </row>
    <row r="3410" spans="5:5" ht="13.5" thickTop="1" thickBot="1">
      <c r="E3410"/>
    </row>
    <row r="3411" spans="5:5" ht="13.5" thickTop="1" thickBot="1">
      <c r="E3411"/>
    </row>
    <row r="3412" spans="5:5" ht="13.5" thickTop="1" thickBot="1">
      <c r="E3412"/>
    </row>
    <row r="3413" spans="5:5" ht="13.5" thickTop="1" thickBot="1">
      <c r="E3413"/>
    </row>
    <row r="3414" spans="5:5" ht="13.5" thickTop="1" thickBot="1">
      <c r="E3414"/>
    </row>
    <row r="3415" spans="5:5" ht="13.5" thickTop="1" thickBot="1">
      <c r="E3415"/>
    </row>
    <row r="3416" spans="5:5" ht="13.5" thickTop="1" thickBot="1">
      <c r="E3416"/>
    </row>
    <row r="3417" spans="5:5" ht="13.5" thickTop="1" thickBot="1">
      <c r="E3417"/>
    </row>
    <row r="3418" spans="5:5" ht="13.5" thickTop="1" thickBot="1">
      <c r="E3418"/>
    </row>
    <row r="3419" spans="5:5" ht="13.5" thickTop="1" thickBot="1">
      <c r="E3419"/>
    </row>
    <row r="3420" spans="5:5" ht="13.5" thickTop="1" thickBot="1">
      <c r="E3420"/>
    </row>
    <row r="3421" spans="5:5" ht="13.5" thickTop="1" thickBot="1">
      <c r="E3421"/>
    </row>
    <row r="3422" spans="5:5" ht="13.5" thickTop="1" thickBot="1">
      <c r="E3422"/>
    </row>
    <row r="3423" spans="5:5" ht="13.5" thickTop="1" thickBot="1">
      <c r="E3423"/>
    </row>
    <row r="3424" spans="5:5" ht="13.5" thickTop="1" thickBot="1">
      <c r="E3424"/>
    </row>
    <row r="3425" spans="5:5" ht="13.5" thickTop="1" thickBot="1">
      <c r="E3425"/>
    </row>
    <row r="3426" spans="5:5" ht="13.5" thickTop="1" thickBot="1">
      <c r="E3426"/>
    </row>
    <row r="3427" spans="5:5" ht="13.5" thickTop="1" thickBot="1">
      <c r="E3427"/>
    </row>
    <row r="3428" spans="5:5" ht="13" thickTop="1">
      <c r="E3428"/>
    </row>
    <row r="3429" spans="5:5">
      <c r="E3429"/>
    </row>
    <row r="3430" spans="5:5">
      <c r="E3430"/>
    </row>
    <row r="3431" spans="5:5">
      <c r="E3431"/>
    </row>
    <row r="3432" spans="5:5">
      <c r="E3432"/>
    </row>
    <row r="3433" spans="5:5">
      <c r="E3433"/>
    </row>
    <row r="3434" spans="5:5">
      <c r="E3434"/>
    </row>
    <row r="3435" spans="5:5">
      <c r="E3435"/>
    </row>
    <row r="3436" spans="5:5">
      <c r="E3436"/>
    </row>
    <row r="3437" spans="5:5">
      <c r="E3437"/>
    </row>
    <row r="3438" spans="5:5">
      <c r="E3438"/>
    </row>
    <row r="3439" spans="5:5">
      <c r="E3439"/>
    </row>
    <row r="3440" spans="5:5">
      <c r="E3440"/>
    </row>
    <row r="3441" spans="5:5" ht="13" thickBot="1">
      <c r="E3441"/>
    </row>
    <row r="3442" spans="5:5" ht="13.5" thickTop="1" thickBot="1">
      <c r="E3442"/>
    </row>
    <row r="3443" spans="5:5" ht="13.5" thickTop="1" thickBot="1">
      <c r="E3443"/>
    </row>
    <row r="3444" spans="5:5" ht="13.5" thickTop="1" thickBot="1">
      <c r="E3444"/>
    </row>
    <row r="3445" spans="5:5" ht="13.5" thickTop="1" thickBot="1">
      <c r="E3445"/>
    </row>
    <row r="3446" spans="5:5" ht="13.5" thickTop="1" thickBot="1">
      <c r="E3446"/>
    </row>
    <row r="3447" spans="5:5" ht="13.5" thickTop="1" thickBot="1">
      <c r="E3447"/>
    </row>
    <row r="3448" spans="5:5" ht="13.5" thickTop="1" thickBot="1">
      <c r="E3448"/>
    </row>
    <row r="3449" spans="5:5" ht="13.5" thickTop="1" thickBot="1">
      <c r="E3449"/>
    </row>
    <row r="3450" spans="5:5" ht="13.5" thickTop="1" thickBot="1">
      <c r="E3450"/>
    </row>
    <row r="3451" spans="5:5" ht="13.5" thickTop="1" thickBot="1">
      <c r="E3451"/>
    </row>
    <row r="3452" spans="5:5" ht="13.5" thickTop="1" thickBot="1">
      <c r="E3452"/>
    </row>
    <row r="3453" spans="5:5" ht="13.5" thickTop="1" thickBot="1">
      <c r="E3453"/>
    </row>
    <row r="3454" spans="5:5" ht="13.5" thickTop="1" thickBot="1">
      <c r="E3454"/>
    </row>
    <row r="3455" spans="5:5" ht="13.5" thickTop="1" thickBot="1">
      <c r="E3455"/>
    </row>
    <row r="3456" spans="5:5" ht="13.5" thickTop="1" thickBot="1">
      <c r="E3456"/>
    </row>
    <row r="3457" spans="5:5" ht="13.5" thickTop="1" thickBot="1">
      <c r="E3457"/>
    </row>
    <row r="3458" spans="5:5" ht="13.5" thickTop="1" thickBot="1">
      <c r="E3458"/>
    </row>
    <row r="3459" spans="5:5" ht="13.5" thickTop="1" thickBot="1">
      <c r="E3459"/>
    </row>
    <row r="3460" spans="5:5" ht="13.5" thickTop="1" thickBot="1">
      <c r="E3460"/>
    </row>
    <row r="3461" spans="5:5" ht="13.5" thickTop="1" thickBot="1">
      <c r="E3461"/>
    </row>
    <row r="3462" spans="5:5" ht="13.5" thickTop="1" thickBot="1">
      <c r="E3462"/>
    </row>
    <row r="3463" spans="5:5" ht="13.5" thickTop="1" thickBot="1">
      <c r="E3463"/>
    </row>
    <row r="3464" spans="5:5" ht="13.5" thickTop="1" thickBot="1">
      <c r="E3464"/>
    </row>
    <row r="3465" spans="5:5" ht="13.5" thickTop="1" thickBot="1">
      <c r="E3465"/>
    </row>
    <row r="3466" spans="5:5" ht="13.5" thickTop="1" thickBot="1">
      <c r="E3466"/>
    </row>
    <row r="3467" spans="5:5" ht="13.5" thickTop="1" thickBot="1">
      <c r="E3467"/>
    </row>
    <row r="3468" spans="5:5" ht="13.5" thickTop="1" thickBot="1">
      <c r="E3468"/>
    </row>
    <row r="3469" spans="5:5" ht="13.5" thickTop="1" thickBot="1">
      <c r="E3469"/>
    </row>
    <row r="3470" spans="5:5" ht="13.5" thickTop="1" thickBot="1">
      <c r="E3470"/>
    </row>
    <row r="3471" spans="5:5" ht="13.5" thickTop="1" thickBot="1">
      <c r="E3471"/>
    </row>
    <row r="3472" spans="5:5" ht="13.5" thickTop="1" thickBot="1">
      <c r="E3472"/>
    </row>
    <row r="3473" spans="5:5" ht="13.5" thickTop="1" thickBot="1">
      <c r="E3473"/>
    </row>
    <row r="3474" spans="5:5" ht="13.5" thickTop="1" thickBot="1">
      <c r="E3474"/>
    </row>
    <row r="3475" spans="5:5" ht="13.5" thickTop="1" thickBot="1">
      <c r="E3475"/>
    </row>
    <row r="3476" spans="5:5" ht="13.5" thickTop="1" thickBot="1">
      <c r="E3476"/>
    </row>
    <row r="3477" spans="5:5" ht="13.5" thickTop="1" thickBot="1">
      <c r="E3477"/>
    </row>
    <row r="3478" spans="5:5" ht="13.5" thickTop="1" thickBot="1">
      <c r="E3478"/>
    </row>
    <row r="3479" spans="5:5" ht="13.5" thickTop="1" thickBot="1">
      <c r="E3479"/>
    </row>
    <row r="3480" spans="5:5" ht="13.5" thickTop="1" thickBot="1">
      <c r="E3480"/>
    </row>
    <row r="3481" spans="5:5" ht="13.5" thickTop="1" thickBot="1">
      <c r="E3481"/>
    </row>
    <row r="3482" spans="5:5" ht="13.5" thickTop="1" thickBot="1">
      <c r="E3482"/>
    </row>
    <row r="3483" spans="5:5" ht="13.5" thickTop="1" thickBot="1">
      <c r="E3483"/>
    </row>
    <row r="3484" spans="5:5" ht="13.5" thickTop="1" thickBot="1">
      <c r="E3484"/>
    </row>
    <row r="3485" spans="5:5" ht="13.5" thickTop="1" thickBot="1">
      <c r="E3485"/>
    </row>
    <row r="3486" spans="5:5" ht="13.5" thickTop="1" thickBot="1">
      <c r="E3486"/>
    </row>
    <row r="3487" spans="5:5" ht="13.5" thickTop="1" thickBot="1">
      <c r="E3487"/>
    </row>
    <row r="3488" spans="5:5" ht="13.5" thickTop="1" thickBot="1">
      <c r="E3488"/>
    </row>
    <row r="3489" spans="5:5" ht="13.5" thickTop="1" thickBot="1">
      <c r="E3489"/>
    </row>
    <row r="3490" spans="5:5" ht="13.5" thickTop="1" thickBot="1">
      <c r="E3490"/>
    </row>
    <row r="3491" spans="5:5" ht="13.5" thickTop="1" thickBot="1">
      <c r="E3491"/>
    </row>
    <row r="3492" spans="5:5" ht="13.5" thickTop="1" thickBot="1">
      <c r="E3492"/>
    </row>
    <row r="3493" spans="5:5" ht="13.5" thickTop="1" thickBot="1">
      <c r="E3493"/>
    </row>
    <row r="3494" spans="5:5" ht="13.5" thickTop="1" thickBot="1">
      <c r="E3494"/>
    </row>
    <row r="3495" spans="5:5" ht="13.5" thickTop="1" thickBot="1">
      <c r="E3495"/>
    </row>
    <row r="3496" spans="5:5" ht="13.5" thickTop="1" thickBot="1">
      <c r="E3496"/>
    </row>
    <row r="3497" spans="5:5" ht="13.5" thickTop="1" thickBot="1">
      <c r="E3497"/>
    </row>
    <row r="3498" spans="5:5" ht="13" thickTop="1">
      <c r="E3498"/>
    </row>
    <row r="3499" spans="5:5">
      <c r="E3499"/>
    </row>
    <row r="3500" spans="5:5">
      <c r="E3500"/>
    </row>
    <row r="3501" spans="5:5">
      <c r="E3501"/>
    </row>
    <row r="3502" spans="5:5">
      <c r="E3502"/>
    </row>
    <row r="3503" spans="5:5">
      <c r="E3503"/>
    </row>
    <row r="3504" spans="5:5">
      <c r="E3504"/>
    </row>
    <row r="3505" spans="5:5">
      <c r="E3505"/>
    </row>
    <row r="3506" spans="5:5">
      <c r="E3506"/>
    </row>
    <row r="3507" spans="5:5">
      <c r="E3507"/>
    </row>
    <row r="3508" spans="5:5">
      <c r="E3508"/>
    </row>
    <row r="3509" spans="5:5">
      <c r="E3509"/>
    </row>
    <row r="3510" spans="5:5">
      <c r="E3510"/>
    </row>
    <row r="3511" spans="5:5" ht="13" thickBot="1">
      <c r="E3511"/>
    </row>
    <row r="3512" spans="5:5" ht="13.5" thickTop="1" thickBot="1">
      <c r="E3512"/>
    </row>
    <row r="3513" spans="5:5" ht="13.5" thickTop="1" thickBot="1">
      <c r="E3513"/>
    </row>
    <row r="3514" spans="5:5" ht="13.5" thickTop="1" thickBot="1">
      <c r="E3514"/>
    </row>
    <row r="3515" spans="5:5" ht="13.5" thickTop="1" thickBot="1">
      <c r="E3515"/>
    </row>
    <row r="3516" spans="5:5" ht="13.5" thickTop="1" thickBot="1">
      <c r="E3516"/>
    </row>
    <row r="3517" spans="5:5" ht="13.5" thickTop="1" thickBot="1">
      <c r="E3517"/>
    </row>
    <row r="3518" spans="5:5" ht="13.5" thickTop="1" thickBot="1">
      <c r="E3518"/>
    </row>
    <row r="3519" spans="5:5" ht="13.5" thickTop="1" thickBot="1">
      <c r="E3519"/>
    </row>
    <row r="3520" spans="5:5" ht="13.5" thickTop="1" thickBot="1">
      <c r="E3520"/>
    </row>
    <row r="3521" spans="5:5" ht="13.5" thickTop="1" thickBot="1">
      <c r="E3521"/>
    </row>
    <row r="3522" spans="5:5" ht="13.5" thickTop="1" thickBot="1">
      <c r="E3522"/>
    </row>
    <row r="3523" spans="5:5" ht="13.5" thickTop="1" thickBot="1">
      <c r="E3523"/>
    </row>
    <row r="3524" spans="5:5" ht="13.5" thickTop="1" thickBot="1">
      <c r="E3524"/>
    </row>
    <row r="3525" spans="5:5" ht="13.5" thickTop="1" thickBot="1">
      <c r="E3525"/>
    </row>
    <row r="3526" spans="5:5" ht="13.5" thickTop="1" thickBot="1">
      <c r="E3526"/>
    </row>
    <row r="3527" spans="5:5" ht="13.5" thickTop="1" thickBot="1">
      <c r="E3527"/>
    </row>
    <row r="3528" spans="5:5" ht="13.5" thickTop="1" thickBot="1">
      <c r="E3528"/>
    </row>
    <row r="3529" spans="5:5" ht="13.5" thickTop="1" thickBot="1">
      <c r="E3529"/>
    </row>
    <row r="3530" spans="5:5" ht="13.5" thickTop="1" thickBot="1">
      <c r="E3530"/>
    </row>
    <row r="3531" spans="5:5" ht="13.5" thickTop="1" thickBot="1">
      <c r="E3531"/>
    </row>
    <row r="3532" spans="5:5" ht="13.5" thickTop="1" thickBot="1">
      <c r="E3532"/>
    </row>
    <row r="3533" spans="5:5" ht="13.5" thickTop="1" thickBot="1">
      <c r="E3533"/>
    </row>
    <row r="3534" spans="5:5" ht="13.5" thickTop="1" thickBot="1">
      <c r="E3534"/>
    </row>
    <row r="3535" spans="5:5" ht="13.5" thickTop="1" thickBot="1">
      <c r="E3535"/>
    </row>
    <row r="3536" spans="5:5" ht="13.5" thickTop="1" thickBot="1">
      <c r="E3536"/>
    </row>
    <row r="3537" spans="5:5" ht="13.5" thickTop="1" thickBot="1">
      <c r="E3537"/>
    </row>
    <row r="3538" spans="5:5" ht="13.5" thickTop="1" thickBot="1">
      <c r="E3538"/>
    </row>
    <row r="3539" spans="5:5" ht="13.5" thickTop="1" thickBot="1">
      <c r="E3539"/>
    </row>
    <row r="3540" spans="5:5" ht="13.5" thickTop="1" thickBot="1">
      <c r="E3540"/>
    </row>
    <row r="3541" spans="5:5" ht="13.5" thickTop="1" thickBot="1">
      <c r="E3541"/>
    </row>
    <row r="3542" spans="5:5" ht="13.5" thickTop="1" thickBot="1">
      <c r="E3542"/>
    </row>
    <row r="3543" spans="5:5" ht="13.5" thickTop="1" thickBot="1">
      <c r="E3543"/>
    </row>
    <row r="3544" spans="5:5" ht="13.5" thickTop="1" thickBot="1">
      <c r="E3544"/>
    </row>
    <row r="3545" spans="5:5" ht="13.5" thickTop="1" thickBot="1">
      <c r="E3545"/>
    </row>
    <row r="3546" spans="5:5" ht="13.5" thickTop="1" thickBot="1">
      <c r="E3546"/>
    </row>
    <row r="3547" spans="5:5" ht="13.5" thickTop="1" thickBot="1">
      <c r="E3547"/>
    </row>
    <row r="3548" spans="5:5" ht="13.5" thickTop="1" thickBot="1">
      <c r="E3548"/>
    </row>
    <row r="3549" spans="5:5" ht="13.5" thickTop="1" thickBot="1">
      <c r="E3549"/>
    </row>
    <row r="3550" spans="5:5" ht="13.5" thickTop="1" thickBot="1">
      <c r="E3550"/>
    </row>
    <row r="3551" spans="5:5" ht="13.5" thickTop="1" thickBot="1">
      <c r="E3551"/>
    </row>
    <row r="3552" spans="5:5" ht="13.5" thickTop="1" thickBot="1">
      <c r="E3552"/>
    </row>
    <row r="3553" spans="5:5" ht="13.5" thickTop="1" thickBot="1">
      <c r="E3553"/>
    </row>
    <row r="3554" spans="5:5" ht="13.5" thickTop="1" thickBot="1">
      <c r="E3554"/>
    </row>
    <row r="3555" spans="5:5" ht="13.5" thickTop="1" thickBot="1">
      <c r="E3555"/>
    </row>
    <row r="3556" spans="5:5" ht="13.5" thickTop="1" thickBot="1">
      <c r="E3556"/>
    </row>
    <row r="3557" spans="5:5" ht="13.5" thickTop="1" thickBot="1">
      <c r="E3557"/>
    </row>
    <row r="3558" spans="5:5" ht="13.5" thickTop="1" thickBot="1">
      <c r="E3558"/>
    </row>
    <row r="3559" spans="5:5" ht="13.5" thickTop="1" thickBot="1">
      <c r="E3559"/>
    </row>
    <row r="3560" spans="5:5" ht="13.5" thickTop="1" thickBot="1">
      <c r="E3560"/>
    </row>
    <row r="3561" spans="5:5" ht="13.5" thickTop="1" thickBot="1">
      <c r="E3561"/>
    </row>
    <row r="3562" spans="5:5" ht="13.5" thickTop="1" thickBot="1">
      <c r="E3562"/>
    </row>
    <row r="3563" spans="5:5" ht="13.5" thickTop="1" thickBot="1">
      <c r="E3563"/>
    </row>
    <row r="3564" spans="5:5" ht="13.5" thickTop="1" thickBot="1">
      <c r="E3564"/>
    </row>
    <row r="3565" spans="5:5" ht="13.5" thickTop="1" thickBot="1">
      <c r="E3565"/>
    </row>
    <row r="3566" spans="5:5" ht="13.5" thickTop="1" thickBot="1">
      <c r="E3566"/>
    </row>
    <row r="3567" spans="5:5" ht="13.5" thickTop="1" thickBot="1">
      <c r="E3567"/>
    </row>
    <row r="3568" spans="5:5" ht="13" thickTop="1">
      <c r="E3568"/>
    </row>
    <row r="3569" spans="5:5">
      <c r="E3569"/>
    </row>
    <row r="3570" spans="5:5">
      <c r="E3570"/>
    </row>
    <row r="3571" spans="5:5">
      <c r="E3571"/>
    </row>
    <row r="3572" spans="5:5">
      <c r="E3572"/>
    </row>
    <row r="3573" spans="5:5">
      <c r="E3573"/>
    </row>
    <row r="3574" spans="5:5">
      <c r="E3574"/>
    </row>
    <row r="3575" spans="5:5">
      <c r="E3575"/>
    </row>
    <row r="3576" spans="5:5">
      <c r="E3576"/>
    </row>
    <row r="3577" spans="5:5">
      <c r="E3577"/>
    </row>
    <row r="3578" spans="5:5">
      <c r="E3578"/>
    </row>
    <row r="3579" spans="5:5">
      <c r="E3579"/>
    </row>
    <row r="3580" spans="5:5">
      <c r="E3580"/>
    </row>
    <row r="3581" spans="5:5" ht="13" thickBot="1">
      <c r="E3581"/>
    </row>
    <row r="3582" spans="5:5" ht="13.5" thickTop="1" thickBot="1">
      <c r="E3582"/>
    </row>
    <row r="3583" spans="5:5" ht="13.5" thickTop="1" thickBot="1">
      <c r="E3583"/>
    </row>
    <row r="3584" spans="5:5" ht="13.5" thickTop="1" thickBot="1">
      <c r="E3584"/>
    </row>
    <row r="3585" spans="5:5" ht="13.5" thickTop="1" thickBot="1">
      <c r="E3585"/>
    </row>
    <row r="3586" spans="5:5" ht="13.5" thickTop="1" thickBot="1">
      <c r="E3586"/>
    </row>
    <row r="3587" spans="5:5" ht="13.5" thickTop="1" thickBot="1">
      <c r="E3587"/>
    </row>
    <row r="3588" spans="5:5" ht="13.5" thickTop="1" thickBot="1">
      <c r="E3588"/>
    </row>
    <row r="3589" spans="5:5" ht="13.5" thickTop="1" thickBot="1">
      <c r="E3589"/>
    </row>
    <row r="3590" spans="5:5" ht="13.5" thickTop="1" thickBot="1">
      <c r="E3590"/>
    </row>
    <row r="3591" spans="5:5" ht="13.5" thickTop="1" thickBot="1">
      <c r="E3591"/>
    </row>
    <row r="3592" spans="5:5" ht="13.5" thickTop="1" thickBot="1">
      <c r="E3592"/>
    </row>
    <row r="3593" spans="5:5" ht="13.5" thickTop="1" thickBot="1">
      <c r="E3593"/>
    </row>
    <row r="3594" spans="5:5" ht="13.5" thickTop="1" thickBot="1">
      <c r="E3594"/>
    </row>
    <row r="3595" spans="5:5" ht="13.5" thickTop="1" thickBot="1">
      <c r="E3595"/>
    </row>
    <row r="3596" spans="5:5" ht="13.5" thickTop="1" thickBot="1">
      <c r="E3596"/>
    </row>
    <row r="3597" spans="5:5" ht="13.5" thickTop="1" thickBot="1">
      <c r="E3597"/>
    </row>
    <row r="3598" spans="5:5" ht="13.5" thickTop="1" thickBot="1">
      <c r="E3598"/>
    </row>
    <row r="3599" spans="5:5" ht="13.5" thickTop="1" thickBot="1">
      <c r="E3599"/>
    </row>
    <row r="3600" spans="5:5" ht="13.5" thickTop="1" thickBot="1">
      <c r="E3600"/>
    </row>
    <row r="3601" spans="5:5" ht="13.5" thickTop="1" thickBot="1">
      <c r="E3601"/>
    </row>
    <row r="3602" spans="5:5" ht="13.5" thickTop="1" thickBot="1">
      <c r="E3602"/>
    </row>
    <row r="3603" spans="5:5" ht="13.5" thickTop="1" thickBot="1">
      <c r="E3603"/>
    </row>
    <row r="3604" spans="5:5" ht="13.5" thickTop="1" thickBot="1">
      <c r="E3604"/>
    </row>
    <row r="3605" spans="5:5" ht="13.5" thickTop="1" thickBot="1">
      <c r="E3605"/>
    </row>
    <row r="3606" spans="5:5" ht="13.5" thickTop="1" thickBot="1">
      <c r="E3606"/>
    </row>
    <row r="3607" spans="5:5" ht="13.5" thickTop="1" thickBot="1">
      <c r="E3607"/>
    </row>
    <row r="3608" spans="5:5" ht="13.5" thickTop="1" thickBot="1">
      <c r="E3608"/>
    </row>
    <row r="3609" spans="5:5" ht="13.5" thickTop="1" thickBot="1">
      <c r="E3609"/>
    </row>
    <row r="3610" spans="5:5" ht="13.5" thickTop="1" thickBot="1">
      <c r="E3610"/>
    </row>
    <row r="3611" spans="5:5" ht="13.5" thickTop="1" thickBot="1">
      <c r="E3611"/>
    </row>
    <row r="3612" spans="5:5" ht="13.5" thickTop="1" thickBot="1">
      <c r="E3612"/>
    </row>
    <row r="3613" spans="5:5" ht="13.5" thickTop="1" thickBot="1">
      <c r="E3613"/>
    </row>
    <row r="3614" spans="5:5" ht="13.5" thickTop="1" thickBot="1">
      <c r="E3614"/>
    </row>
    <row r="3615" spans="5:5" ht="13.5" thickTop="1" thickBot="1">
      <c r="E3615"/>
    </row>
    <row r="3616" spans="5:5" ht="13.5" thickTop="1" thickBot="1">
      <c r="E3616"/>
    </row>
    <row r="3617" spans="5:5" ht="13.5" thickTop="1" thickBot="1">
      <c r="E3617"/>
    </row>
    <row r="3618" spans="5:5" ht="13.5" thickTop="1" thickBot="1">
      <c r="E3618"/>
    </row>
    <row r="3619" spans="5:5" ht="13.5" thickTop="1" thickBot="1">
      <c r="E3619"/>
    </row>
    <row r="3620" spans="5:5" ht="13.5" thickTop="1" thickBot="1">
      <c r="E3620"/>
    </row>
    <row r="3621" spans="5:5" ht="13.5" thickTop="1" thickBot="1">
      <c r="E3621"/>
    </row>
    <row r="3622" spans="5:5" ht="13.5" thickTop="1" thickBot="1">
      <c r="E3622"/>
    </row>
    <row r="3623" spans="5:5" ht="13.5" thickTop="1" thickBot="1">
      <c r="E3623"/>
    </row>
    <row r="3624" spans="5:5" ht="13.5" thickTop="1" thickBot="1">
      <c r="E3624"/>
    </row>
    <row r="3625" spans="5:5" ht="13.5" thickTop="1" thickBot="1">
      <c r="E3625"/>
    </row>
    <row r="3626" spans="5:5" ht="13.5" thickTop="1" thickBot="1">
      <c r="E3626"/>
    </row>
    <row r="3627" spans="5:5" ht="13.5" thickTop="1" thickBot="1">
      <c r="E3627"/>
    </row>
    <row r="3628" spans="5:5" ht="13.5" thickTop="1" thickBot="1">
      <c r="E3628"/>
    </row>
    <row r="3629" spans="5:5" ht="13.5" thickTop="1" thickBot="1">
      <c r="E3629"/>
    </row>
    <row r="3630" spans="5:5" ht="13.5" thickTop="1" thickBot="1">
      <c r="E3630"/>
    </row>
    <row r="3631" spans="5:5" ht="13.5" thickTop="1" thickBot="1">
      <c r="E3631"/>
    </row>
    <row r="3632" spans="5:5" ht="13.5" thickTop="1" thickBot="1">
      <c r="E3632"/>
    </row>
    <row r="3633" spans="5:5" ht="13.5" thickTop="1" thickBot="1">
      <c r="E3633"/>
    </row>
    <row r="3634" spans="5:5" ht="13.5" thickTop="1" thickBot="1">
      <c r="E3634"/>
    </row>
    <row r="3635" spans="5:5" ht="13.5" thickTop="1" thickBot="1">
      <c r="E3635"/>
    </row>
    <row r="3636" spans="5:5" ht="13.5" thickTop="1" thickBot="1">
      <c r="E3636"/>
    </row>
    <row r="3637" spans="5:5" ht="13.5" thickTop="1" thickBot="1">
      <c r="E3637"/>
    </row>
    <row r="3638" spans="5:5" ht="13" thickTop="1">
      <c r="E3638"/>
    </row>
    <row r="3639" spans="5:5">
      <c r="E3639"/>
    </row>
    <row r="3640" spans="5:5">
      <c r="E3640"/>
    </row>
    <row r="3641" spans="5:5">
      <c r="E3641"/>
    </row>
    <row r="3642" spans="5:5">
      <c r="E3642"/>
    </row>
    <row r="3643" spans="5:5">
      <c r="E3643"/>
    </row>
    <row r="3644" spans="5:5">
      <c r="E3644"/>
    </row>
    <row r="3645" spans="5:5">
      <c r="E3645"/>
    </row>
    <row r="3646" spans="5:5">
      <c r="E3646"/>
    </row>
    <row r="3647" spans="5:5">
      <c r="E3647"/>
    </row>
    <row r="3648" spans="5:5">
      <c r="E3648"/>
    </row>
    <row r="3649" spans="5:5">
      <c r="E3649"/>
    </row>
    <row r="3650" spans="5:5">
      <c r="E3650"/>
    </row>
    <row r="3651" spans="5:5" ht="13" thickBot="1">
      <c r="E3651"/>
    </row>
    <row r="3652" spans="5:5" ht="13.5" thickTop="1" thickBot="1">
      <c r="E3652"/>
    </row>
    <row r="3653" spans="5:5" ht="13.5" thickTop="1" thickBot="1">
      <c r="E3653"/>
    </row>
    <row r="3654" spans="5:5" ht="13.5" thickTop="1" thickBot="1">
      <c r="E3654"/>
    </row>
    <row r="3655" spans="5:5" ht="13.5" thickTop="1" thickBot="1">
      <c r="E3655"/>
    </row>
    <row r="3656" spans="5:5" ht="13.5" thickTop="1" thickBot="1">
      <c r="E3656"/>
    </row>
    <row r="3657" spans="5:5" ht="13.5" thickTop="1" thickBot="1">
      <c r="E3657"/>
    </row>
    <row r="3658" spans="5:5" ht="13.5" thickTop="1" thickBot="1">
      <c r="E3658"/>
    </row>
    <row r="3659" spans="5:5" ht="13.5" thickTop="1" thickBot="1">
      <c r="E3659"/>
    </row>
    <row r="3660" spans="5:5" ht="13.5" thickTop="1" thickBot="1">
      <c r="E3660"/>
    </row>
    <row r="3661" spans="5:5" ht="13.5" thickTop="1" thickBot="1">
      <c r="E3661"/>
    </row>
    <row r="3662" spans="5:5" ht="13.5" thickTop="1" thickBot="1">
      <c r="E3662"/>
    </row>
    <row r="3663" spans="5:5" ht="13.5" thickTop="1" thickBot="1">
      <c r="E3663"/>
    </row>
    <row r="3664" spans="5:5" ht="13.5" thickTop="1" thickBot="1">
      <c r="E3664"/>
    </row>
    <row r="3665" spans="5:5" ht="13.5" thickTop="1" thickBot="1">
      <c r="E3665"/>
    </row>
    <row r="3666" spans="5:5" ht="13.5" thickTop="1" thickBot="1">
      <c r="E3666"/>
    </row>
    <row r="3667" spans="5:5" ht="13.5" thickTop="1" thickBot="1">
      <c r="E3667"/>
    </row>
    <row r="3668" spans="5:5" ht="13.5" thickTop="1" thickBot="1">
      <c r="E3668"/>
    </row>
    <row r="3669" spans="5:5" ht="13.5" thickTop="1" thickBot="1">
      <c r="E3669"/>
    </row>
    <row r="3670" spans="5:5" ht="13.5" thickTop="1" thickBot="1">
      <c r="E3670"/>
    </row>
    <row r="3671" spans="5:5" ht="13.5" thickTop="1" thickBot="1">
      <c r="E3671"/>
    </row>
    <row r="3672" spans="5:5" ht="13.5" thickTop="1" thickBot="1">
      <c r="E3672"/>
    </row>
    <row r="3673" spans="5:5" ht="13.5" thickTop="1" thickBot="1">
      <c r="E3673"/>
    </row>
    <row r="3674" spans="5:5" ht="13.5" thickTop="1" thickBot="1">
      <c r="E3674"/>
    </row>
    <row r="3675" spans="5:5" ht="13.5" thickTop="1" thickBot="1">
      <c r="E3675"/>
    </row>
    <row r="3676" spans="5:5" ht="13.5" thickTop="1" thickBot="1">
      <c r="E3676"/>
    </row>
    <row r="3677" spans="5:5" ht="13.5" thickTop="1" thickBot="1">
      <c r="E3677"/>
    </row>
    <row r="3678" spans="5:5" ht="13.5" thickTop="1" thickBot="1">
      <c r="E3678"/>
    </row>
    <row r="3679" spans="5:5" ht="13.5" thickTop="1" thickBot="1">
      <c r="E3679"/>
    </row>
    <row r="3680" spans="5:5" ht="13.5" thickTop="1" thickBot="1">
      <c r="E3680"/>
    </row>
    <row r="3681" spans="5:5" ht="13.5" thickTop="1" thickBot="1">
      <c r="E3681"/>
    </row>
    <row r="3682" spans="5:5" ht="13.5" thickTop="1" thickBot="1">
      <c r="E3682"/>
    </row>
    <row r="3683" spans="5:5" ht="13.5" thickTop="1" thickBot="1">
      <c r="E3683"/>
    </row>
    <row r="3684" spans="5:5" ht="13.5" thickTop="1" thickBot="1">
      <c r="E3684"/>
    </row>
    <row r="3685" spans="5:5" ht="13.5" thickTop="1" thickBot="1">
      <c r="E3685"/>
    </row>
    <row r="3686" spans="5:5" ht="13.5" thickTop="1" thickBot="1">
      <c r="E3686"/>
    </row>
    <row r="3687" spans="5:5" ht="13.5" thickTop="1" thickBot="1">
      <c r="E3687"/>
    </row>
    <row r="3688" spans="5:5" ht="13.5" thickTop="1" thickBot="1">
      <c r="E3688"/>
    </row>
    <row r="3689" spans="5:5" ht="13.5" thickTop="1" thickBot="1">
      <c r="E3689"/>
    </row>
    <row r="3690" spans="5:5" ht="13.5" thickTop="1" thickBot="1">
      <c r="E3690"/>
    </row>
    <row r="3691" spans="5:5" ht="13.5" thickTop="1" thickBot="1">
      <c r="E3691"/>
    </row>
    <row r="3692" spans="5:5" ht="13.5" thickTop="1" thickBot="1">
      <c r="E3692"/>
    </row>
    <row r="3693" spans="5:5" ht="13.5" thickTop="1" thickBot="1">
      <c r="E3693"/>
    </row>
    <row r="3694" spans="5:5" ht="13.5" thickTop="1" thickBot="1">
      <c r="E3694"/>
    </row>
    <row r="3695" spans="5:5" ht="13.5" thickTop="1" thickBot="1">
      <c r="E3695"/>
    </row>
    <row r="3696" spans="5:5" ht="13.5" thickTop="1" thickBot="1">
      <c r="E3696"/>
    </row>
    <row r="3697" spans="5:5" ht="13.5" thickTop="1" thickBot="1">
      <c r="E3697"/>
    </row>
    <row r="3698" spans="5:5" ht="13.5" thickTop="1" thickBot="1">
      <c r="E3698"/>
    </row>
    <row r="3699" spans="5:5" ht="13.5" thickTop="1" thickBot="1">
      <c r="E3699"/>
    </row>
    <row r="3700" spans="5:5" ht="13.5" thickTop="1" thickBot="1">
      <c r="E3700"/>
    </row>
    <row r="3701" spans="5:5" ht="13.5" thickTop="1" thickBot="1">
      <c r="E3701"/>
    </row>
    <row r="3702" spans="5:5" ht="13.5" thickTop="1" thickBot="1">
      <c r="E3702"/>
    </row>
    <row r="3703" spans="5:5" ht="13.5" thickTop="1" thickBot="1">
      <c r="E3703"/>
    </row>
    <row r="3704" spans="5:5" ht="13.5" thickTop="1" thickBot="1">
      <c r="E3704"/>
    </row>
    <row r="3705" spans="5:5" ht="13.5" thickTop="1" thickBot="1">
      <c r="E3705"/>
    </row>
    <row r="3706" spans="5:5" ht="13.5" thickTop="1" thickBot="1">
      <c r="E3706"/>
    </row>
    <row r="3707" spans="5:5" ht="13.5" thickTop="1" thickBot="1">
      <c r="E3707"/>
    </row>
    <row r="3708" spans="5:5" ht="13" thickTop="1">
      <c r="E3708"/>
    </row>
    <row r="3709" spans="5:5">
      <c r="E3709"/>
    </row>
    <row r="3710" spans="5:5">
      <c r="E3710"/>
    </row>
    <row r="3711" spans="5:5">
      <c r="E3711"/>
    </row>
    <row r="3712" spans="5:5">
      <c r="E3712"/>
    </row>
    <row r="3713" spans="5:5">
      <c r="E3713"/>
    </row>
    <row r="3714" spans="5:5">
      <c r="E3714"/>
    </row>
    <row r="3715" spans="5:5">
      <c r="E3715"/>
    </row>
    <row r="3716" spans="5:5">
      <c r="E3716"/>
    </row>
    <row r="3717" spans="5:5">
      <c r="E3717"/>
    </row>
    <row r="3718" spans="5:5">
      <c r="E3718"/>
    </row>
    <row r="3719" spans="5:5">
      <c r="E3719"/>
    </row>
    <row r="3720" spans="5:5">
      <c r="E3720"/>
    </row>
    <row r="3721" spans="5:5" ht="13" thickBot="1">
      <c r="E3721"/>
    </row>
    <row r="3722" spans="5:5" ht="13.5" thickTop="1" thickBot="1">
      <c r="E3722"/>
    </row>
    <row r="3723" spans="5:5" ht="13.5" thickTop="1" thickBot="1">
      <c r="E3723"/>
    </row>
    <row r="3724" spans="5:5" ht="13.5" thickTop="1" thickBot="1">
      <c r="E3724"/>
    </row>
    <row r="3725" spans="5:5" ht="13.5" thickTop="1" thickBot="1">
      <c r="E3725"/>
    </row>
    <row r="3726" spans="5:5" ht="13.5" thickTop="1" thickBot="1">
      <c r="E3726"/>
    </row>
    <row r="3727" spans="5:5" ht="13.5" thickTop="1" thickBot="1">
      <c r="E3727"/>
    </row>
    <row r="3728" spans="5:5" ht="13.5" thickTop="1" thickBot="1">
      <c r="E3728"/>
    </row>
    <row r="3729" spans="5:5" ht="13.5" thickTop="1" thickBot="1">
      <c r="E3729"/>
    </row>
    <row r="3730" spans="5:5" ht="13.5" thickTop="1" thickBot="1">
      <c r="E3730"/>
    </row>
    <row r="3731" spans="5:5" ht="13.5" thickTop="1" thickBot="1">
      <c r="E3731"/>
    </row>
    <row r="3732" spans="5:5" ht="13.5" thickTop="1" thickBot="1">
      <c r="E3732"/>
    </row>
    <row r="3733" spans="5:5" ht="13.5" thickTop="1" thickBot="1">
      <c r="E3733"/>
    </row>
    <row r="3734" spans="5:5" ht="13.5" thickTop="1" thickBot="1">
      <c r="E3734"/>
    </row>
    <row r="3735" spans="5:5" ht="13.5" thickTop="1" thickBot="1">
      <c r="E3735"/>
    </row>
    <row r="3736" spans="5:5" ht="13.5" thickTop="1" thickBot="1">
      <c r="E3736"/>
    </row>
    <row r="3737" spans="5:5" ht="13.5" thickTop="1" thickBot="1">
      <c r="E3737"/>
    </row>
    <row r="3738" spans="5:5" ht="13.5" thickTop="1" thickBot="1">
      <c r="E3738"/>
    </row>
    <row r="3739" spans="5:5" ht="13.5" thickTop="1" thickBot="1">
      <c r="E3739"/>
    </row>
    <row r="3740" spans="5:5" ht="13.5" thickTop="1" thickBot="1">
      <c r="E3740"/>
    </row>
    <row r="3741" spans="5:5" ht="13.5" thickTop="1" thickBot="1">
      <c r="E3741"/>
    </row>
    <row r="3742" spans="5:5" ht="13.5" thickTop="1" thickBot="1">
      <c r="E3742"/>
    </row>
    <row r="3743" spans="5:5" ht="13.5" thickTop="1" thickBot="1">
      <c r="E3743"/>
    </row>
    <row r="3744" spans="5:5" ht="13.5" thickTop="1" thickBot="1">
      <c r="E3744"/>
    </row>
    <row r="3745" spans="5:5" ht="13.5" thickTop="1" thickBot="1">
      <c r="E3745"/>
    </row>
    <row r="3746" spans="5:5" ht="13.5" thickTop="1" thickBot="1">
      <c r="E3746"/>
    </row>
    <row r="3747" spans="5:5" ht="13.5" thickTop="1" thickBot="1">
      <c r="E3747"/>
    </row>
    <row r="3748" spans="5:5" ht="13.5" thickTop="1" thickBot="1">
      <c r="E3748"/>
    </row>
    <row r="3749" spans="5:5" ht="13.5" thickTop="1" thickBot="1">
      <c r="E3749"/>
    </row>
    <row r="3750" spans="5:5" ht="13.5" thickTop="1" thickBot="1">
      <c r="E3750"/>
    </row>
    <row r="3751" spans="5:5" ht="13.5" thickTop="1" thickBot="1">
      <c r="E3751"/>
    </row>
    <row r="3752" spans="5:5" ht="13.5" thickTop="1" thickBot="1">
      <c r="E3752"/>
    </row>
    <row r="3753" spans="5:5" ht="13.5" thickTop="1" thickBot="1">
      <c r="E3753"/>
    </row>
    <row r="3754" spans="5:5" ht="13.5" thickTop="1" thickBot="1">
      <c r="E3754"/>
    </row>
    <row r="3755" spans="5:5" ht="13.5" thickTop="1" thickBot="1">
      <c r="E3755"/>
    </row>
    <row r="3756" spans="5:5" ht="13.5" thickTop="1" thickBot="1">
      <c r="E3756"/>
    </row>
    <row r="3757" spans="5:5" ht="13.5" thickTop="1" thickBot="1">
      <c r="E3757"/>
    </row>
    <row r="3758" spans="5:5" ht="13.5" thickTop="1" thickBot="1">
      <c r="E3758"/>
    </row>
    <row r="3759" spans="5:5" ht="13.5" thickTop="1" thickBot="1">
      <c r="E3759"/>
    </row>
    <row r="3760" spans="5:5" ht="13.5" thickTop="1" thickBot="1">
      <c r="E3760"/>
    </row>
    <row r="3761" spans="5:5" ht="13.5" thickTop="1" thickBot="1">
      <c r="E3761"/>
    </row>
    <row r="3762" spans="5:5" ht="13.5" thickTop="1" thickBot="1">
      <c r="E3762"/>
    </row>
    <row r="3763" spans="5:5" ht="13.5" thickTop="1" thickBot="1">
      <c r="E3763"/>
    </row>
    <row r="3764" spans="5:5" ht="13.5" thickTop="1" thickBot="1">
      <c r="E3764"/>
    </row>
    <row r="3765" spans="5:5" ht="13.5" thickTop="1" thickBot="1">
      <c r="E3765"/>
    </row>
    <row r="3766" spans="5:5" ht="13.5" thickTop="1" thickBot="1">
      <c r="E3766"/>
    </row>
    <row r="3767" spans="5:5" ht="13.5" thickTop="1" thickBot="1">
      <c r="E3767"/>
    </row>
    <row r="3768" spans="5:5" ht="13.5" thickTop="1" thickBot="1">
      <c r="E3768"/>
    </row>
    <row r="3769" spans="5:5" ht="13.5" thickTop="1" thickBot="1">
      <c r="E3769"/>
    </row>
    <row r="3770" spans="5:5" ht="13.5" thickTop="1" thickBot="1">
      <c r="E3770"/>
    </row>
    <row r="3771" spans="5:5" ht="13.5" thickTop="1" thickBot="1">
      <c r="E3771"/>
    </row>
    <row r="3772" spans="5:5" ht="13.5" thickTop="1" thickBot="1">
      <c r="E3772"/>
    </row>
    <row r="3773" spans="5:5" ht="13.5" thickTop="1" thickBot="1">
      <c r="E3773"/>
    </row>
    <row r="3774" spans="5:5" ht="13.5" thickTop="1" thickBot="1">
      <c r="E3774"/>
    </row>
    <row r="3775" spans="5:5" ht="13.5" thickTop="1" thickBot="1">
      <c r="E3775"/>
    </row>
    <row r="3776" spans="5:5" ht="13.5" thickTop="1" thickBot="1">
      <c r="E3776"/>
    </row>
    <row r="3777" spans="5:5" ht="13.5" thickTop="1" thickBot="1">
      <c r="E3777"/>
    </row>
    <row r="3778" spans="5:5" ht="13" thickTop="1">
      <c r="E3778"/>
    </row>
    <row r="3779" spans="5:5">
      <c r="E3779"/>
    </row>
    <row r="3780" spans="5:5">
      <c r="E3780"/>
    </row>
    <row r="3781" spans="5:5">
      <c r="E3781"/>
    </row>
    <row r="3782" spans="5:5">
      <c r="E3782"/>
    </row>
    <row r="3783" spans="5:5">
      <c r="E3783"/>
    </row>
    <row r="3784" spans="5:5">
      <c r="E3784"/>
    </row>
    <row r="3785" spans="5:5">
      <c r="E3785"/>
    </row>
    <row r="3786" spans="5:5">
      <c r="E3786"/>
    </row>
    <row r="3787" spans="5:5">
      <c r="E3787"/>
    </row>
    <row r="3788" spans="5:5">
      <c r="E3788"/>
    </row>
    <row r="3789" spans="5:5">
      <c r="E3789"/>
    </row>
    <row r="3790" spans="5:5">
      <c r="E3790"/>
    </row>
    <row r="3791" spans="5:5" ht="13" thickBot="1">
      <c r="E3791"/>
    </row>
    <row r="3792" spans="5:5" ht="13.5" thickTop="1" thickBot="1">
      <c r="E3792"/>
    </row>
    <row r="3793" spans="5:5" ht="13.5" thickTop="1" thickBot="1">
      <c r="E3793"/>
    </row>
    <row r="3794" spans="5:5" ht="13.5" thickTop="1" thickBot="1">
      <c r="E3794"/>
    </row>
    <row r="3795" spans="5:5" ht="13.5" thickTop="1" thickBot="1">
      <c r="E3795"/>
    </row>
    <row r="3796" spans="5:5" ht="13.5" thickTop="1" thickBot="1">
      <c r="E3796"/>
    </row>
    <row r="3797" spans="5:5" ht="13.5" thickTop="1" thickBot="1">
      <c r="E3797"/>
    </row>
    <row r="3798" spans="5:5" ht="13.5" thickTop="1" thickBot="1">
      <c r="E3798"/>
    </row>
    <row r="3799" spans="5:5" ht="13.5" thickTop="1" thickBot="1">
      <c r="E3799"/>
    </row>
    <row r="3800" spans="5:5" ht="13.5" thickTop="1" thickBot="1">
      <c r="E3800"/>
    </row>
    <row r="3801" spans="5:5" ht="13.5" thickTop="1" thickBot="1">
      <c r="E3801"/>
    </row>
    <row r="3802" spans="5:5" ht="13.5" thickTop="1" thickBot="1">
      <c r="E3802"/>
    </row>
    <row r="3803" spans="5:5" ht="13.5" thickTop="1" thickBot="1">
      <c r="E3803"/>
    </row>
    <row r="3804" spans="5:5" ht="13.5" thickTop="1" thickBot="1">
      <c r="E3804"/>
    </row>
    <row r="3805" spans="5:5" ht="13.5" thickTop="1" thickBot="1">
      <c r="E3805"/>
    </row>
    <row r="3806" spans="5:5" ht="13.5" thickTop="1" thickBot="1">
      <c r="E3806"/>
    </row>
    <row r="3807" spans="5:5" ht="13.5" thickTop="1" thickBot="1">
      <c r="E3807"/>
    </row>
    <row r="3808" spans="5:5" ht="13.5" thickTop="1" thickBot="1">
      <c r="E3808"/>
    </row>
    <row r="3809" spans="5:5" ht="13.5" thickTop="1" thickBot="1">
      <c r="E3809"/>
    </row>
    <row r="3810" spans="5:5" ht="13.5" thickTop="1" thickBot="1">
      <c r="E3810"/>
    </row>
    <row r="3811" spans="5:5" ht="13.5" thickTop="1" thickBot="1">
      <c r="E3811"/>
    </row>
    <row r="3812" spans="5:5" ht="13.5" thickTop="1" thickBot="1">
      <c r="E3812"/>
    </row>
    <row r="3813" spans="5:5" ht="13.5" thickTop="1" thickBot="1">
      <c r="E3813"/>
    </row>
    <row r="3814" spans="5:5" ht="13.5" thickTop="1" thickBot="1">
      <c r="E3814"/>
    </row>
    <row r="3815" spans="5:5" ht="13.5" thickTop="1" thickBot="1">
      <c r="E3815"/>
    </row>
    <row r="3816" spans="5:5" ht="13.5" thickTop="1" thickBot="1">
      <c r="E3816"/>
    </row>
    <row r="3817" spans="5:5" ht="13.5" thickTop="1" thickBot="1">
      <c r="E3817"/>
    </row>
    <row r="3818" spans="5:5" ht="13.5" thickTop="1" thickBot="1">
      <c r="E3818"/>
    </row>
    <row r="3819" spans="5:5" ht="13.5" thickTop="1" thickBot="1">
      <c r="E3819"/>
    </row>
    <row r="3820" spans="5:5" ht="13.5" thickTop="1" thickBot="1">
      <c r="E3820"/>
    </row>
    <row r="3821" spans="5:5" ht="13.5" thickTop="1" thickBot="1">
      <c r="E3821"/>
    </row>
    <row r="3822" spans="5:5" ht="13.5" thickTop="1" thickBot="1">
      <c r="E3822"/>
    </row>
    <row r="3823" spans="5:5" ht="13.5" thickTop="1" thickBot="1">
      <c r="E3823"/>
    </row>
    <row r="3824" spans="5:5" ht="13.5" thickTop="1" thickBot="1">
      <c r="E3824"/>
    </row>
    <row r="3825" spans="5:5" ht="13.5" thickTop="1" thickBot="1">
      <c r="E3825"/>
    </row>
    <row r="3826" spans="5:5" ht="13.5" thickTop="1" thickBot="1">
      <c r="E3826"/>
    </row>
    <row r="3827" spans="5:5" ht="13.5" thickTop="1" thickBot="1">
      <c r="E3827"/>
    </row>
    <row r="3828" spans="5:5" ht="13.5" thickTop="1" thickBot="1">
      <c r="E3828"/>
    </row>
    <row r="3829" spans="5:5" ht="13.5" thickTop="1" thickBot="1">
      <c r="E3829"/>
    </row>
    <row r="3830" spans="5:5" ht="13.5" thickTop="1" thickBot="1">
      <c r="E3830"/>
    </row>
    <row r="3831" spans="5:5" ht="13.5" thickTop="1" thickBot="1">
      <c r="E3831"/>
    </row>
    <row r="3832" spans="5:5" ht="13.5" thickTop="1" thickBot="1">
      <c r="E3832"/>
    </row>
    <row r="3833" spans="5:5" ht="13.5" thickTop="1" thickBot="1">
      <c r="E3833"/>
    </row>
    <row r="3834" spans="5:5" ht="13.5" thickTop="1" thickBot="1">
      <c r="E3834"/>
    </row>
    <row r="3835" spans="5:5" ht="13.5" thickTop="1" thickBot="1">
      <c r="E3835"/>
    </row>
    <row r="3836" spans="5:5" ht="13.5" thickTop="1" thickBot="1">
      <c r="E3836"/>
    </row>
    <row r="3837" spans="5:5" ht="13.5" thickTop="1" thickBot="1">
      <c r="E3837"/>
    </row>
    <row r="3838" spans="5:5" ht="13.5" thickTop="1" thickBot="1">
      <c r="E3838"/>
    </row>
    <row r="3839" spans="5:5" ht="13.5" thickTop="1" thickBot="1">
      <c r="E3839"/>
    </row>
    <row r="3840" spans="5:5" ht="13.5" thickTop="1" thickBot="1">
      <c r="E3840"/>
    </row>
    <row r="3841" spans="5:5" ht="13.5" thickTop="1" thickBot="1">
      <c r="E3841"/>
    </row>
    <row r="3842" spans="5:5" ht="13.5" thickTop="1" thickBot="1">
      <c r="E3842"/>
    </row>
    <row r="3843" spans="5:5" ht="13.5" thickTop="1" thickBot="1">
      <c r="E3843"/>
    </row>
    <row r="3844" spans="5:5" ht="13.5" thickTop="1" thickBot="1">
      <c r="E3844"/>
    </row>
    <row r="3845" spans="5:5" ht="13.5" thickTop="1" thickBot="1">
      <c r="E3845"/>
    </row>
    <row r="3846" spans="5:5" ht="13.5" thickTop="1" thickBot="1">
      <c r="E3846"/>
    </row>
    <row r="3847" spans="5:5" ht="13.5" thickTop="1" thickBot="1">
      <c r="E3847"/>
    </row>
    <row r="3848" spans="5:5" ht="13" thickTop="1">
      <c r="E3848"/>
    </row>
    <row r="3849" spans="5:5">
      <c r="E3849"/>
    </row>
    <row r="3850" spans="5:5">
      <c r="E3850"/>
    </row>
    <row r="3851" spans="5:5">
      <c r="E3851"/>
    </row>
    <row r="3852" spans="5:5">
      <c r="E3852"/>
    </row>
    <row r="3853" spans="5:5">
      <c r="E3853"/>
    </row>
    <row r="3854" spans="5:5">
      <c r="E3854"/>
    </row>
    <row r="3855" spans="5:5">
      <c r="E3855"/>
    </row>
    <row r="3856" spans="5:5">
      <c r="E3856"/>
    </row>
    <row r="3857" spans="5:5">
      <c r="E3857"/>
    </row>
    <row r="3858" spans="5:5">
      <c r="E3858"/>
    </row>
    <row r="3859" spans="5:5">
      <c r="E3859"/>
    </row>
    <row r="3860" spans="5:5">
      <c r="E3860"/>
    </row>
    <row r="3861" spans="5:5" ht="13" thickBot="1">
      <c r="E3861"/>
    </row>
    <row r="3862" spans="5:5" ht="13.5" thickTop="1" thickBot="1">
      <c r="E3862"/>
    </row>
    <row r="3863" spans="5:5" ht="13.5" thickTop="1" thickBot="1">
      <c r="E3863"/>
    </row>
    <row r="3864" spans="5:5" ht="13.5" thickTop="1" thickBot="1">
      <c r="E3864"/>
    </row>
    <row r="3865" spans="5:5" ht="13.5" thickTop="1" thickBot="1">
      <c r="E3865"/>
    </row>
    <row r="3866" spans="5:5" ht="13.5" thickTop="1" thickBot="1">
      <c r="E3866"/>
    </row>
    <row r="3867" spans="5:5" ht="13.5" thickTop="1" thickBot="1">
      <c r="E3867"/>
    </row>
    <row r="3868" spans="5:5" ht="13.5" thickTop="1" thickBot="1">
      <c r="E3868"/>
    </row>
    <row r="3869" spans="5:5" ht="13.5" thickTop="1" thickBot="1">
      <c r="E3869"/>
    </row>
    <row r="3870" spans="5:5" ht="13.5" thickTop="1" thickBot="1">
      <c r="E3870"/>
    </row>
    <row r="3871" spans="5:5" ht="13.5" thickTop="1" thickBot="1">
      <c r="E3871"/>
    </row>
    <row r="3872" spans="5:5" ht="13.5" thickTop="1" thickBot="1">
      <c r="E3872"/>
    </row>
    <row r="3873" spans="5:5" ht="13.5" thickTop="1" thickBot="1">
      <c r="E3873"/>
    </row>
    <row r="3874" spans="5:5" ht="13.5" thickTop="1" thickBot="1">
      <c r="E3874"/>
    </row>
    <row r="3875" spans="5:5" ht="13.5" thickTop="1" thickBot="1">
      <c r="E3875"/>
    </row>
    <row r="3876" spans="5:5" ht="13.5" thickTop="1" thickBot="1">
      <c r="E3876"/>
    </row>
    <row r="3877" spans="5:5" ht="13.5" thickTop="1" thickBot="1">
      <c r="E3877"/>
    </row>
    <row r="3878" spans="5:5" ht="13.5" thickTop="1" thickBot="1">
      <c r="E3878"/>
    </row>
    <row r="3879" spans="5:5" ht="13.5" thickTop="1" thickBot="1">
      <c r="E3879"/>
    </row>
    <row r="3880" spans="5:5" ht="13.5" thickTop="1" thickBot="1">
      <c r="E3880"/>
    </row>
    <row r="3881" spans="5:5" ht="13.5" thickTop="1" thickBot="1">
      <c r="E3881"/>
    </row>
    <row r="3882" spans="5:5" ht="13.5" thickTop="1" thickBot="1">
      <c r="E3882"/>
    </row>
    <row r="3883" spans="5:5" ht="13.5" thickTop="1" thickBot="1">
      <c r="E3883"/>
    </row>
    <row r="3884" spans="5:5" ht="13.5" thickTop="1" thickBot="1">
      <c r="E3884"/>
    </row>
    <row r="3885" spans="5:5" ht="13.5" thickTop="1" thickBot="1">
      <c r="E3885"/>
    </row>
    <row r="3886" spans="5:5" ht="13.5" thickTop="1" thickBot="1">
      <c r="E3886"/>
    </row>
    <row r="3887" spans="5:5" ht="13.5" thickTop="1" thickBot="1">
      <c r="E3887"/>
    </row>
    <row r="3888" spans="5:5" ht="13.5" thickTop="1" thickBot="1">
      <c r="E3888"/>
    </row>
    <row r="3889" spans="5:5" ht="13.5" thickTop="1" thickBot="1">
      <c r="E3889"/>
    </row>
    <row r="3890" spans="5:5" ht="13.5" thickTop="1" thickBot="1">
      <c r="E3890"/>
    </row>
    <row r="3891" spans="5:5" ht="13.5" thickTop="1" thickBot="1">
      <c r="E3891"/>
    </row>
    <row r="3892" spans="5:5" ht="13.5" thickTop="1" thickBot="1">
      <c r="E3892"/>
    </row>
    <row r="3893" spans="5:5" ht="13.5" thickTop="1" thickBot="1">
      <c r="E3893"/>
    </row>
    <row r="3894" spans="5:5" ht="13.5" thickTop="1" thickBot="1">
      <c r="E3894"/>
    </row>
    <row r="3895" spans="5:5" ht="13.5" thickTop="1" thickBot="1">
      <c r="E3895"/>
    </row>
    <row r="3896" spans="5:5" ht="13.5" thickTop="1" thickBot="1">
      <c r="E3896"/>
    </row>
    <row r="3897" spans="5:5" ht="13.5" thickTop="1" thickBot="1">
      <c r="E3897"/>
    </row>
    <row r="3898" spans="5:5" ht="13.5" thickTop="1" thickBot="1">
      <c r="E3898"/>
    </row>
    <row r="3899" spans="5:5" ht="13.5" thickTop="1" thickBot="1">
      <c r="E3899"/>
    </row>
    <row r="3900" spans="5:5" ht="13.5" thickTop="1" thickBot="1">
      <c r="E3900"/>
    </row>
    <row r="3901" spans="5:5" ht="13.5" thickTop="1" thickBot="1">
      <c r="E3901"/>
    </row>
    <row r="3902" spans="5:5" ht="13.5" thickTop="1" thickBot="1">
      <c r="E3902"/>
    </row>
    <row r="3903" spans="5:5" ht="13.5" thickTop="1" thickBot="1">
      <c r="E3903"/>
    </row>
    <row r="3904" spans="5:5" ht="13.5" thickTop="1" thickBot="1">
      <c r="E3904"/>
    </row>
    <row r="3905" spans="5:5" ht="13.5" thickTop="1" thickBot="1">
      <c r="E3905"/>
    </row>
    <row r="3906" spans="5:5" ht="13.5" thickTop="1" thickBot="1">
      <c r="E3906"/>
    </row>
    <row r="3907" spans="5:5" ht="13.5" thickTop="1" thickBot="1">
      <c r="E3907"/>
    </row>
    <row r="3908" spans="5:5" ht="13.5" thickTop="1" thickBot="1">
      <c r="E3908"/>
    </row>
    <row r="3909" spans="5:5" ht="13.5" thickTop="1" thickBot="1">
      <c r="E3909"/>
    </row>
    <row r="3910" spans="5:5" ht="13.5" thickTop="1" thickBot="1">
      <c r="E3910"/>
    </row>
    <row r="3911" spans="5:5" ht="13.5" thickTop="1" thickBot="1">
      <c r="E3911"/>
    </row>
    <row r="3912" spans="5:5" ht="13.5" thickTop="1" thickBot="1">
      <c r="E3912"/>
    </row>
    <row r="3913" spans="5:5" ht="13.5" thickTop="1" thickBot="1">
      <c r="E3913"/>
    </row>
    <row r="3914" spans="5:5" ht="13.5" thickTop="1" thickBot="1">
      <c r="E3914"/>
    </row>
    <row r="3915" spans="5:5" ht="13.5" thickTop="1" thickBot="1">
      <c r="E3915"/>
    </row>
    <row r="3916" spans="5:5" ht="13.5" thickTop="1" thickBot="1">
      <c r="E3916"/>
    </row>
    <row r="3917" spans="5:5" ht="13.5" thickTop="1" thickBot="1">
      <c r="E3917"/>
    </row>
    <row r="3918" spans="5:5" ht="13" thickTop="1">
      <c r="E3918"/>
    </row>
    <row r="3919" spans="5:5">
      <c r="E3919"/>
    </row>
    <row r="3920" spans="5:5">
      <c r="E3920"/>
    </row>
    <row r="3921" spans="5:5">
      <c r="E3921"/>
    </row>
    <row r="3922" spans="5:5">
      <c r="E3922"/>
    </row>
    <row r="3923" spans="5:5">
      <c r="E3923"/>
    </row>
    <row r="3924" spans="5:5">
      <c r="E3924"/>
    </row>
    <row r="3925" spans="5:5">
      <c r="E3925"/>
    </row>
    <row r="3926" spans="5:5">
      <c r="E3926"/>
    </row>
    <row r="3927" spans="5:5">
      <c r="E3927"/>
    </row>
    <row r="3928" spans="5:5">
      <c r="E3928"/>
    </row>
    <row r="3929" spans="5:5">
      <c r="E3929"/>
    </row>
    <row r="3930" spans="5:5">
      <c r="E3930"/>
    </row>
    <row r="3931" spans="5:5" ht="13" thickBot="1">
      <c r="E3931"/>
    </row>
    <row r="3932" spans="5:5" ht="13.5" thickTop="1" thickBot="1">
      <c r="E3932"/>
    </row>
    <row r="3933" spans="5:5" ht="13.5" thickTop="1" thickBot="1">
      <c r="E3933"/>
    </row>
    <row r="3934" spans="5:5" ht="13.5" thickTop="1" thickBot="1">
      <c r="E3934"/>
    </row>
    <row r="3935" spans="5:5" ht="13.5" thickTop="1" thickBot="1">
      <c r="E3935"/>
    </row>
    <row r="3936" spans="5:5" ht="13.5" thickTop="1" thickBot="1">
      <c r="E3936"/>
    </row>
    <row r="3937" spans="5:5" ht="13.5" thickTop="1" thickBot="1">
      <c r="E3937"/>
    </row>
    <row r="3938" spans="5:5" ht="13.5" thickTop="1" thickBot="1">
      <c r="E3938"/>
    </row>
    <row r="3939" spans="5:5" ht="13.5" thickTop="1" thickBot="1">
      <c r="E3939"/>
    </row>
    <row r="3940" spans="5:5" ht="13.5" thickTop="1" thickBot="1">
      <c r="E3940"/>
    </row>
    <row r="3941" spans="5:5" ht="13.5" thickTop="1" thickBot="1">
      <c r="E3941"/>
    </row>
    <row r="3942" spans="5:5" ht="13.5" thickTop="1" thickBot="1">
      <c r="E3942"/>
    </row>
    <row r="3943" spans="5:5" ht="13.5" thickTop="1" thickBot="1">
      <c r="E3943"/>
    </row>
    <row r="3944" spans="5:5" ht="13.5" thickTop="1" thickBot="1">
      <c r="E3944"/>
    </row>
    <row r="3945" spans="5:5" ht="13.5" thickTop="1" thickBot="1">
      <c r="E3945"/>
    </row>
    <row r="3946" spans="5:5" ht="13.5" thickTop="1" thickBot="1">
      <c r="E3946"/>
    </row>
    <row r="3947" spans="5:5" ht="13.5" thickTop="1" thickBot="1">
      <c r="E3947"/>
    </row>
    <row r="3948" spans="5:5" ht="13.5" thickTop="1" thickBot="1">
      <c r="E3948"/>
    </row>
    <row r="3949" spans="5:5" ht="13.5" thickTop="1" thickBot="1">
      <c r="E3949"/>
    </row>
    <row r="3950" spans="5:5" ht="13.5" thickTop="1" thickBot="1">
      <c r="E3950"/>
    </row>
    <row r="3951" spans="5:5" ht="13.5" thickTop="1" thickBot="1">
      <c r="E3951"/>
    </row>
    <row r="3952" spans="5:5" ht="13.5" thickTop="1" thickBot="1">
      <c r="E3952"/>
    </row>
    <row r="3953" spans="5:5" ht="13.5" thickTop="1" thickBot="1">
      <c r="E3953"/>
    </row>
    <row r="3954" spans="5:5" ht="13.5" thickTop="1" thickBot="1">
      <c r="E3954"/>
    </row>
    <row r="3955" spans="5:5" ht="13.5" thickTop="1" thickBot="1">
      <c r="E3955"/>
    </row>
    <row r="3956" spans="5:5" ht="13.5" thickTop="1" thickBot="1">
      <c r="E3956"/>
    </row>
    <row r="3957" spans="5:5" ht="13.5" thickTop="1" thickBot="1">
      <c r="E3957"/>
    </row>
    <row r="3958" spans="5:5" ht="13.5" thickTop="1" thickBot="1">
      <c r="E3958"/>
    </row>
    <row r="3959" spans="5:5" ht="13.5" thickTop="1" thickBot="1">
      <c r="E3959"/>
    </row>
    <row r="3960" spans="5:5" ht="13.5" thickTop="1" thickBot="1">
      <c r="E3960"/>
    </row>
    <row r="3961" spans="5:5" ht="13.5" thickTop="1" thickBot="1">
      <c r="E3961"/>
    </row>
    <row r="3962" spans="5:5" ht="13.5" thickTop="1" thickBot="1">
      <c r="E3962"/>
    </row>
    <row r="3963" spans="5:5" ht="13.5" thickTop="1" thickBot="1">
      <c r="E3963"/>
    </row>
    <row r="3964" spans="5:5" ht="13.5" thickTop="1" thickBot="1">
      <c r="E3964"/>
    </row>
    <row r="3965" spans="5:5" ht="13.5" thickTop="1" thickBot="1">
      <c r="E3965"/>
    </row>
    <row r="3966" spans="5:5" ht="13.5" thickTop="1" thickBot="1">
      <c r="E3966"/>
    </row>
    <row r="3967" spans="5:5" ht="13.5" thickTop="1" thickBot="1">
      <c r="E3967"/>
    </row>
    <row r="3968" spans="5:5" ht="13.5" thickTop="1" thickBot="1">
      <c r="E3968"/>
    </row>
    <row r="3969" spans="5:5" ht="13.5" thickTop="1" thickBot="1">
      <c r="E3969"/>
    </row>
    <row r="3970" spans="5:5" ht="13.5" thickTop="1" thickBot="1">
      <c r="E3970"/>
    </row>
    <row r="3971" spans="5:5" ht="13.5" thickTop="1" thickBot="1">
      <c r="E3971"/>
    </row>
    <row r="3972" spans="5:5" ht="13.5" thickTop="1" thickBot="1">
      <c r="E3972"/>
    </row>
    <row r="3973" spans="5:5" ht="13.5" thickTop="1" thickBot="1">
      <c r="E3973"/>
    </row>
    <row r="3974" spans="5:5" ht="13.5" thickTop="1" thickBot="1">
      <c r="E3974"/>
    </row>
    <row r="3975" spans="5:5" ht="13.5" thickTop="1" thickBot="1">
      <c r="E3975"/>
    </row>
    <row r="3976" spans="5:5" ht="13.5" thickTop="1" thickBot="1">
      <c r="E3976"/>
    </row>
    <row r="3977" spans="5:5" ht="13.5" thickTop="1" thickBot="1">
      <c r="E3977"/>
    </row>
    <row r="3978" spans="5:5" ht="13.5" thickTop="1" thickBot="1">
      <c r="E3978"/>
    </row>
    <row r="3979" spans="5:5" ht="13.5" thickTop="1" thickBot="1">
      <c r="E3979"/>
    </row>
    <row r="3980" spans="5:5" ht="13.5" thickTop="1" thickBot="1">
      <c r="E3980"/>
    </row>
    <row r="3981" spans="5:5" ht="13.5" thickTop="1" thickBot="1">
      <c r="E3981"/>
    </row>
    <row r="3982" spans="5:5" ht="13.5" thickTop="1" thickBot="1">
      <c r="E3982"/>
    </row>
    <row r="3983" spans="5:5" ht="13.5" thickTop="1" thickBot="1">
      <c r="E3983"/>
    </row>
    <row r="3984" spans="5:5" ht="13.5" thickTop="1" thickBot="1">
      <c r="E3984"/>
    </row>
    <row r="3985" spans="5:5" ht="13.5" thickTop="1" thickBot="1">
      <c r="E3985"/>
    </row>
    <row r="3986" spans="5:5" ht="13.5" thickTop="1" thickBot="1">
      <c r="E3986"/>
    </row>
    <row r="3987" spans="5:5" ht="13.5" thickTop="1" thickBot="1">
      <c r="E3987"/>
    </row>
    <row r="3988" spans="5:5" ht="13" thickTop="1">
      <c r="E3988"/>
    </row>
    <row r="3989" spans="5:5">
      <c r="E3989"/>
    </row>
    <row r="3990" spans="5:5">
      <c r="E3990"/>
    </row>
    <row r="3991" spans="5:5">
      <c r="E3991"/>
    </row>
    <row r="3992" spans="5:5">
      <c r="E3992"/>
    </row>
    <row r="3993" spans="5:5">
      <c r="E3993"/>
    </row>
    <row r="3994" spans="5:5">
      <c r="E3994"/>
    </row>
    <row r="3995" spans="5:5">
      <c r="E3995"/>
    </row>
    <row r="3996" spans="5:5">
      <c r="E3996"/>
    </row>
    <row r="3997" spans="5:5">
      <c r="E3997"/>
    </row>
    <row r="3998" spans="5:5">
      <c r="E3998"/>
    </row>
    <row r="3999" spans="5:5">
      <c r="E3999"/>
    </row>
    <row r="4000" spans="5:5">
      <c r="E4000"/>
    </row>
    <row r="4001" spans="5:5" ht="13" thickBot="1">
      <c r="E4001"/>
    </row>
    <row r="4002" spans="5:5" ht="13.5" thickTop="1" thickBot="1">
      <c r="E4002"/>
    </row>
    <row r="4003" spans="5:5" ht="13.5" thickTop="1" thickBot="1">
      <c r="E4003"/>
    </row>
    <row r="4004" spans="5:5" ht="13.5" thickTop="1" thickBot="1">
      <c r="E4004"/>
    </row>
    <row r="4005" spans="5:5" ht="13.5" thickTop="1" thickBot="1">
      <c r="E4005"/>
    </row>
    <row r="4006" spans="5:5" ht="13.5" thickTop="1" thickBot="1">
      <c r="E4006"/>
    </row>
    <row r="4007" spans="5:5" ht="13.5" thickTop="1" thickBot="1">
      <c r="E4007"/>
    </row>
    <row r="4008" spans="5:5" ht="13.5" thickTop="1" thickBot="1">
      <c r="E4008"/>
    </row>
    <row r="4009" spans="5:5" ht="13.5" thickTop="1" thickBot="1">
      <c r="E4009"/>
    </row>
    <row r="4010" spans="5:5" ht="13.5" thickTop="1" thickBot="1">
      <c r="E4010"/>
    </row>
    <row r="4011" spans="5:5" ht="13.5" thickTop="1" thickBot="1">
      <c r="E4011"/>
    </row>
    <row r="4012" spans="5:5" ht="13.5" thickTop="1" thickBot="1">
      <c r="E4012"/>
    </row>
    <row r="4013" spans="5:5" ht="13.5" thickTop="1" thickBot="1">
      <c r="E4013"/>
    </row>
    <row r="4014" spans="5:5" ht="13.5" thickTop="1" thickBot="1">
      <c r="E4014"/>
    </row>
    <row r="4015" spans="5:5" ht="13.5" thickTop="1" thickBot="1">
      <c r="E4015"/>
    </row>
    <row r="4016" spans="5:5" ht="13.5" thickTop="1" thickBot="1">
      <c r="E4016"/>
    </row>
    <row r="4017" spans="5:5" ht="13.5" thickTop="1" thickBot="1">
      <c r="E4017"/>
    </row>
    <row r="4018" spans="5:5" ht="13.5" thickTop="1" thickBot="1">
      <c r="E4018"/>
    </row>
    <row r="4019" spans="5:5" ht="13.5" thickTop="1" thickBot="1">
      <c r="E4019"/>
    </row>
    <row r="4020" spans="5:5" ht="13.5" thickTop="1" thickBot="1">
      <c r="E4020"/>
    </row>
    <row r="4021" spans="5:5" ht="13.5" thickTop="1" thickBot="1">
      <c r="E4021"/>
    </row>
    <row r="4022" spans="5:5" ht="13.5" thickTop="1" thickBot="1">
      <c r="E4022"/>
    </row>
    <row r="4023" spans="5:5" ht="13.5" thickTop="1" thickBot="1">
      <c r="E4023"/>
    </row>
    <row r="4024" spans="5:5" ht="13.5" thickTop="1" thickBot="1">
      <c r="E4024"/>
    </row>
    <row r="4025" spans="5:5" ht="13.5" thickTop="1" thickBot="1">
      <c r="E4025"/>
    </row>
    <row r="4026" spans="5:5" ht="13.5" thickTop="1" thickBot="1">
      <c r="E4026"/>
    </row>
    <row r="4027" spans="5:5" ht="13.5" thickTop="1" thickBot="1">
      <c r="E4027"/>
    </row>
    <row r="4028" spans="5:5" ht="13.5" thickTop="1" thickBot="1">
      <c r="E4028"/>
    </row>
    <row r="4029" spans="5:5" ht="13.5" thickTop="1" thickBot="1">
      <c r="E4029"/>
    </row>
    <row r="4030" spans="5:5" ht="13.5" thickTop="1" thickBot="1">
      <c r="E4030"/>
    </row>
    <row r="4031" spans="5:5" ht="13.5" thickTop="1" thickBot="1">
      <c r="E4031"/>
    </row>
    <row r="4032" spans="5:5" ht="13.5" thickTop="1" thickBot="1">
      <c r="E4032"/>
    </row>
    <row r="4033" spans="5:5" ht="13.5" thickTop="1" thickBot="1">
      <c r="E4033"/>
    </row>
    <row r="4034" spans="5:5" ht="13.5" thickTop="1" thickBot="1">
      <c r="E4034"/>
    </row>
    <row r="4035" spans="5:5" ht="13.5" thickTop="1" thickBot="1">
      <c r="E4035"/>
    </row>
    <row r="4036" spans="5:5" ht="13.5" thickTop="1" thickBot="1">
      <c r="E4036"/>
    </row>
    <row r="4037" spans="5:5" ht="13.5" thickTop="1" thickBot="1">
      <c r="E4037"/>
    </row>
    <row r="4038" spans="5:5" ht="13.5" thickTop="1" thickBot="1">
      <c r="E4038"/>
    </row>
    <row r="4039" spans="5:5" ht="13.5" thickTop="1" thickBot="1">
      <c r="E4039"/>
    </row>
    <row r="4040" spans="5:5" ht="13.5" thickTop="1" thickBot="1">
      <c r="E4040"/>
    </row>
    <row r="4041" spans="5:5" ht="13.5" thickTop="1" thickBot="1">
      <c r="E4041"/>
    </row>
    <row r="4042" spans="5:5" ht="13.5" thickTop="1" thickBot="1">
      <c r="E4042"/>
    </row>
    <row r="4043" spans="5:5" ht="13.5" thickTop="1" thickBot="1">
      <c r="E4043"/>
    </row>
    <row r="4044" spans="5:5" ht="13.5" thickTop="1" thickBot="1">
      <c r="E4044"/>
    </row>
    <row r="4045" spans="5:5" ht="13.5" thickTop="1" thickBot="1">
      <c r="E4045"/>
    </row>
    <row r="4046" spans="5:5" ht="13.5" thickTop="1" thickBot="1">
      <c r="E4046"/>
    </row>
    <row r="4047" spans="5:5" ht="13.5" thickTop="1" thickBot="1">
      <c r="E4047"/>
    </row>
    <row r="4048" spans="5:5" ht="13.5" thickTop="1" thickBot="1">
      <c r="E4048"/>
    </row>
    <row r="4049" spans="5:5" ht="13.5" thickTop="1" thickBot="1">
      <c r="E4049"/>
    </row>
    <row r="4050" spans="5:5" ht="13.5" thickTop="1" thickBot="1">
      <c r="E4050"/>
    </row>
    <row r="4051" spans="5:5" ht="13.5" thickTop="1" thickBot="1">
      <c r="E4051"/>
    </row>
    <row r="4052" spans="5:5" ht="13.5" thickTop="1" thickBot="1">
      <c r="E4052"/>
    </row>
    <row r="4053" spans="5:5" ht="13.5" thickTop="1" thickBot="1">
      <c r="E4053"/>
    </row>
    <row r="4054" spans="5:5" ht="13.5" thickTop="1" thickBot="1">
      <c r="E4054"/>
    </row>
    <row r="4055" spans="5:5" ht="13.5" thickTop="1" thickBot="1">
      <c r="E4055"/>
    </row>
    <row r="4056" spans="5:5" ht="13.5" thickTop="1" thickBot="1">
      <c r="E4056"/>
    </row>
    <row r="4057" spans="5:5" ht="13.5" thickTop="1" thickBot="1">
      <c r="E4057"/>
    </row>
    <row r="4058" spans="5:5" ht="13" thickTop="1">
      <c r="E4058"/>
    </row>
    <row r="4059" spans="5:5">
      <c r="E4059"/>
    </row>
    <row r="4060" spans="5:5">
      <c r="E4060"/>
    </row>
    <row r="4061" spans="5:5">
      <c r="E4061"/>
    </row>
    <row r="4062" spans="5:5">
      <c r="E4062"/>
    </row>
    <row r="4063" spans="5:5">
      <c r="E4063"/>
    </row>
    <row r="4064" spans="5:5">
      <c r="E4064"/>
    </row>
    <row r="4065" spans="5:5">
      <c r="E4065"/>
    </row>
    <row r="4066" spans="5:5">
      <c r="E4066"/>
    </row>
    <row r="4067" spans="5:5">
      <c r="E4067"/>
    </row>
    <row r="4068" spans="5:5">
      <c r="E4068"/>
    </row>
    <row r="4069" spans="5:5">
      <c r="E4069"/>
    </row>
    <row r="4070" spans="5:5">
      <c r="E4070"/>
    </row>
    <row r="4071" spans="5:5" ht="13" thickBot="1">
      <c r="E4071"/>
    </row>
    <row r="4072" spans="5:5" ht="13.5" thickTop="1" thickBot="1">
      <c r="E4072"/>
    </row>
    <row r="4073" spans="5:5" ht="13.5" thickTop="1" thickBot="1">
      <c r="E4073"/>
    </row>
    <row r="4074" spans="5:5" ht="13.5" thickTop="1" thickBot="1">
      <c r="E4074"/>
    </row>
    <row r="4075" spans="5:5" ht="13.5" thickTop="1" thickBot="1">
      <c r="E4075"/>
    </row>
    <row r="4076" spans="5:5" ht="13.5" thickTop="1" thickBot="1">
      <c r="E4076"/>
    </row>
    <row r="4077" spans="5:5" ht="13.5" thickTop="1" thickBot="1">
      <c r="E4077"/>
    </row>
    <row r="4078" spans="5:5" ht="13.5" thickTop="1" thickBot="1">
      <c r="E4078"/>
    </row>
    <row r="4079" spans="5:5" ht="13.5" thickTop="1" thickBot="1">
      <c r="E4079"/>
    </row>
    <row r="4080" spans="5:5" ht="13.5" thickTop="1" thickBot="1">
      <c r="E4080"/>
    </row>
    <row r="4081" spans="5:5" ht="13.5" thickTop="1" thickBot="1">
      <c r="E4081"/>
    </row>
    <row r="4082" spans="5:5" ht="13.5" thickTop="1" thickBot="1">
      <c r="E4082"/>
    </row>
    <row r="4083" spans="5:5" ht="13.5" thickTop="1" thickBot="1">
      <c r="E4083"/>
    </row>
    <row r="4084" spans="5:5" ht="13.5" thickTop="1" thickBot="1">
      <c r="E4084"/>
    </row>
    <row r="4085" spans="5:5" ht="13.5" thickTop="1" thickBot="1">
      <c r="E4085"/>
    </row>
    <row r="4086" spans="5:5" ht="13.5" thickTop="1" thickBot="1">
      <c r="E4086"/>
    </row>
    <row r="4087" spans="5:5" ht="13.5" thickTop="1" thickBot="1">
      <c r="E4087"/>
    </row>
    <row r="4088" spans="5:5" ht="13.5" thickTop="1" thickBot="1">
      <c r="E4088"/>
    </row>
    <row r="4089" spans="5:5" ht="13.5" thickTop="1" thickBot="1">
      <c r="E4089"/>
    </row>
    <row r="4090" spans="5:5" ht="13.5" thickTop="1" thickBot="1">
      <c r="E4090"/>
    </row>
    <row r="4091" spans="5:5" ht="13.5" thickTop="1" thickBot="1">
      <c r="E4091"/>
    </row>
    <row r="4092" spans="5:5" ht="13.5" thickTop="1" thickBot="1">
      <c r="E4092"/>
    </row>
    <row r="4093" spans="5:5" ht="13.5" thickTop="1" thickBot="1">
      <c r="E4093"/>
    </row>
    <row r="4094" spans="5:5" ht="13.5" thickTop="1" thickBot="1">
      <c r="E4094"/>
    </row>
    <row r="4095" spans="5:5" ht="13.5" thickTop="1" thickBot="1">
      <c r="E4095"/>
    </row>
    <row r="4096" spans="5:5" ht="13.5" thickTop="1" thickBot="1">
      <c r="E4096"/>
    </row>
    <row r="4097" spans="5:5" ht="13.5" thickTop="1" thickBot="1">
      <c r="E4097"/>
    </row>
    <row r="4098" spans="5:5" ht="13.5" thickTop="1" thickBot="1">
      <c r="E4098"/>
    </row>
    <row r="4099" spans="5:5" ht="13.5" thickTop="1" thickBot="1">
      <c r="E4099"/>
    </row>
    <row r="4100" spans="5:5" ht="13.5" thickTop="1" thickBot="1">
      <c r="E4100"/>
    </row>
    <row r="4101" spans="5:5" ht="13.5" thickTop="1" thickBot="1">
      <c r="E4101"/>
    </row>
    <row r="4102" spans="5:5" ht="13.5" thickTop="1" thickBot="1">
      <c r="E4102"/>
    </row>
    <row r="4103" spans="5:5" ht="13.5" thickTop="1" thickBot="1">
      <c r="E4103"/>
    </row>
    <row r="4104" spans="5:5" ht="13.5" thickTop="1" thickBot="1">
      <c r="E4104"/>
    </row>
    <row r="4105" spans="5:5" ht="13.5" thickTop="1" thickBot="1">
      <c r="E4105"/>
    </row>
    <row r="4106" spans="5:5" ht="13.5" thickTop="1" thickBot="1">
      <c r="E4106"/>
    </row>
    <row r="4107" spans="5:5" ht="13.5" thickTop="1" thickBot="1">
      <c r="E4107"/>
    </row>
    <row r="4108" spans="5:5" ht="13.5" thickTop="1" thickBot="1">
      <c r="E4108"/>
    </row>
    <row r="4109" spans="5:5" ht="13.5" thickTop="1" thickBot="1">
      <c r="E4109"/>
    </row>
    <row r="4110" spans="5:5" ht="13.5" thickTop="1" thickBot="1">
      <c r="E4110"/>
    </row>
    <row r="4111" spans="5:5" ht="13.5" thickTop="1" thickBot="1">
      <c r="E4111"/>
    </row>
    <row r="4112" spans="5:5" ht="13.5" thickTop="1" thickBot="1">
      <c r="E4112"/>
    </row>
    <row r="4113" spans="5:5" ht="13.5" thickTop="1" thickBot="1">
      <c r="E4113"/>
    </row>
    <row r="4114" spans="5:5" ht="13.5" thickTop="1" thickBot="1">
      <c r="E4114"/>
    </row>
    <row r="4115" spans="5:5" ht="13.5" thickTop="1" thickBot="1">
      <c r="E4115"/>
    </row>
    <row r="4116" spans="5:5" ht="13.5" thickTop="1" thickBot="1">
      <c r="E4116"/>
    </row>
    <row r="4117" spans="5:5" ht="13.5" thickTop="1" thickBot="1">
      <c r="E4117"/>
    </row>
    <row r="4118" spans="5:5" ht="13.5" thickTop="1" thickBot="1">
      <c r="E4118"/>
    </row>
    <row r="4119" spans="5:5" ht="13.5" thickTop="1" thickBot="1">
      <c r="E4119"/>
    </row>
    <row r="4120" spans="5:5" ht="13.5" thickTop="1" thickBot="1">
      <c r="E4120"/>
    </row>
    <row r="4121" spans="5:5" ht="13.5" thickTop="1" thickBot="1">
      <c r="E4121"/>
    </row>
    <row r="4122" spans="5:5" ht="13.5" thickTop="1" thickBot="1">
      <c r="E4122"/>
    </row>
    <row r="4123" spans="5:5" ht="13.5" thickTop="1" thickBot="1">
      <c r="E4123"/>
    </row>
    <row r="4124" spans="5:5" ht="13.5" thickTop="1" thickBot="1">
      <c r="E4124"/>
    </row>
    <row r="4125" spans="5:5" ht="13.5" thickTop="1" thickBot="1">
      <c r="E4125"/>
    </row>
    <row r="4126" spans="5:5" ht="13.5" thickTop="1" thickBot="1">
      <c r="E4126"/>
    </row>
    <row r="4127" spans="5:5" ht="13.5" thickTop="1" thickBot="1">
      <c r="E4127"/>
    </row>
    <row r="4128" spans="5:5" ht="13" thickTop="1">
      <c r="E4128"/>
    </row>
    <row r="4129" spans="5:5">
      <c r="E4129"/>
    </row>
    <row r="4130" spans="5:5">
      <c r="E4130"/>
    </row>
    <row r="4131" spans="5:5">
      <c r="E4131"/>
    </row>
    <row r="4132" spans="5:5">
      <c r="E4132"/>
    </row>
    <row r="4133" spans="5:5">
      <c r="E4133"/>
    </row>
    <row r="4134" spans="5:5">
      <c r="E4134"/>
    </row>
    <row r="4135" spans="5:5">
      <c r="E4135"/>
    </row>
    <row r="4136" spans="5:5">
      <c r="E4136"/>
    </row>
    <row r="4137" spans="5:5">
      <c r="E4137"/>
    </row>
    <row r="4138" spans="5:5">
      <c r="E4138"/>
    </row>
    <row r="4139" spans="5:5">
      <c r="E4139"/>
    </row>
    <row r="4140" spans="5:5">
      <c r="E4140"/>
    </row>
    <row r="4141" spans="5:5" ht="13" thickBot="1">
      <c r="E4141"/>
    </row>
    <row r="4142" spans="5:5" ht="13.5" thickTop="1" thickBot="1">
      <c r="E4142"/>
    </row>
    <row r="4143" spans="5:5" ht="13.5" thickTop="1" thickBot="1">
      <c r="E4143"/>
    </row>
    <row r="4144" spans="5:5" ht="13.5" thickTop="1" thickBot="1">
      <c r="E4144"/>
    </row>
    <row r="4145" spans="5:5" ht="13.5" thickTop="1" thickBot="1">
      <c r="E4145"/>
    </row>
    <row r="4146" spans="5:5" ht="13.5" thickTop="1" thickBot="1">
      <c r="E4146"/>
    </row>
    <row r="4147" spans="5:5" ht="13.5" thickTop="1" thickBot="1">
      <c r="E4147"/>
    </row>
    <row r="4148" spans="5:5" ht="13.5" thickTop="1" thickBot="1">
      <c r="E4148"/>
    </row>
    <row r="4149" spans="5:5" ht="13.5" thickTop="1" thickBot="1">
      <c r="E4149"/>
    </row>
    <row r="4150" spans="5:5" ht="13.5" thickTop="1" thickBot="1">
      <c r="E4150"/>
    </row>
    <row r="4151" spans="5:5" ht="13.5" thickTop="1" thickBot="1">
      <c r="E4151"/>
    </row>
    <row r="4152" spans="5:5" ht="13.5" thickTop="1" thickBot="1">
      <c r="E4152"/>
    </row>
    <row r="4153" spans="5:5" ht="13.5" thickTop="1" thickBot="1">
      <c r="E4153"/>
    </row>
    <row r="4154" spans="5:5" ht="13.5" thickTop="1" thickBot="1">
      <c r="E4154"/>
    </row>
    <row r="4155" spans="5:5" ht="13.5" thickTop="1" thickBot="1">
      <c r="E4155"/>
    </row>
    <row r="4156" spans="5:5" ht="13.5" thickTop="1" thickBot="1">
      <c r="E4156"/>
    </row>
    <row r="4157" spans="5:5" ht="13.5" thickTop="1" thickBot="1">
      <c r="E4157"/>
    </row>
    <row r="4158" spans="5:5" ht="13.5" thickTop="1" thickBot="1">
      <c r="E4158"/>
    </row>
    <row r="4159" spans="5:5" ht="13.5" thickTop="1" thickBot="1">
      <c r="E4159"/>
    </row>
    <row r="4160" spans="5:5" ht="13.5" thickTop="1" thickBot="1">
      <c r="E4160"/>
    </row>
    <row r="4161" spans="5:5" ht="13.5" thickTop="1" thickBot="1">
      <c r="E4161"/>
    </row>
    <row r="4162" spans="5:5" ht="13.5" thickTop="1" thickBot="1">
      <c r="E4162"/>
    </row>
    <row r="4163" spans="5:5" ht="13.5" thickTop="1" thickBot="1">
      <c r="E4163"/>
    </row>
    <row r="4164" spans="5:5" ht="13.5" thickTop="1" thickBot="1">
      <c r="E4164"/>
    </row>
    <row r="4165" spans="5:5" ht="13.5" thickTop="1" thickBot="1">
      <c r="E4165"/>
    </row>
    <row r="4166" spans="5:5" ht="13.5" thickTop="1" thickBot="1">
      <c r="E4166"/>
    </row>
    <row r="4167" spans="5:5" ht="13.5" thickTop="1" thickBot="1">
      <c r="E4167"/>
    </row>
    <row r="4168" spans="5:5" ht="13.5" thickTop="1" thickBot="1">
      <c r="E4168"/>
    </row>
    <row r="4169" spans="5:5" ht="13.5" thickTop="1" thickBot="1">
      <c r="E4169"/>
    </row>
    <row r="4170" spans="5:5" ht="13.5" thickTop="1" thickBot="1">
      <c r="E4170"/>
    </row>
    <row r="4171" spans="5:5" ht="13.5" thickTop="1" thickBot="1">
      <c r="E4171"/>
    </row>
    <row r="4172" spans="5:5" ht="13.5" thickTop="1" thickBot="1">
      <c r="E4172"/>
    </row>
    <row r="4173" spans="5:5" ht="13.5" thickTop="1" thickBot="1">
      <c r="E4173"/>
    </row>
    <row r="4174" spans="5:5" ht="13.5" thickTop="1" thickBot="1">
      <c r="E4174"/>
    </row>
    <row r="4175" spans="5:5" ht="13.5" thickTop="1" thickBot="1">
      <c r="E4175"/>
    </row>
    <row r="4176" spans="5:5" ht="13.5" thickTop="1" thickBot="1">
      <c r="E4176"/>
    </row>
    <row r="4177" spans="5:5" ht="13.5" thickTop="1" thickBot="1">
      <c r="E4177"/>
    </row>
    <row r="4178" spans="5:5" ht="13.5" thickTop="1" thickBot="1">
      <c r="E4178"/>
    </row>
    <row r="4179" spans="5:5" ht="13.5" thickTop="1" thickBot="1">
      <c r="E4179"/>
    </row>
    <row r="4180" spans="5:5" ht="13.5" thickTop="1" thickBot="1">
      <c r="E4180"/>
    </row>
    <row r="4181" spans="5:5" ht="13.5" thickTop="1" thickBot="1">
      <c r="E4181"/>
    </row>
    <row r="4182" spans="5:5" ht="13.5" thickTop="1" thickBot="1">
      <c r="E4182"/>
    </row>
    <row r="4183" spans="5:5" ht="13.5" thickTop="1" thickBot="1">
      <c r="E4183"/>
    </row>
    <row r="4184" spans="5:5" ht="13.5" thickTop="1" thickBot="1">
      <c r="E4184"/>
    </row>
    <row r="4185" spans="5:5" ht="13.5" thickTop="1" thickBot="1">
      <c r="E4185"/>
    </row>
    <row r="4186" spans="5:5" ht="13.5" thickTop="1" thickBot="1">
      <c r="E4186"/>
    </row>
    <row r="4187" spans="5:5" ht="13.5" thickTop="1" thickBot="1">
      <c r="E4187"/>
    </row>
    <row r="4188" spans="5:5" ht="13.5" thickTop="1" thickBot="1">
      <c r="E4188"/>
    </row>
    <row r="4189" spans="5:5" ht="13.5" thickTop="1" thickBot="1">
      <c r="E4189"/>
    </row>
    <row r="4190" spans="5:5" ht="13.5" thickTop="1" thickBot="1">
      <c r="E4190"/>
    </row>
    <row r="4191" spans="5:5" ht="13.5" thickTop="1" thickBot="1">
      <c r="E4191"/>
    </row>
    <row r="4192" spans="5:5" ht="13.5" thickTop="1" thickBot="1">
      <c r="E4192"/>
    </row>
    <row r="4193" spans="5:5" ht="13.5" thickTop="1" thickBot="1">
      <c r="E4193"/>
    </row>
    <row r="4194" spans="5:5" ht="13.5" thickTop="1" thickBot="1">
      <c r="E4194"/>
    </row>
    <row r="4195" spans="5:5" ht="13.5" thickTop="1" thickBot="1">
      <c r="E4195"/>
    </row>
    <row r="4196" spans="5:5" ht="13.5" thickTop="1" thickBot="1">
      <c r="E4196"/>
    </row>
    <row r="4197" spans="5:5" ht="13.5" thickTop="1" thickBot="1">
      <c r="E4197"/>
    </row>
    <row r="4198" spans="5:5" ht="13" thickTop="1">
      <c r="E4198"/>
    </row>
    <row r="4199" spans="5:5">
      <c r="E4199"/>
    </row>
    <row r="4200" spans="5:5">
      <c r="E4200"/>
    </row>
    <row r="4201" spans="5:5">
      <c r="E4201"/>
    </row>
    <row r="4202" spans="5:5">
      <c r="E4202"/>
    </row>
    <row r="4203" spans="5:5">
      <c r="E4203"/>
    </row>
    <row r="4204" spans="5:5">
      <c r="E4204"/>
    </row>
    <row r="4205" spans="5:5">
      <c r="E4205"/>
    </row>
    <row r="4206" spans="5:5">
      <c r="E4206"/>
    </row>
    <row r="4207" spans="5:5">
      <c r="E4207"/>
    </row>
    <row r="4208" spans="5:5">
      <c r="E4208"/>
    </row>
    <row r="4209" spans="5:5">
      <c r="E4209"/>
    </row>
    <row r="4210" spans="5:5">
      <c r="E4210"/>
    </row>
    <row r="4211" spans="5:5" ht="13" thickBot="1">
      <c r="E4211"/>
    </row>
    <row r="4212" spans="5:5" ht="13.5" thickTop="1" thickBot="1">
      <c r="E4212"/>
    </row>
    <row r="4213" spans="5:5" ht="13.5" thickTop="1" thickBot="1">
      <c r="E4213"/>
    </row>
    <row r="4214" spans="5:5" ht="13.5" thickTop="1" thickBot="1">
      <c r="E4214"/>
    </row>
    <row r="4215" spans="5:5" ht="13.5" thickTop="1" thickBot="1">
      <c r="E4215"/>
    </row>
    <row r="4216" spans="5:5" ht="13.5" thickTop="1" thickBot="1">
      <c r="E4216"/>
    </row>
    <row r="4217" spans="5:5" ht="13.5" thickTop="1" thickBot="1">
      <c r="E4217"/>
    </row>
    <row r="4218" spans="5:5" ht="13.5" thickTop="1" thickBot="1">
      <c r="E4218"/>
    </row>
    <row r="4219" spans="5:5" ht="13.5" thickTop="1" thickBot="1">
      <c r="E4219"/>
    </row>
    <row r="4220" spans="5:5" ht="13.5" thickTop="1" thickBot="1">
      <c r="E4220"/>
    </row>
    <row r="4221" spans="5:5" ht="13.5" thickTop="1" thickBot="1">
      <c r="E4221"/>
    </row>
    <row r="4222" spans="5:5" ht="13.5" thickTop="1" thickBot="1">
      <c r="E4222"/>
    </row>
    <row r="4223" spans="5:5" ht="13.5" thickTop="1" thickBot="1">
      <c r="E4223"/>
    </row>
    <row r="4224" spans="5:5" ht="13.5" thickTop="1" thickBot="1">
      <c r="E4224"/>
    </row>
    <row r="4225" spans="5:5" ht="13.5" thickTop="1" thickBot="1">
      <c r="E4225"/>
    </row>
    <row r="4226" spans="5:5" ht="13.5" thickTop="1" thickBot="1">
      <c r="E4226"/>
    </row>
    <row r="4227" spans="5:5" ht="13.5" thickTop="1" thickBot="1">
      <c r="E4227"/>
    </row>
    <row r="4228" spans="5:5" ht="13.5" thickTop="1" thickBot="1">
      <c r="E4228"/>
    </row>
    <row r="4229" spans="5:5" ht="13.5" thickTop="1" thickBot="1">
      <c r="E4229"/>
    </row>
    <row r="4230" spans="5:5" ht="13.5" thickTop="1" thickBot="1">
      <c r="E4230"/>
    </row>
    <row r="4231" spans="5:5" ht="13.5" thickTop="1" thickBot="1">
      <c r="E4231"/>
    </row>
    <row r="4232" spans="5:5" ht="13.5" thickTop="1" thickBot="1">
      <c r="E4232"/>
    </row>
    <row r="4233" spans="5:5" ht="13.5" thickTop="1" thickBot="1">
      <c r="E4233"/>
    </row>
    <row r="4234" spans="5:5" ht="13.5" thickTop="1" thickBot="1">
      <c r="E4234"/>
    </row>
    <row r="4235" spans="5:5" ht="13.5" thickTop="1" thickBot="1">
      <c r="E4235"/>
    </row>
    <row r="4236" spans="5:5" ht="13.5" thickTop="1" thickBot="1">
      <c r="E4236"/>
    </row>
    <row r="4237" spans="5:5" ht="13.5" thickTop="1" thickBot="1">
      <c r="E4237"/>
    </row>
    <row r="4238" spans="5:5" ht="13.5" thickTop="1" thickBot="1">
      <c r="E4238"/>
    </row>
    <row r="4239" spans="5:5" ht="13.5" thickTop="1" thickBot="1">
      <c r="E4239"/>
    </row>
    <row r="4240" spans="5:5" ht="13.5" thickTop="1" thickBot="1">
      <c r="E4240"/>
    </row>
    <row r="4241" spans="5:5" ht="13.5" thickTop="1" thickBot="1">
      <c r="E4241"/>
    </row>
    <row r="4242" spans="5:5" ht="13.5" thickTop="1" thickBot="1">
      <c r="E4242"/>
    </row>
    <row r="4243" spans="5:5" ht="13.5" thickTop="1" thickBot="1">
      <c r="E4243"/>
    </row>
    <row r="4244" spans="5:5" ht="13.5" thickTop="1" thickBot="1">
      <c r="E4244"/>
    </row>
    <row r="4245" spans="5:5" ht="13.5" thickTop="1" thickBot="1">
      <c r="E4245"/>
    </row>
    <row r="4246" spans="5:5" ht="13.5" thickTop="1" thickBot="1">
      <c r="E4246"/>
    </row>
    <row r="4247" spans="5:5" ht="13.5" thickTop="1" thickBot="1">
      <c r="E4247"/>
    </row>
    <row r="4248" spans="5:5" ht="13.5" thickTop="1" thickBot="1">
      <c r="E4248"/>
    </row>
    <row r="4249" spans="5:5" ht="13.5" thickTop="1" thickBot="1">
      <c r="E4249"/>
    </row>
    <row r="4250" spans="5:5" ht="13.5" thickTop="1" thickBot="1">
      <c r="E4250"/>
    </row>
    <row r="4251" spans="5:5" ht="13.5" thickTop="1" thickBot="1">
      <c r="E4251"/>
    </row>
    <row r="4252" spans="5:5" ht="13.5" thickTop="1" thickBot="1">
      <c r="E4252"/>
    </row>
    <row r="4253" spans="5:5" ht="13.5" thickTop="1" thickBot="1">
      <c r="E4253"/>
    </row>
    <row r="4254" spans="5:5" ht="13.5" thickTop="1" thickBot="1">
      <c r="E4254"/>
    </row>
    <row r="4255" spans="5:5" ht="13.5" thickTop="1" thickBot="1">
      <c r="E4255"/>
    </row>
    <row r="4256" spans="5:5" ht="13.5" thickTop="1" thickBot="1">
      <c r="E4256"/>
    </row>
    <row r="4257" spans="5:5" ht="13.5" thickTop="1" thickBot="1">
      <c r="E4257"/>
    </row>
    <row r="4258" spans="5:5" ht="13.5" thickTop="1" thickBot="1">
      <c r="E4258"/>
    </row>
    <row r="4259" spans="5:5" ht="13.5" thickTop="1" thickBot="1">
      <c r="E4259"/>
    </row>
    <row r="4260" spans="5:5" ht="13.5" thickTop="1" thickBot="1">
      <c r="E4260"/>
    </row>
    <row r="4261" spans="5:5" ht="13.5" thickTop="1" thickBot="1">
      <c r="E4261"/>
    </row>
    <row r="4262" spans="5:5" ht="13.5" thickTop="1" thickBot="1">
      <c r="E4262"/>
    </row>
    <row r="4263" spans="5:5" ht="13.5" thickTop="1" thickBot="1">
      <c r="E4263"/>
    </row>
    <row r="4264" spans="5:5" ht="13.5" thickTop="1" thickBot="1">
      <c r="E4264"/>
    </row>
    <row r="4265" spans="5:5" ht="13.5" thickTop="1" thickBot="1">
      <c r="E4265"/>
    </row>
    <row r="4266" spans="5:5" ht="13.5" thickTop="1" thickBot="1">
      <c r="E4266"/>
    </row>
    <row r="4267" spans="5:5" ht="13.5" thickTop="1" thickBot="1">
      <c r="E4267"/>
    </row>
    <row r="4268" spans="5:5" ht="13" thickTop="1">
      <c r="E4268"/>
    </row>
    <row r="4269" spans="5:5">
      <c r="E4269"/>
    </row>
    <row r="4270" spans="5:5">
      <c r="E4270"/>
    </row>
    <row r="4271" spans="5:5">
      <c r="E4271"/>
    </row>
    <row r="4272" spans="5:5">
      <c r="E4272"/>
    </row>
    <row r="4273" spans="5:5">
      <c r="E4273"/>
    </row>
    <row r="4274" spans="5:5">
      <c r="E4274"/>
    </row>
    <row r="4275" spans="5:5">
      <c r="E4275"/>
    </row>
    <row r="4276" spans="5:5">
      <c r="E4276"/>
    </row>
    <row r="4277" spans="5:5">
      <c r="E4277"/>
    </row>
    <row r="4278" spans="5:5">
      <c r="E4278"/>
    </row>
    <row r="4279" spans="5:5">
      <c r="E4279"/>
    </row>
    <row r="4280" spans="5:5">
      <c r="E4280"/>
    </row>
    <row r="4281" spans="5:5" ht="13" thickBot="1">
      <c r="E4281"/>
    </row>
    <row r="4282" spans="5:5" ht="13.5" thickTop="1" thickBot="1">
      <c r="E4282"/>
    </row>
    <row r="4283" spans="5:5" ht="13.5" thickTop="1" thickBot="1">
      <c r="E4283"/>
    </row>
    <row r="4284" spans="5:5" ht="13.5" thickTop="1" thickBot="1">
      <c r="E4284"/>
    </row>
    <row r="4285" spans="5:5" ht="13.5" thickTop="1" thickBot="1">
      <c r="E4285"/>
    </row>
    <row r="4286" spans="5:5" ht="13.5" thickTop="1" thickBot="1">
      <c r="E4286"/>
    </row>
    <row r="4287" spans="5:5" ht="13.5" thickTop="1" thickBot="1">
      <c r="E4287"/>
    </row>
    <row r="4288" spans="5:5" ht="13.5" thickTop="1" thickBot="1">
      <c r="E4288"/>
    </row>
    <row r="4289" spans="5:5" ht="13.5" thickTop="1" thickBot="1">
      <c r="E4289"/>
    </row>
    <row r="4290" spans="5:5" ht="13.5" thickTop="1" thickBot="1">
      <c r="E4290"/>
    </row>
    <row r="4291" spans="5:5" ht="13.5" thickTop="1" thickBot="1">
      <c r="E4291"/>
    </row>
    <row r="4292" spans="5:5" ht="13.5" thickTop="1" thickBot="1">
      <c r="E4292"/>
    </row>
    <row r="4293" spans="5:5" ht="13.5" thickTop="1" thickBot="1">
      <c r="E4293"/>
    </row>
    <row r="4294" spans="5:5" ht="13.5" thickTop="1" thickBot="1">
      <c r="E4294"/>
    </row>
    <row r="4295" spans="5:5" ht="13.5" thickTop="1" thickBot="1">
      <c r="E4295"/>
    </row>
    <row r="4296" spans="5:5" ht="13.5" thickTop="1" thickBot="1">
      <c r="E4296"/>
    </row>
    <row r="4297" spans="5:5" ht="13.5" thickTop="1" thickBot="1">
      <c r="E4297"/>
    </row>
    <row r="4298" spans="5:5" ht="13.5" thickTop="1" thickBot="1">
      <c r="E4298"/>
    </row>
    <row r="4299" spans="5:5" ht="13.5" thickTop="1" thickBot="1">
      <c r="E4299"/>
    </row>
    <row r="4300" spans="5:5" ht="13.5" thickTop="1" thickBot="1">
      <c r="E4300"/>
    </row>
    <row r="4301" spans="5:5" ht="13.5" thickTop="1" thickBot="1">
      <c r="E4301"/>
    </row>
    <row r="4302" spans="5:5" ht="13.5" thickTop="1" thickBot="1">
      <c r="E4302"/>
    </row>
    <row r="4303" spans="5:5" ht="13.5" thickTop="1" thickBot="1">
      <c r="E4303"/>
    </row>
    <row r="4304" spans="5:5" ht="13.5" thickTop="1" thickBot="1">
      <c r="E4304"/>
    </row>
    <row r="4305" spans="5:5" ht="13.5" thickTop="1" thickBot="1">
      <c r="E4305"/>
    </row>
    <row r="4306" spans="5:5" ht="13.5" thickTop="1" thickBot="1">
      <c r="E4306"/>
    </row>
    <row r="4307" spans="5:5" ht="13.5" thickTop="1" thickBot="1">
      <c r="E4307"/>
    </row>
    <row r="4308" spans="5:5" ht="13.5" thickTop="1" thickBot="1">
      <c r="E4308"/>
    </row>
    <row r="4309" spans="5:5" ht="13.5" thickTop="1" thickBot="1">
      <c r="E4309"/>
    </row>
    <row r="4310" spans="5:5" ht="13.5" thickTop="1" thickBot="1">
      <c r="E4310"/>
    </row>
    <row r="4311" spans="5:5" ht="13.5" thickTop="1" thickBot="1">
      <c r="E4311"/>
    </row>
    <row r="4312" spans="5:5" ht="13.5" thickTop="1" thickBot="1">
      <c r="E4312"/>
    </row>
    <row r="4313" spans="5:5" ht="13.5" thickTop="1" thickBot="1">
      <c r="E4313"/>
    </row>
    <row r="4314" spans="5:5" ht="13.5" thickTop="1" thickBot="1">
      <c r="E4314"/>
    </row>
    <row r="4315" spans="5:5" ht="13.5" thickTop="1" thickBot="1">
      <c r="E4315"/>
    </row>
    <row r="4316" spans="5:5" ht="13.5" thickTop="1" thickBot="1">
      <c r="E4316"/>
    </row>
    <row r="4317" spans="5:5" ht="13.5" thickTop="1" thickBot="1">
      <c r="E4317"/>
    </row>
    <row r="4318" spans="5:5" ht="13.5" thickTop="1" thickBot="1">
      <c r="E4318"/>
    </row>
    <row r="4319" spans="5:5" ht="13.5" thickTop="1" thickBot="1">
      <c r="E4319"/>
    </row>
    <row r="4320" spans="5:5" ht="13.5" thickTop="1" thickBot="1">
      <c r="E4320"/>
    </row>
    <row r="4321" spans="5:5" ht="13.5" thickTop="1" thickBot="1">
      <c r="E4321"/>
    </row>
    <row r="4322" spans="5:5" ht="13.5" thickTop="1" thickBot="1">
      <c r="E4322"/>
    </row>
    <row r="4323" spans="5:5" ht="13.5" thickTop="1" thickBot="1">
      <c r="E4323"/>
    </row>
    <row r="4324" spans="5:5" ht="13.5" thickTop="1" thickBot="1">
      <c r="E4324"/>
    </row>
    <row r="4325" spans="5:5" ht="13.5" thickTop="1" thickBot="1">
      <c r="E4325"/>
    </row>
    <row r="4326" spans="5:5" ht="13.5" thickTop="1" thickBot="1">
      <c r="E4326"/>
    </row>
    <row r="4327" spans="5:5" ht="13.5" thickTop="1" thickBot="1">
      <c r="E4327"/>
    </row>
    <row r="4328" spans="5:5" ht="13.5" thickTop="1" thickBot="1">
      <c r="E4328"/>
    </row>
    <row r="4329" spans="5:5" ht="13.5" thickTop="1" thickBot="1">
      <c r="E4329"/>
    </row>
    <row r="4330" spans="5:5" ht="13.5" thickTop="1" thickBot="1">
      <c r="E4330"/>
    </row>
    <row r="4331" spans="5:5" ht="13.5" thickTop="1" thickBot="1">
      <c r="E4331"/>
    </row>
    <row r="4332" spans="5:5" ht="13.5" thickTop="1" thickBot="1">
      <c r="E4332"/>
    </row>
    <row r="4333" spans="5:5" ht="13.5" thickTop="1" thickBot="1">
      <c r="E4333"/>
    </row>
    <row r="4334" spans="5:5" ht="13.5" thickTop="1" thickBot="1">
      <c r="E4334"/>
    </row>
    <row r="4335" spans="5:5" ht="13.5" thickTop="1" thickBot="1">
      <c r="E4335"/>
    </row>
    <row r="4336" spans="5:5" ht="13.5" thickTop="1" thickBot="1">
      <c r="E4336"/>
    </row>
    <row r="4337" spans="5:5" ht="13.5" thickTop="1" thickBot="1">
      <c r="E4337"/>
    </row>
    <row r="4338" spans="5:5" ht="13" thickTop="1">
      <c r="E4338"/>
    </row>
    <row r="4339" spans="5:5">
      <c r="E4339"/>
    </row>
    <row r="4340" spans="5:5">
      <c r="E4340"/>
    </row>
    <row r="4341" spans="5:5">
      <c r="E4341"/>
    </row>
    <row r="4342" spans="5:5">
      <c r="E4342"/>
    </row>
    <row r="4343" spans="5:5">
      <c r="E4343"/>
    </row>
    <row r="4344" spans="5:5">
      <c r="E4344"/>
    </row>
    <row r="4345" spans="5:5">
      <c r="E4345"/>
    </row>
    <row r="4346" spans="5:5">
      <c r="E4346"/>
    </row>
    <row r="4347" spans="5:5">
      <c r="E4347"/>
    </row>
    <row r="4348" spans="5:5">
      <c r="E4348"/>
    </row>
    <row r="4349" spans="5:5">
      <c r="E4349"/>
    </row>
    <row r="4350" spans="5:5">
      <c r="E4350"/>
    </row>
    <row r="4351" spans="5:5" ht="13" thickBot="1">
      <c r="E4351"/>
    </row>
    <row r="4352" spans="5:5" ht="13.5" thickTop="1" thickBot="1">
      <c r="E4352"/>
    </row>
    <row r="4353" spans="5:5" ht="13.5" thickTop="1" thickBot="1">
      <c r="E4353"/>
    </row>
    <row r="4354" spans="5:5" ht="13.5" thickTop="1" thickBot="1">
      <c r="E4354"/>
    </row>
    <row r="4355" spans="5:5" ht="13.5" thickTop="1" thickBot="1">
      <c r="E4355"/>
    </row>
    <row r="4356" spans="5:5" ht="13.5" thickTop="1" thickBot="1">
      <c r="E4356"/>
    </row>
    <row r="4357" spans="5:5" ht="13.5" thickTop="1" thickBot="1">
      <c r="E4357"/>
    </row>
    <row r="4358" spans="5:5" ht="13.5" thickTop="1" thickBot="1">
      <c r="E4358"/>
    </row>
    <row r="4359" spans="5:5" ht="13.5" thickTop="1" thickBot="1">
      <c r="E4359"/>
    </row>
    <row r="4360" spans="5:5" ht="13.5" thickTop="1" thickBot="1">
      <c r="E4360"/>
    </row>
    <row r="4361" spans="5:5" ht="13.5" thickTop="1" thickBot="1">
      <c r="E4361"/>
    </row>
    <row r="4362" spans="5:5" ht="13.5" thickTop="1" thickBot="1">
      <c r="E4362"/>
    </row>
    <row r="4363" spans="5:5" ht="13.5" thickTop="1" thickBot="1">
      <c r="E4363"/>
    </row>
    <row r="4364" spans="5:5" ht="13.5" thickTop="1" thickBot="1">
      <c r="E4364"/>
    </row>
    <row r="4365" spans="5:5" ht="13.5" thickTop="1" thickBot="1">
      <c r="E4365"/>
    </row>
    <row r="4366" spans="5:5" ht="13.5" thickTop="1" thickBot="1">
      <c r="E4366"/>
    </row>
    <row r="4367" spans="5:5" ht="13.5" thickTop="1" thickBot="1">
      <c r="E4367"/>
    </row>
    <row r="4368" spans="5:5" ht="13.5" thickTop="1" thickBot="1">
      <c r="E4368"/>
    </row>
    <row r="4369" spans="5:5" ht="13.5" thickTop="1" thickBot="1">
      <c r="E4369"/>
    </row>
    <row r="4370" spans="5:5" ht="13.5" thickTop="1" thickBot="1">
      <c r="E4370"/>
    </row>
    <row r="4371" spans="5:5" ht="13.5" thickTop="1" thickBot="1">
      <c r="E4371"/>
    </row>
    <row r="4372" spans="5:5" ht="13.5" thickTop="1" thickBot="1">
      <c r="E4372"/>
    </row>
    <row r="4373" spans="5:5" ht="13.5" thickTop="1" thickBot="1">
      <c r="E4373"/>
    </row>
    <row r="4374" spans="5:5" ht="13.5" thickTop="1" thickBot="1">
      <c r="E4374"/>
    </row>
    <row r="4375" spans="5:5" ht="13.5" thickTop="1" thickBot="1">
      <c r="E4375"/>
    </row>
    <row r="4376" spans="5:5" ht="13.5" thickTop="1" thickBot="1">
      <c r="E4376"/>
    </row>
    <row r="4377" spans="5:5" ht="13.5" thickTop="1" thickBot="1">
      <c r="E4377"/>
    </row>
    <row r="4378" spans="5:5" ht="13.5" thickTop="1" thickBot="1">
      <c r="E4378"/>
    </row>
    <row r="4379" spans="5:5" ht="13.5" thickTop="1" thickBot="1">
      <c r="E4379"/>
    </row>
    <row r="4380" spans="5:5" ht="13.5" thickTop="1" thickBot="1">
      <c r="E4380"/>
    </row>
    <row r="4381" spans="5:5" ht="13.5" thickTop="1" thickBot="1">
      <c r="E4381"/>
    </row>
    <row r="4382" spans="5:5" ht="13.5" thickTop="1" thickBot="1">
      <c r="E4382"/>
    </row>
    <row r="4383" spans="5:5" ht="13.5" thickTop="1" thickBot="1">
      <c r="E4383"/>
    </row>
    <row r="4384" spans="5:5" ht="13.5" thickTop="1" thickBot="1">
      <c r="E4384"/>
    </row>
    <row r="4385" spans="5:5" ht="13.5" thickTop="1" thickBot="1">
      <c r="E4385"/>
    </row>
    <row r="4386" spans="5:5" ht="13.5" thickTop="1" thickBot="1">
      <c r="E4386"/>
    </row>
    <row r="4387" spans="5:5" ht="13.5" thickTop="1" thickBot="1">
      <c r="E4387"/>
    </row>
    <row r="4388" spans="5:5" ht="13.5" thickTop="1" thickBot="1">
      <c r="E4388"/>
    </row>
    <row r="4389" spans="5:5" ht="13.5" thickTop="1" thickBot="1">
      <c r="E4389"/>
    </row>
    <row r="4390" spans="5:5" ht="13.5" thickTop="1" thickBot="1">
      <c r="E4390"/>
    </row>
    <row r="4391" spans="5:5" ht="13.5" thickTop="1" thickBot="1">
      <c r="E4391"/>
    </row>
    <row r="4392" spans="5:5" ht="13.5" thickTop="1" thickBot="1">
      <c r="E4392"/>
    </row>
    <row r="4393" spans="5:5" ht="13.5" thickTop="1" thickBot="1">
      <c r="E4393"/>
    </row>
    <row r="4394" spans="5:5" ht="13.5" thickTop="1" thickBot="1">
      <c r="E4394"/>
    </row>
    <row r="4395" spans="5:5" ht="13.5" thickTop="1" thickBot="1">
      <c r="E4395"/>
    </row>
    <row r="4396" spans="5:5" ht="13.5" thickTop="1" thickBot="1">
      <c r="E4396"/>
    </row>
    <row r="4397" spans="5:5" ht="13.5" thickTop="1" thickBot="1">
      <c r="E4397"/>
    </row>
    <row r="4398" spans="5:5" ht="13.5" thickTop="1" thickBot="1">
      <c r="E4398"/>
    </row>
    <row r="4399" spans="5:5" ht="13.5" thickTop="1" thickBot="1">
      <c r="E4399"/>
    </row>
    <row r="4400" spans="5:5" ht="13.5" thickTop="1" thickBot="1">
      <c r="E4400"/>
    </row>
    <row r="4401" spans="5:5" ht="13.5" thickTop="1" thickBot="1">
      <c r="E4401"/>
    </row>
    <row r="4402" spans="5:5" ht="13.5" thickTop="1" thickBot="1">
      <c r="E4402"/>
    </row>
    <row r="4403" spans="5:5" ht="13.5" thickTop="1" thickBot="1">
      <c r="E4403"/>
    </row>
    <row r="4404" spans="5:5" ht="13.5" thickTop="1" thickBot="1">
      <c r="E4404"/>
    </row>
    <row r="4405" spans="5:5" ht="13.5" thickTop="1" thickBot="1">
      <c r="E4405"/>
    </row>
    <row r="4406" spans="5:5" ht="13.5" thickTop="1" thickBot="1">
      <c r="E4406"/>
    </row>
    <row r="4407" spans="5:5" ht="13.5" thickTop="1" thickBot="1">
      <c r="E4407"/>
    </row>
    <row r="4408" spans="5:5" ht="13" thickTop="1">
      <c r="E4408"/>
    </row>
    <row r="4409" spans="5:5">
      <c r="E4409"/>
    </row>
    <row r="4410" spans="5:5">
      <c r="E4410"/>
    </row>
    <row r="4411" spans="5:5">
      <c r="E4411"/>
    </row>
    <row r="4412" spans="5:5">
      <c r="E4412"/>
    </row>
    <row r="4413" spans="5:5">
      <c r="E4413"/>
    </row>
    <row r="4414" spans="5:5">
      <c r="E4414"/>
    </row>
    <row r="4415" spans="5:5">
      <c r="E4415"/>
    </row>
    <row r="4416" spans="5:5">
      <c r="E4416"/>
    </row>
    <row r="4417" spans="5:5">
      <c r="E4417"/>
    </row>
    <row r="4418" spans="5:5">
      <c r="E4418"/>
    </row>
    <row r="4419" spans="5:5">
      <c r="E4419"/>
    </row>
    <row r="4420" spans="5:5">
      <c r="E4420"/>
    </row>
    <row r="4421" spans="5:5" ht="13" thickBot="1">
      <c r="E4421"/>
    </row>
    <row r="4422" spans="5:5" ht="13.5" thickTop="1" thickBot="1">
      <c r="E4422"/>
    </row>
    <row r="4423" spans="5:5" ht="13.5" thickTop="1" thickBot="1">
      <c r="E4423"/>
    </row>
    <row r="4424" spans="5:5" ht="13.5" thickTop="1" thickBot="1">
      <c r="E4424"/>
    </row>
    <row r="4425" spans="5:5" ht="13.5" thickTop="1" thickBot="1">
      <c r="E4425"/>
    </row>
    <row r="4426" spans="5:5" ht="13.5" thickTop="1" thickBot="1">
      <c r="E4426"/>
    </row>
    <row r="4427" spans="5:5" ht="13.5" thickTop="1" thickBot="1">
      <c r="E4427"/>
    </row>
    <row r="4428" spans="5:5" ht="13.5" thickTop="1" thickBot="1">
      <c r="E4428"/>
    </row>
    <row r="4429" spans="5:5" ht="13.5" thickTop="1" thickBot="1">
      <c r="E4429"/>
    </row>
    <row r="4430" spans="5:5" ht="13.5" thickTop="1" thickBot="1">
      <c r="E4430"/>
    </row>
    <row r="4431" spans="5:5" ht="13.5" thickTop="1" thickBot="1">
      <c r="E4431"/>
    </row>
    <row r="4432" spans="5:5" ht="13.5" thickTop="1" thickBot="1">
      <c r="E4432"/>
    </row>
    <row r="4433" spans="5:5" ht="13.5" thickTop="1" thickBot="1">
      <c r="E4433"/>
    </row>
    <row r="4434" spans="5:5" ht="13.5" thickTop="1" thickBot="1">
      <c r="E4434"/>
    </row>
    <row r="4435" spans="5:5" ht="13.5" thickTop="1" thickBot="1">
      <c r="E4435"/>
    </row>
    <row r="4436" spans="5:5" ht="13.5" thickTop="1" thickBot="1">
      <c r="E4436"/>
    </row>
    <row r="4437" spans="5:5" ht="13.5" thickTop="1" thickBot="1">
      <c r="E4437"/>
    </row>
    <row r="4438" spans="5:5" ht="13.5" thickTop="1" thickBot="1">
      <c r="E4438"/>
    </row>
    <row r="4439" spans="5:5" ht="13.5" thickTop="1" thickBot="1">
      <c r="E4439"/>
    </row>
    <row r="4440" spans="5:5" ht="13.5" thickTop="1" thickBot="1">
      <c r="E4440"/>
    </row>
    <row r="4441" spans="5:5" ht="13.5" thickTop="1" thickBot="1">
      <c r="E4441"/>
    </row>
    <row r="4442" spans="5:5" ht="13.5" thickTop="1" thickBot="1">
      <c r="E4442"/>
    </row>
    <row r="4443" spans="5:5" ht="13.5" thickTop="1" thickBot="1">
      <c r="E4443"/>
    </row>
    <row r="4444" spans="5:5" ht="13.5" thickTop="1" thickBot="1">
      <c r="E4444"/>
    </row>
    <row r="4445" spans="5:5" ht="13.5" thickTop="1" thickBot="1">
      <c r="E4445"/>
    </row>
    <row r="4446" spans="5:5" ht="13.5" thickTop="1" thickBot="1">
      <c r="E4446"/>
    </row>
    <row r="4447" spans="5:5" ht="13.5" thickTop="1" thickBot="1">
      <c r="E4447"/>
    </row>
    <row r="4448" spans="5:5" ht="13.5" thickTop="1" thickBot="1">
      <c r="E4448"/>
    </row>
    <row r="4449" spans="5:5" ht="13.5" thickTop="1" thickBot="1">
      <c r="E4449"/>
    </row>
    <row r="4450" spans="5:5" ht="13.5" thickTop="1" thickBot="1">
      <c r="E4450"/>
    </row>
    <row r="4451" spans="5:5" ht="13.5" thickTop="1" thickBot="1">
      <c r="E4451"/>
    </row>
    <row r="4452" spans="5:5" ht="13.5" thickTop="1" thickBot="1">
      <c r="E4452"/>
    </row>
    <row r="4453" spans="5:5" ht="13.5" thickTop="1" thickBot="1">
      <c r="E4453"/>
    </row>
    <row r="4454" spans="5:5" ht="13.5" thickTop="1" thickBot="1">
      <c r="E4454"/>
    </row>
    <row r="4455" spans="5:5" ht="13.5" thickTop="1" thickBot="1">
      <c r="E4455"/>
    </row>
    <row r="4456" spans="5:5" ht="13.5" thickTop="1" thickBot="1">
      <c r="E4456"/>
    </row>
    <row r="4457" spans="5:5" ht="13.5" thickTop="1" thickBot="1">
      <c r="E4457"/>
    </row>
    <row r="4458" spans="5:5" ht="13.5" thickTop="1" thickBot="1">
      <c r="E4458"/>
    </row>
    <row r="4459" spans="5:5" ht="13.5" thickTop="1" thickBot="1">
      <c r="E4459"/>
    </row>
    <row r="4460" spans="5:5" ht="13.5" thickTop="1" thickBot="1">
      <c r="E4460"/>
    </row>
    <row r="4461" spans="5:5" ht="13.5" thickTop="1" thickBot="1">
      <c r="E4461"/>
    </row>
    <row r="4462" spans="5:5" ht="13.5" thickTop="1" thickBot="1">
      <c r="E4462"/>
    </row>
    <row r="4463" spans="5:5" ht="13.5" thickTop="1" thickBot="1">
      <c r="E4463"/>
    </row>
    <row r="4464" spans="5:5" ht="13.5" thickTop="1" thickBot="1">
      <c r="E4464"/>
    </row>
    <row r="4465" spans="5:5" ht="13.5" thickTop="1" thickBot="1">
      <c r="E4465"/>
    </row>
    <row r="4466" spans="5:5" ht="13.5" thickTop="1" thickBot="1">
      <c r="E4466"/>
    </row>
    <row r="4467" spans="5:5" ht="13.5" thickTop="1" thickBot="1">
      <c r="E4467"/>
    </row>
    <row r="4468" spans="5:5" ht="13.5" thickTop="1" thickBot="1">
      <c r="E4468"/>
    </row>
    <row r="4469" spans="5:5" ht="13.5" thickTop="1" thickBot="1">
      <c r="E4469"/>
    </row>
    <row r="4470" spans="5:5" ht="13.5" thickTop="1" thickBot="1">
      <c r="E4470"/>
    </row>
    <row r="4471" spans="5:5" ht="13.5" thickTop="1" thickBot="1">
      <c r="E4471"/>
    </row>
    <row r="4472" spans="5:5" ht="13.5" thickTop="1" thickBot="1">
      <c r="E4472"/>
    </row>
    <row r="4473" spans="5:5" ht="13.5" thickTop="1" thickBot="1">
      <c r="E4473"/>
    </row>
    <row r="4474" spans="5:5" ht="13.5" thickTop="1" thickBot="1">
      <c r="E4474"/>
    </row>
    <row r="4475" spans="5:5" ht="13.5" thickTop="1" thickBot="1">
      <c r="E4475"/>
    </row>
    <row r="4476" spans="5:5" ht="13.5" thickTop="1" thickBot="1">
      <c r="E4476"/>
    </row>
    <row r="4477" spans="5:5" ht="13.5" thickTop="1" thickBot="1">
      <c r="E4477"/>
    </row>
    <row r="4478" spans="5:5" ht="13" thickTop="1">
      <c r="E4478"/>
    </row>
    <row r="4479" spans="5:5">
      <c r="E4479"/>
    </row>
    <row r="4480" spans="5:5">
      <c r="E4480"/>
    </row>
    <row r="4481" spans="5:5">
      <c r="E4481"/>
    </row>
    <row r="4482" spans="5:5">
      <c r="E4482"/>
    </row>
    <row r="4483" spans="5:5">
      <c r="E4483"/>
    </row>
    <row r="4484" spans="5:5">
      <c r="E4484"/>
    </row>
    <row r="4485" spans="5:5">
      <c r="E4485"/>
    </row>
    <row r="4486" spans="5:5">
      <c r="E4486"/>
    </row>
    <row r="4487" spans="5:5">
      <c r="E4487"/>
    </row>
    <row r="4488" spans="5:5">
      <c r="E4488"/>
    </row>
    <row r="4489" spans="5:5">
      <c r="E4489"/>
    </row>
    <row r="4490" spans="5:5">
      <c r="E4490"/>
    </row>
    <row r="4491" spans="5:5" ht="13" thickBot="1">
      <c r="E4491"/>
    </row>
    <row r="4492" spans="5:5" ht="13.5" thickTop="1" thickBot="1">
      <c r="E4492"/>
    </row>
    <row r="4493" spans="5:5" ht="13.5" thickTop="1" thickBot="1">
      <c r="E4493"/>
    </row>
    <row r="4494" spans="5:5" ht="13.5" thickTop="1" thickBot="1">
      <c r="E4494"/>
    </row>
    <row r="4495" spans="5:5" ht="13.5" thickTop="1" thickBot="1">
      <c r="E4495"/>
    </row>
    <row r="4496" spans="5:5" ht="13.5" thickTop="1" thickBot="1">
      <c r="E4496"/>
    </row>
    <row r="4497" spans="5:5" ht="13.5" thickTop="1" thickBot="1">
      <c r="E4497"/>
    </row>
    <row r="4498" spans="5:5" ht="13.5" thickTop="1" thickBot="1">
      <c r="E4498"/>
    </row>
    <row r="4499" spans="5:5" ht="13.5" thickTop="1" thickBot="1">
      <c r="E4499"/>
    </row>
    <row r="4500" spans="5:5" ht="13.5" thickTop="1" thickBot="1">
      <c r="E4500"/>
    </row>
    <row r="4501" spans="5:5" ht="13.5" thickTop="1" thickBot="1">
      <c r="E4501"/>
    </row>
    <row r="4502" spans="5:5" ht="13.5" thickTop="1" thickBot="1">
      <c r="E4502"/>
    </row>
    <row r="4503" spans="5:5" ht="13.5" thickTop="1" thickBot="1">
      <c r="E4503"/>
    </row>
    <row r="4504" spans="5:5" ht="13.5" thickTop="1" thickBot="1">
      <c r="E4504"/>
    </row>
    <row r="4505" spans="5:5" ht="13.5" thickTop="1" thickBot="1">
      <c r="E4505"/>
    </row>
    <row r="4506" spans="5:5" ht="13.5" thickTop="1" thickBot="1">
      <c r="E4506"/>
    </row>
    <row r="4507" spans="5:5" ht="13.5" thickTop="1" thickBot="1">
      <c r="E4507"/>
    </row>
    <row r="4508" spans="5:5" ht="13.5" thickTop="1" thickBot="1">
      <c r="E4508"/>
    </row>
    <row r="4509" spans="5:5" ht="13.5" thickTop="1" thickBot="1">
      <c r="E4509"/>
    </row>
    <row r="4510" spans="5:5" ht="13.5" thickTop="1" thickBot="1">
      <c r="E4510"/>
    </row>
    <row r="4511" spans="5:5" ht="13.5" thickTop="1" thickBot="1">
      <c r="E4511"/>
    </row>
    <row r="4512" spans="5:5" ht="13.5" thickTop="1" thickBot="1">
      <c r="E4512"/>
    </row>
    <row r="4513" spans="5:5" ht="13.5" thickTop="1" thickBot="1">
      <c r="E4513"/>
    </row>
    <row r="4514" spans="5:5" ht="13.5" thickTop="1" thickBot="1">
      <c r="E4514"/>
    </row>
    <row r="4515" spans="5:5" ht="13.5" thickTop="1" thickBot="1">
      <c r="E4515"/>
    </row>
    <row r="4516" spans="5:5" ht="13.5" thickTop="1" thickBot="1">
      <c r="E4516"/>
    </row>
    <row r="4517" spans="5:5" ht="13.5" thickTop="1" thickBot="1">
      <c r="E4517"/>
    </row>
    <row r="4518" spans="5:5" ht="13.5" thickTop="1" thickBot="1">
      <c r="E4518"/>
    </row>
    <row r="4519" spans="5:5" ht="13.5" thickTop="1" thickBot="1">
      <c r="E4519"/>
    </row>
    <row r="4520" spans="5:5" ht="13.5" thickTop="1" thickBot="1">
      <c r="E4520"/>
    </row>
    <row r="4521" spans="5:5" ht="13.5" thickTop="1" thickBot="1">
      <c r="E4521"/>
    </row>
    <row r="4522" spans="5:5" ht="13.5" thickTop="1" thickBot="1">
      <c r="E4522"/>
    </row>
    <row r="4523" spans="5:5" ht="13.5" thickTop="1" thickBot="1">
      <c r="E4523"/>
    </row>
    <row r="4524" spans="5:5" ht="13.5" thickTop="1" thickBot="1">
      <c r="E4524"/>
    </row>
    <row r="4525" spans="5:5" ht="13.5" thickTop="1" thickBot="1">
      <c r="E4525"/>
    </row>
    <row r="4526" spans="5:5" ht="13.5" thickTop="1" thickBot="1">
      <c r="E4526"/>
    </row>
    <row r="4527" spans="5:5" ht="13.5" thickTop="1" thickBot="1">
      <c r="E4527"/>
    </row>
    <row r="4528" spans="5:5" ht="13.5" thickTop="1" thickBot="1">
      <c r="E4528"/>
    </row>
    <row r="4529" spans="5:5" ht="13.5" thickTop="1" thickBot="1">
      <c r="E4529"/>
    </row>
    <row r="4530" spans="5:5" ht="13.5" thickTop="1" thickBot="1">
      <c r="E4530"/>
    </row>
    <row r="4531" spans="5:5" ht="13.5" thickTop="1" thickBot="1">
      <c r="E4531"/>
    </row>
    <row r="4532" spans="5:5" ht="13.5" thickTop="1" thickBot="1">
      <c r="E4532"/>
    </row>
    <row r="4533" spans="5:5" ht="13.5" thickTop="1" thickBot="1">
      <c r="E4533"/>
    </row>
    <row r="4534" spans="5:5" ht="13.5" thickTop="1" thickBot="1">
      <c r="E4534"/>
    </row>
    <row r="4535" spans="5:5" ht="13.5" thickTop="1" thickBot="1">
      <c r="E4535"/>
    </row>
    <row r="4536" spans="5:5" ht="13.5" thickTop="1" thickBot="1">
      <c r="E4536"/>
    </row>
    <row r="4537" spans="5:5" ht="13.5" thickTop="1" thickBot="1">
      <c r="E4537"/>
    </row>
    <row r="4538" spans="5:5" ht="13.5" thickTop="1" thickBot="1">
      <c r="E4538"/>
    </row>
    <row r="4539" spans="5:5" ht="13.5" thickTop="1" thickBot="1">
      <c r="E4539"/>
    </row>
    <row r="4540" spans="5:5" ht="13.5" thickTop="1" thickBot="1">
      <c r="E4540"/>
    </row>
    <row r="4541" spans="5:5" ht="13.5" thickTop="1" thickBot="1">
      <c r="E4541"/>
    </row>
    <row r="4542" spans="5:5" ht="13.5" thickTop="1" thickBot="1">
      <c r="E4542"/>
    </row>
    <row r="4543" spans="5:5" ht="13.5" thickTop="1" thickBot="1">
      <c r="E4543"/>
    </row>
    <row r="4544" spans="5:5" ht="13.5" thickTop="1" thickBot="1">
      <c r="E4544"/>
    </row>
    <row r="4545" spans="5:5" ht="13.5" thickTop="1" thickBot="1">
      <c r="E4545"/>
    </row>
    <row r="4546" spans="5:5" ht="13.5" thickTop="1" thickBot="1">
      <c r="E4546"/>
    </row>
    <row r="4547" spans="5:5" ht="13.5" thickTop="1" thickBot="1">
      <c r="E4547"/>
    </row>
    <row r="4548" spans="5:5" ht="13" thickTop="1">
      <c r="E4548"/>
    </row>
    <row r="4549" spans="5:5">
      <c r="E4549"/>
    </row>
    <row r="4550" spans="5:5">
      <c r="E4550"/>
    </row>
    <row r="4551" spans="5:5">
      <c r="E4551"/>
    </row>
    <row r="4552" spans="5:5">
      <c r="E4552"/>
    </row>
    <row r="4553" spans="5:5">
      <c r="E4553"/>
    </row>
    <row r="4554" spans="5:5">
      <c r="E4554"/>
    </row>
    <row r="4555" spans="5:5">
      <c r="E4555"/>
    </row>
    <row r="4556" spans="5:5">
      <c r="E4556"/>
    </row>
    <row r="4557" spans="5:5">
      <c r="E4557"/>
    </row>
    <row r="4558" spans="5:5">
      <c r="E4558"/>
    </row>
    <row r="4559" spans="5:5">
      <c r="E4559"/>
    </row>
    <row r="4560" spans="5:5">
      <c r="E4560"/>
    </row>
    <row r="4561" spans="5:5" ht="13" thickBot="1">
      <c r="E4561"/>
    </row>
    <row r="4562" spans="5:5" ht="13.5" thickTop="1" thickBot="1">
      <c r="E4562"/>
    </row>
    <row r="4563" spans="5:5" ht="13.5" thickTop="1" thickBot="1">
      <c r="E4563"/>
    </row>
    <row r="4564" spans="5:5" ht="13.5" thickTop="1" thickBot="1">
      <c r="E4564"/>
    </row>
    <row r="4565" spans="5:5" ht="13.5" thickTop="1" thickBot="1">
      <c r="E4565"/>
    </row>
    <row r="4566" spans="5:5" ht="13.5" thickTop="1" thickBot="1">
      <c r="E4566"/>
    </row>
    <row r="4567" spans="5:5" ht="13.5" thickTop="1" thickBot="1">
      <c r="E4567"/>
    </row>
    <row r="4568" spans="5:5" ht="13.5" thickTop="1" thickBot="1">
      <c r="E4568"/>
    </row>
    <row r="4569" spans="5:5" ht="13.5" thickTop="1" thickBot="1">
      <c r="E4569"/>
    </row>
    <row r="4570" spans="5:5" ht="13.5" thickTop="1" thickBot="1">
      <c r="E4570"/>
    </row>
    <row r="4571" spans="5:5" ht="13.5" thickTop="1" thickBot="1">
      <c r="E4571"/>
    </row>
    <row r="4572" spans="5:5" ht="13.5" thickTop="1" thickBot="1">
      <c r="E4572"/>
    </row>
    <row r="4573" spans="5:5" ht="13.5" thickTop="1" thickBot="1">
      <c r="E4573"/>
    </row>
    <row r="4574" spans="5:5" ht="13.5" thickTop="1" thickBot="1">
      <c r="E4574"/>
    </row>
    <row r="4575" spans="5:5" ht="13.5" thickTop="1" thickBot="1">
      <c r="E4575"/>
    </row>
    <row r="4576" spans="5:5" ht="13.5" thickTop="1" thickBot="1">
      <c r="E4576"/>
    </row>
    <row r="4577" spans="5:5" ht="13.5" thickTop="1" thickBot="1">
      <c r="E4577"/>
    </row>
    <row r="4578" spans="5:5" ht="13.5" thickTop="1" thickBot="1">
      <c r="E4578"/>
    </row>
    <row r="4579" spans="5:5" ht="13.5" thickTop="1" thickBot="1">
      <c r="E4579"/>
    </row>
    <row r="4580" spans="5:5" ht="13.5" thickTop="1" thickBot="1">
      <c r="E4580"/>
    </row>
    <row r="4581" spans="5:5" ht="13.5" thickTop="1" thickBot="1">
      <c r="E4581"/>
    </row>
    <row r="4582" spans="5:5" ht="13.5" thickTop="1" thickBot="1">
      <c r="E4582"/>
    </row>
    <row r="4583" spans="5:5" ht="13.5" thickTop="1" thickBot="1">
      <c r="E4583"/>
    </row>
    <row r="4584" spans="5:5" ht="13.5" thickTop="1" thickBot="1">
      <c r="E4584"/>
    </row>
    <row r="4585" spans="5:5" ht="13.5" thickTop="1" thickBot="1">
      <c r="E4585"/>
    </row>
    <row r="4586" spans="5:5" ht="13.5" thickTop="1" thickBot="1">
      <c r="E4586"/>
    </row>
    <row r="4587" spans="5:5" ht="13.5" thickTop="1" thickBot="1">
      <c r="E4587"/>
    </row>
    <row r="4588" spans="5:5" ht="13.5" thickTop="1" thickBot="1">
      <c r="E4588"/>
    </row>
    <row r="4589" spans="5:5" ht="13.5" thickTop="1" thickBot="1">
      <c r="E4589"/>
    </row>
    <row r="4590" spans="5:5" ht="13.5" thickTop="1" thickBot="1">
      <c r="E4590"/>
    </row>
    <row r="4591" spans="5:5" ht="13.5" thickTop="1" thickBot="1">
      <c r="E4591"/>
    </row>
    <row r="4592" spans="5:5" ht="13.5" thickTop="1" thickBot="1">
      <c r="E4592"/>
    </row>
    <row r="4593" spans="5:5" ht="13.5" thickTop="1" thickBot="1">
      <c r="E4593"/>
    </row>
    <row r="4594" spans="5:5" ht="13.5" thickTop="1" thickBot="1">
      <c r="E4594"/>
    </row>
    <row r="4595" spans="5:5" ht="13.5" thickTop="1" thickBot="1">
      <c r="E4595"/>
    </row>
    <row r="4596" spans="5:5" ht="13.5" thickTop="1" thickBot="1">
      <c r="E4596"/>
    </row>
    <row r="4597" spans="5:5" ht="13.5" thickTop="1" thickBot="1">
      <c r="E4597"/>
    </row>
    <row r="4598" spans="5:5" ht="13.5" thickTop="1" thickBot="1">
      <c r="E4598"/>
    </row>
    <row r="4599" spans="5:5" ht="13.5" thickTop="1" thickBot="1">
      <c r="E4599"/>
    </row>
    <row r="4600" spans="5:5" ht="13.5" thickTop="1" thickBot="1">
      <c r="E4600"/>
    </row>
    <row r="4601" spans="5:5" ht="13.5" thickTop="1" thickBot="1">
      <c r="E4601"/>
    </row>
    <row r="4602" spans="5:5" ht="13.5" thickTop="1" thickBot="1">
      <c r="E4602"/>
    </row>
    <row r="4603" spans="5:5" ht="13.5" thickTop="1" thickBot="1">
      <c r="E4603"/>
    </row>
    <row r="4604" spans="5:5" ht="13.5" thickTop="1" thickBot="1">
      <c r="E4604"/>
    </row>
    <row r="4605" spans="5:5" ht="13.5" thickTop="1" thickBot="1">
      <c r="E4605"/>
    </row>
    <row r="4606" spans="5:5" ht="13.5" thickTop="1" thickBot="1">
      <c r="E4606"/>
    </row>
    <row r="4607" spans="5:5" ht="13.5" thickTop="1" thickBot="1">
      <c r="E4607"/>
    </row>
    <row r="4608" spans="5:5" ht="13.5" thickTop="1" thickBot="1">
      <c r="E4608"/>
    </row>
    <row r="4609" spans="5:5" ht="13.5" thickTop="1" thickBot="1">
      <c r="E4609"/>
    </row>
    <row r="4610" spans="5:5" ht="13.5" thickTop="1" thickBot="1">
      <c r="E4610"/>
    </row>
    <row r="4611" spans="5:5" ht="13.5" thickTop="1" thickBot="1">
      <c r="E4611"/>
    </row>
    <row r="4612" spans="5:5" ht="13.5" thickTop="1" thickBot="1">
      <c r="E4612"/>
    </row>
    <row r="4613" spans="5:5" ht="13.5" thickTop="1" thickBot="1">
      <c r="E4613"/>
    </row>
    <row r="4614" spans="5:5" ht="13.5" thickTop="1" thickBot="1">
      <c r="E4614"/>
    </row>
    <row r="4615" spans="5:5" ht="13.5" thickTop="1" thickBot="1">
      <c r="E4615"/>
    </row>
    <row r="4616" spans="5:5" ht="13.5" thickTop="1" thickBot="1">
      <c r="E4616"/>
    </row>
    <row r="4617" spans="5:5" ht="13.5" thickTop="1" thickBot="1">
      <c r="E4617"/>
    </row>
    <row r="4618" spans="5:5" ht="13" thickTop="1">
      <c r="E4618"/>
    </row>
    <row r="4619" spans="5:5">
      <c r="E4619"/>
    </row>
    <row r="4620" spans="5:5">
      <c r="E4620"/>
    </row>
    <row r="4621" spans="5:5">
      <c r="E4621"/>
    </row>
    <row r="4622" spans="5:5">
      <c r="E4622"/>
    </row>
    <row r="4623" spans="5:5">
      <c r="E4623"/>
    </row>
    <row r="4624" spans="5:5">
      <c r="E4624"/>
    </row>
    <row r="4625" spans="5:5">
      <c r="E4625"/>
    </row>
    <row r="4626" spans="5:5">
      <c r="E4626"/>
    </row>
    <row r="4627" spans="5:5">
      <c r="E4627"/>
    </row>
    <row r="4628" spans="5:5">
      <c r="E4628"/>
    </row>
    <row r="4629" spans="5:5">
      <c r="E4629"/>
    </row>
    <row r="4630" spans="5:5">
      <c r="E4630"/>
    </row>
    <row r="4631" spans="5:5" ht="13" thickBot="1">
      <c r="E4631"/>
    </row>
    <row r="4632" spans="5:5" ht="13.5" thickTop="1" thickBot="1">
      <c r="E4632"/>
    </row>
    <row r="4633" spans="5:5" ht="13.5" thickTop="1" thickBot="1">
      <c r="E4633"/>
    </row>
    <row r="4634" spans="5:5" ht="13.5" thickTop="1" thickBot="1">
      <c r="E4634"/>
    </row>
    <row r="4635" spans="5:5" ht="13.5" thickTop="1" thickBot="1">
      <c r="E4635"/>
    </row>
    <row r="4636" spans="5:5" ht="13.5" thickTop="1" thickBot="1">
      <c r="E4636"/>
    </row>
    <row r="4637" spans="5:5" ht="13.5" thickTop="1" thickBot="1">
      <c r="E4637"/>
    </row>
    <row r="4638" spans="5:5" ht="13.5" thickTop="1" thickBot="1">
      <c r="E4638"/>
    </row>
    <row r="4639" spans="5:5" ht="13.5" thickTop="1" thickBot="1">
      <c r="E4639"/>
    </row>
    <row r="4640" spans="5:5" ht="13.5" thickTop="1" thickBot="1">
      <c r="E4640"/>
    </row>
    <row r="4641" spans="5:5" ht="13.5" thickTop="1" thickBot="1">
      <c r="E4641"/>
    </row>
    <row r="4642" spans="5:5" ht="13.5" thickTop="1" thickBot="1">
      <c r="E4642"/>
    </row>
    <row r="4643" spans="5:5" ht="13.5" thickTop="1" thickBot="1">
      <c r="E4643"/>
    </row>
    <row r="4644" spans="5:5" ht="13.5" thickTop="1" thickBot="1">
      <c r="E4644"/>
    </row>
    <row r="4645" spans="5:5" ht="13.5" thickTop="1" thickBot="1">
      <c r="E4645"/>
    </row>
    <row r="4646" spans="5:5" ht="13.5" thickTop="1" thickBot="1">
      <c r="E4646"/>
    </row>
    <row r="4647" spans="5:5" ht="13.5" thickTop="1" thickBot="1">
      <c r="E4647"/>
    </row>
    <row r="4648" spans="5:5" ht="13.5" thickTop="1" thickBot="1">
      <c r="E4648"/>
    </row>
    <row r="4649" spans="5:5" ht="13.5" thickTop="1" thickBot="1">
      <c r="E4649"/>
    </row>
    <row r="4650" spans="5:5" ht="13.5" thickTop="1" thickBot="1">
      <c r="E4650"/>
    </row>
    <row r="4651" spans="5:5" ht="13.5" thickTop="1" thickBot="1">
      <c r="E4651"/>
    </row>
    <row r="4652" spans="5:5" ht="13.5" thickTop="1" thickBot="1">
      <c r="E4652"/>
    </row>
    <row r="4653" spans="5:5" ht="13.5" thickTop="1" thickBot="1">
      <c r="E4653"/>
    </row>
    <row r="4654" spans="5:5" ht="13.5" thickTop="1" thickBot="1">
      <c r="E4654"/>
    </row>
    <row r="4655" spans="5:5" ht="13.5" thickTop="1" thickBot="1">
      <c r="E4655"/>
    </row>
    <row r="4656" spans="5:5" ht="13.5" thickTop="1" thickBot="1">
      <c r="E4656"/>
    </row>
    <row r="4657" spans="5:5" ht="13.5" thickTop="1" thickBot="1">
      <c r="E4657"/>
    </row>
    <row r="4658" spans="5:5" ht="13.5" thickTop="1" thickBot="1">
      <c r="E4658"/>
    </row>
    <row r="4659" spans="5:5" ht="13.5" thickTop="1" thickBot="1">
      <c r="E4659"/>
    </row>
    <row r="4660" spans="5:5" ht="13.5" thickTop="1" thickBot="1">
      <c r="E4660"/>
    </row>
    <row r="4661" spans="5:5" ht="13.5" thickTop="1" thickBot="1">
      <c r="E4661"/>
    </row>
    <row r="4662" spans="5:5" ht="13.5" thickTop="1" thickBot="1">
      <c r="E4662"/>
    </row>
    <row r="4663" spans="5:5" ht="13.5" thickTop="1" thickBot="1">
      <c r="E4663"/>
    </row>
    <row r="4664" spans="5:5" ht="13.5" thickTop="1" thickBot="1">
      <c r="E4664"/>
    </row>
    <row r="4665" spans="5:5" ht="13.5" thickTop="1" thickBot="1">
      <c r="E4665"/>
    </row>
    <row r="4666" spans="5:5" ht="13.5" thickTop="1" thickBot="1">
      <c r="E4666"/>
    </row>
    <row r="4667" spans="5:5" ht="13.5" thickTop="1" thickBot="1">
      <c r="E4667"/>
    </row>
    <row r="4668" spans="5:5" ht="13.5" thickTop="1" thickBot="1">
      <c r="E4668"/>
    </row>
    <row r="4669" spans="5:5" ht="13.5" thickTop="1" thickBot="1">
      <c r="E4669"/>
    </row>
    <row r="4670" spans="5:5" ht="13.5" thickTop="1" thickBot="1">
      <c r="E4670"/>
    </row>
    <row r="4671" spans="5:5" ht="13.5" thickTop="1" thickBot="1">
      <c r="E4671"/>
    </row>
    <row r="4672" spans="5:5" ht="13.5" thickTop="1" thickBot="1">
      <c r="E4672"/>
    </row>
    <row r="4673" spans="5:5" ht="13.5" thickTop="1" thickBot="1">
      <c r="E4673"/>
    </row>
    <row r="4674" spans="5:5" ht="13.5" thickTop="1" thickBot="1">
      <c r="E4674"/>
    </row>
    <row r="4675" spans="5:5" ht="13.5" thickTop="1" thickBot="1">
      <c r="E4675"/>
    </row>
    <row r="4676" spans="5:5" ht="13.5" thickTop="1" thickBot="1">
      <c r="E4676"/>
    </row>
    <row r="4677" spans="5:5" ht="13.5" thickTop="1" thickBot="1">
      <c r="E4677"/>
    </row>
    <row r="4678" spans="5:5" ht="13.5" thickTop="1" thickBot="1">
      <c r="E4678"/>
    </row>
    <row r="4679" spans="5:5" ht="13.5" thickTop="1" thickBot="1">
      <c r="E4679"/>
    </row>
    <row r="4680" spans="5:5" ht="13.5" thickTop="1" thickBot="1">
      <c r="E4680"/>
    </row>
    <row r="4681" spans="5:5" ht="13.5" thickTop="1" thickBot="1">
      <c r="E4681"/>
    </row>
    <row r="4682" spans="5:5" ht="13.5" thickTop="1" thickBot="1">
      <c r="E4682"/>
    </row>
    <row r="4683" spans="5:5" ht="13.5" thickTop="1" thickBot="1">
      <c r="E4683"/>
    </row>
    <row r="4684" spans="5:5" ht="13.5" thickTop="1" thickBot="1">
      <c r="E4684"/>
    </row>
    <row r="4685" spans="5:5" ht="13.5" thickTop="1" thickBot="1">
      <c r="E4685"/>
    </row>
    <row r="4686" spans="5:5" ht="13.5" thickTop="1" thickBot="1">
      <c r="E4686"/>
    </row>
    <row r="4687" spans="5:5" ht="13.5" thickTop="1" thickBot="1">
      <c r="E4687"/>
    </row>
    <row r="4688" spans="5:5" ht="13" thickTop="1">
      <c r="E4688"/>
    </row>
    <row r="4689" spans="5:5">
      <c r="E4689"/>
    </row>
    <row r="4690" spans="5:5">
      <c r="E4690"/>
    </row>
    <row r="4691" spans="5:5">
      <c r="E4691"/>
    </row>
    <row r="4692" spans="5:5">
      <c r="E4692"/>
    </row>
    <row r="4693" spans="5:5">
      <c r="E4693"/>
    </row>
    <row r="4694" spans="5:5">
      <c r="E4694"/>
    </row>
    <row r="4695" spans="5:5">
      <c r="E4695"/>
    </row>
    <row r="4696" spans="5:5">
      <c r="E4696"/>
    </row>
    <row r="4697" spans="5:5">
      <c r="E4697"/>
    </row>
    <row r="4698" spans="5:5">
      <c r="E4698"/>
    </row>
    <row r="4699" spans="5:5">
      <c r="E4699"/>
    </row>
    <row r="4700" spans="5:5">
      <c r="E4700"/>
    </row>
    <row r="4701" spans="5:5" ht="13" thickBot="1">
      <c r="E4701"/>
    </row>
    <row r="4702" spans="5:5" ht="13.5" thickTop="1" thickBot="1">
      <c r="E4702"/>
    </row>
    <row r="4703" spans="5:5" ht="13.5" thickTop="1" thickBot="1">
      <c r="E4703"/>
    </row>
    <row r="4704" spans="5:5" ht="13.5" thickTop="1" thickBot="1">
      <c r="E4704"/>
    </row>
    <row r="4705" spans="5:5" ht="13.5" thickTop="1" thickBot="1">
      <c r="E4705"/>
    </row>
    <row r="4706" spans="5:5" ht="13.5" thickTop="1" thickBot="1">
      <c r="E4706"/>
    </row>
    <row r="4707" spans="5:5" ht="13.5" thickTop="1" thickBot="1">
      <c r="E4707"/>
    </row>
    <row r="4708" spans="5:5" ht="13.5" thickTop="1" thickBot="1">
      <c r="E4708"/>
    </row>
    <row r="4709" spans="5:5" ht="13.5" thickTop="1" thickBot="1">
      <c r="E4709"/>
    </row>
    <row r="4710" spans="5:5" ht="13.5" thickTop="1" thickBot="1">
      <c r="E4710"/>
    </row>
    <row r="4711" spans="5:5" ht="13.5" thickTop="1" thickBot="1">
      <c r="E4711"/>
    </row>
    <row r="4712" spans="5:5" ht="13.5" thickTop="1" thickBot="1">
      <c r="E4712"/>
    </row>
    <row r="4713" spans="5:5" ht="13.5" thickTop="1" thickBot="1">
      <c r="E4713"/>
    </row>
    <row r="4714" spans="5:5" ht="13.5" thickTop="1" thickBot="1">
      <c r="E4714"/>
    </row>
    <row r="4715" spans="5:5" ht="13.5" thickTop="1" thickBot="1">
      <c r="E4715"/>
    </row>
    <row r="4716" spans="5:5" ht="13.5" thickTop="1" thickBot="1">
      <c r="E4716"/>
    </row>
    <row r="4717" spans="5:5" ht="13.5" thickTop="1" thickBot="1">
      <c r="E4717"/>
    </row>
    <row r="4718" spans="5:5" ht="13.5" thickTop="1" thickBot="1">
      <c r="E4718"/>
    </row>
    <row r="4719" spans="5:5" ht="13.5" thickTop="1" thickBot="1">
      <c r="E4719"/>
    </row>
    <row r="4720" spans="5:5" ht="13.5" thickTop="1" thickBot="1">
      <c r="E4720"/>
    </row>
    <row r="4721" spans="5:5" ht="13.5" thickTop="1" thickBot="1">
      <c r="E4721"/>
    </row>
    <row r="4722" spans="5:5" ht="13.5" thickTop="1" thickBot="1">
      <c r="E4722"/>
    </row>
    <row r="4723" spans="5:5" ht="13.5" thickTop="1" thickBot="1">
      <c r="E4723"/>
    </row>
    <row r="4724" spans="5:5" ht="13.5" thickTop="1" thickBot="1">
      <c r="E4724"/>
    </row>
    <row r="4725" spans="5:5" ht="13.5" thickTop="1" thickBot="1">
      <c r="E4725"/>
    </row>
    <row r="4726" spans="5:5" ht="13.5" thickTop="1" thickBot="1">
      <c r="E4726"/>
    </row>
    <row r="4727" spans="5:5" ht="13.5" thickTop="1" thickBot="1">
      <c r="E4727"/>
    </row>
    <row r="4728" spans="5:5" ht="13.5" thickTop="1" thickBot="1">
      <c r="E4728"/>
    </row>
    <row r="4729" spans="5:5" ht="13.5" thickTop="1" thickBot="1">
      <c r="E4729"/>
    </row>
    <row r="4730" spans="5:5" ht="13.5" thickTop="1" thickBot="1">
      <c r="E4730"/>
    </row>
    <row r="4731" spans="5:5" ht="13.5" thickTop="1" thickBot="1">
      <c r="E4731"/>
    </row>
    <row r="4732" spans="5:5" ht="13.5" thickTop="1" thickBot="1">
      <c r="E4732"/>
    </row>
    <row r="4733" spans="5:5" ht="13.5" thickTop="1" thickBot="1">
      <c r="E4733"/>
    </row>
    <row r="4734" spans="5:5" ht="13.5" thickTop="1" thickBot="1">
      <c r="E4734"/>
    </row>
    <row r="4735" spans="5:5" ht="13.5" thickTop="1" thickBot="1">
      <c r="E4735"/>
    </row>
    <row r="4736" spans="5:5" ht="13.5" thickTop="1" thickBot="1">
      <c r="E4736"/>
    </row>
    <row r="4737" spans="5:5" ht="13.5" thickTop="1" thickBot="1">
      <c r="E4737"/>
    </row>
    <row r="4738" spans="5:5" ht="13.5" thickTop="1" thickBot="1">
      <c r="E4738"/>
    </row>
    <row r="4739" spans="5:5" ht="13.5" thickTop="1" thickBot="1">
      <c r="E4739"/>
    </row>
    <row r="4740" spans="5:5" ht="13.5" thickTop="1" thickBot="1">
      <c r="E4740"/>
    </row>
    <row r="4741" spans="5:5" ht="13.5" thickTop="1" thickBot="1">
      <c r="E4741"/>
    </row>
    <row r="4742" spans="5:5" ht="13.5" thickTop="1" thickBot="1">
      <c r="E4742"/>
    </row>
    <row r="4743" spans="5:5" ht="13.5" thickTop="1" thickBot="1">
      <c r="E4743"/>
    </row>
    <row r="4744" spans="5:5" ht="13.5" thickTop="1" thickBot="1">
      <c r="E4744"/>
    </row>
    <row r="4745" spans="5:5" ht="13.5" thickTop="1" thickBot="1">
      <c r="E4745"/>
    </row>
    <row r="4746" spans="5:5" ht="13.5" thickTop="1" thickBot="1">
      <c r="E4746"/>
    </row>
    <row r="4747" spans="5:5" ht="13.5" thickTop="1" thickBot="1">
      <c r="E4747"/>
    </row>
    <row r="4748" spans="5:5" ht="13.5" thickTop="1" thickBot="1">
      <c r="E4748"/>
    </row>
    <row r="4749" spans="5:5" ht="13.5" thickTop="1" thickBot="1">
      <c r="E4749"/>
    </row>
    <row r="4750" spans="5:5" ht="13.5" thickTop="1" thickBot="1">
      <c r="E4750"/>
    </row>
    <row r="4751" spans="5:5" ht="13.5" thickTop="1" thickBot="1">
      <c r="E4751"/>
    </row>
    <row r="4752" spans="5:5" ht="13.5" thickTop="1" thickBot="1">
      <c r="E4752"/>
    </row>
    <row r="4753" spans="5:5" ht="13.5" thickTop="1" thickBot="1">
      <c r="E4753"/>
    </row>
    <row r="4754" spans="5:5" ht="13.5" thickTop="1" thickBot="1">
      <c r="E4754"/>
    </row>
    <row r="4755" spans="5:5" ht="13.5" thickTop="1" thickBot="1">
      <c r="E4755"/>
    </row>
    <row r="4756" spans="5:5" ht="13.5" thickTop="1" thickBot="1">
      <c r="E4756"/>
    </row>
    <row r="4757" spans="5:5" ht="13.5" thickTop="1" thickBot="1">
      <c r="E4757"/>
    </row>
    <row r="4758" spans="5:5" ht="13" thickTop="1">
      <c r="E4758"/>
    </row>
    <row r="4759" spans="5:5">
      <c r="E4759"/>
    </row>
    <row r="4760" spans="5:5">
      <c r="E4760"/>
    </row>
    <row r="4761" spans="5:5">
      <c r="E4761"/>
    </row>
    <row r="4762" spans="5:5">
      <c r="E4762"/>
    </row>
    <row r="4763" spans="5:5">
      <c r="E4763"/>
    </row>
    <row r="4764" spans="5:5">
      <c r="E4764"/>
    </row>
    <row r="4765" spans="5:5">
      <c r="E4765"/>
    </row>
    <row r="4766" spans="5:5">
      <c r="E4766"/>
    </row>
    <row r="4767" spans="5:5">
      <c r="E4767"/>
    </row>
    <row r="4768" spans="5:5">
      <c r="E4768"/>
    </row>
    <row r="4769" spans="5:5">
      <c r="E4769"/>
    </row>
    <row r="4770" spans="5:5">
      <c r="E4770"/>
    </row>
    <row r="4771" spans="5:5" ht="13" thickBot="1">
      <c r="E4771"/>
    </row>
    <row r="4772" spans="5:5" ht="13.5" thickTop="1" thickBot="1">
      <c r="E4772"/>
    </row>
    <row r="4773" spans="5:5" ht="13.5" thickTop="1" thickBot="1">
      <c r="E4773"/>
    </row>
    <row r="4774" spans="5:5" ht="13.5" thickTop="1" thickBot="1">
      <c r="E4774"/>
    </row>
    <row r="4775" spans="5:5" ht="13.5" thickTop="1" thickBot="1">
      <c r="E4775"/>
    </row>
    <row r="4776" spans="5:5" ht="13.5" thickTop="1" thickBot="1">
      <c r="E4776"/>
    </row>
    <row r="4777" spans="5:5" ht="13.5" thickTop="1" thickBot="1">
      <c r="E4777"/>
    </row>
    <row r="4778" spans="5:5" ht="13.5" thickTop="1" thickBot="1">
      <c r="E4778"/>
    </row>
    <row r="4779" spans="5:5" ht="13.5" thickTop="1" thickBot="1">
      <c r="E4779"/>
    </row>
    <row r="4780" spans="5:5" ht="13.5" thickTop="1" thickBot="1">
      <c r="E4780"/>
    </row>
    <row r="4781" spans="5:5" ht="13.5" thickTop="1" thickBot="1">
      <c r="E4781"/>
    </row>
    <row r="4782" spans="5:5" ht="13.5" thickTop="1" thickBot="1">
      <c r="E4782"/>
    </row>
    <row r="4783" spans="5:5" ht="13.5" thickTop="1" thickBot="1">
      <c r="E4783"/>
    </row>
    <row r="4784" spans="5:5" ht="13.5" thickTop="1" thickBot="1">
      <c r="E4784"/>
    </row>
    <row r="4785" spans="5:5" ht="13.5" thickTop="1" thickBot="1">
      <c r="E4785"/>
    </row>
    <row r="4786" spans="5:5" ht="13.5" thickTop="1" thickBot="1">
      <c r="E4786"/>
    </row>
    <row r="4787" spans="5:5" ht="13.5" thickTop="1" thickBot="1">
      <c r="E4787"/>
    </row>
    <row r="4788" spans="5:5" ht="13.5" thickTop="1" thickBot="1">
      <c r="E4788"/>
    </row>
    <row r="4789" spans="5:5" ht="13.5" thickTop="1" thickBot="1">
      <c r="E4789"/>
    </row>
    <row r="4790" spans="5:5" ht="13.5" thickTop="1" thickBot="1">
      <c r="E4790"/>
    </row>
    <row r="4791" spans="5:5" ht="13.5" thickTop="1" thickBot="1">
      <c r="E4791"/>
    </row>
    <row r="4792" spans="5:5" ht="13.5" thickTop="1" thickBot="1">
      <c r="E4792"/>
    </row>
    <row r="4793" spans="5:5" ht="13.5" thickTop="1" thickBot="1">
      <c r="E4793"/>
    </row>
    <row r="4794" spans="5:5" ht="13.5" thickTop="1" thickBot="1">
      <c r="E4794"/>
    </row>
    <row r="4795" spans="5:5" ht="13.5" thickTop="1" thickBot="1">
      <c r="E4795"/>
    </row>
    <row r="4796" spans="5:5" ht="13.5" thickTop="1" thickBot="1">
      <c r="E4796"/>
    </row>
    <row r="4797" spans="5:5" ht="13.5" thickTop="1" thickBot="1">
      <c r="E4797"/>
    </row>
    <row r="4798" spans="5:5" ht="13.5" thickTop="1" thickBot="1">
      <c r="E4798"/>
    </row>
    <row r="4799" spans="5:5" ht="13.5" thickTop="1" thickBot="1">
      <c r="E4799"/>
    </row>
    <row r="4800" spans="5:5" ht="13.5" thickTop="1" thickBot="1">
      <c r="E4800"/>
    </row>
    <row r="4801" spans="5:5" ht="13.5" thickTop="1" thickBot="1">
      <c r="E4801"/>
    </row>
    <row r="4802" spans="5:5" ht="13.5" thickTop="1" thickBot="1">
      <c r="E4802"/>
    </row>
    <row r="4803" spans="5:5" ht="13.5" thickTop="1" thickBot="1">
      <c r="E4803"/>
    </row>
    <row r="4804" spans="5:5" ht="13.5" thickTop="1" thickBot="1">
      <c r="E4804"/>
    </row>
    <row r="4805" spans="5:5" ht="13.5" thickTop="1" thickBot="1">
      <c r="E4805"/>
    </row>
    <row r="4806" spans="5:5" ht="13.5" thickTop="1" thickBot="1">
      <c r="E4806"/>
    </row>
    <row r="4807" spans="5:5" ht="13.5" thickTop="1" thickBot="1">
      <c r="E4807"/>
    </row>
    <row r="4808" spans="5:5" ht="13.5" thickTop="1" thickBot="1">
      <c r="E4808"/>
    </row>
    <row r="4809" spans="5:5" ht="13.5" thickTop="1" thickBot="1">
      <c r="E4809"/>
    </row>
    <row r="4810" spans="5:5" ht="13.5" thickTop="1" thickBot="1">
      <c r="E4810"/>
    </row>
    <row r="4811" spans="5:5" ht="13.5" thickTop="1" thickBot="1">
      <c r="E4811"/>
    </row>
    <row r="4812" spans="5:5" ht="13.5" thickTop="1" thickBot="1">
      <c r="E4812"/>
    </row>
    <row r="4813" spans="5:5" ht="13.5" thickTop="1" thickBot="1">
      <c r="E4813"/>
    </row>
    <row r="4814" spans="5:5" ht="13.5" thickTop="1" thickBot="1">
      <c r="E4814"/>
    </row>
    <row r="4815" spans="5:5" ht="13.5" thickTop="1" thickBot="1">
      <c r="E4815"/>
    </row>
    <row r="4816" spans="5:5" ht="13.5" thickTop="1" thickBot="1">
      <c r="E4816"/>
    </row>
    <row r="4817" spans="5:5" ht="13.5" thickTop="1" thickBot="1">
      <c r="E4817"/>
    </row>
    <row r="4818" spans="5:5" ht="13.5" thickTop="1" thickBot="1">
      <c r="E4818"/>
    </row>
    <row r="4819" spans="5:5" ht="13.5" thickTop="1" thickBot="1">
      <c r="E4819"/>
    </row>
    <row r="4820" spans="5:5" ht="13.5" thickTop="1" thickBot="1">
      <c r="E4820"/>
    </row>
    <row r="4821" spans="5:5" ht="13.5" thickTop="1" thickBot="1">
      <c r="E4821"/>
    </row>
    <row r="4822" spans="5:5" ht="13.5" thickTop="1" thickBot="1">
      <c r="E4822"/>
    </row>
    <row r="4823" spans="5:5" ht="13.5" thickTop="1" thickBot="1">
      <c r="E4823"/>
    </row>
    <row r="4824" spans="5:5" ht="13.5" thickTop="1" thickBot="1">
      <c r="E4824"/>
    </row>
    <row r="4825" spans="5:5" ht="13.5" thickTop="1" thickBot="1">
      <c r="E4825"/>
    </row>
    <row r="4826" spans="5:5" ht="13.5" thickTop="1" thickBot="1">
      <c r="E4826"/>
    </row>
    <row r="4827" spans="5:5" ht="13.5" thickTop="1" thickBot="1">
      <c r="E4827"/>
    </row>
    <row r="4828" spans="5:5" ht="13" thickTop="1">
      <c r="E4828"/>
    </row>
    <row r="4829" spans="5:5">
      <c r="E4829"/>
    </row>
    <row r="4830" spans="5:5">
      <c r="E4830"/>
    </row>
    <row r="4831" spans="5:5">
      <c r="E4831"/>
    </row>
    <row r="4832" spans="5:5">
      <c r="E4832"/>
    </row>
    <row r="4833" spans="5:5">
      <c r="E4833"/>
    </row>
    <row r="4834" spans="5:5">
      <c r="E4834"/>
    </row>
    <row r="4835" spans="5:5">
      <c r="E4835"/>
    </row>
    <row r="4836" spans="5:5">
      <c r="E4836"/>
    </row>
    <row r="4837" spans="5:5">
      <c r="E4837"/>
    </row>
    <row r="4838" spans="5:5">
      <c r="E4838"/>
    </row>
    <row r="4839" spans="5:5">
      <c r="E4839"/>
    </row>
    <row r="4840" spans="5:5">
      <c r="E4840"/>
    </row>
    <row r="4841" spans="5:5" ht="13" thickBot="1">
      <c r="E4841"/>
    </row>
    <row r="4842" spans="5:5" ht="13.5" thickTop="1" thickBot="1">
      <c r="E4842"/>
    </row>
    <row r="4843" spans="5:5" ht="13.5" thickTop="1" thickBot="1">
      <c r="E4843"/>
    </row>
    <row r="4844" spans="5:5" ht="13.5" thickTop="1" thickBot="1">
      <c r="E4844"/>
    </row>
    <row r="4845" spans="5:5" ht="13.5" thickTop="1" thickBot="1">
      <c r="E4845"/>
    </row>
    <row r="4846" spans="5:5" ht="13.5" thickTop="1" thickBot="1">
      <c r="E4846"/>
    </row>
    <row r="4847" spans="5:5" ht="13.5" thickTop="1" thickBot="1">
      <c r="E4847"/>
    </row>
    <row r="4848" spans="5:5" ht="13.5" thickTop="1" thickBot="1">
      <c r="E4848"/>
    </row>
    <row r="4849" spans="5:5" ht="13.5" thickTop="1" thickBot="1">
      <c r="E4849"/>
    </row>
    <row r="4850" spans="5:5" ht="13.5" thickTop="1" thickBot="1">
      <c r="E4850"/>
    </row>
    <row r="4851" spans="5:5" ht="13.5" thickTop="1" thickBot="1">
      <c r="E4851"/>
    </row>
    <row r="4852" spans="5:5" ht="13.5" thickTop="1" thickBot="1">
      <c r="E4852"/>
    </row>
    <row r="4853" spans="5:5" ht="13.5" thickTop="1" thickBot="1">
      <c r="E4853"/>
    </row>
    <row r="4854" spans="5:5" ht="13.5" thickTop="1" thickBot="1">
      <c r="E4854"/>
    </row>
    <row r="4855" spans="5:5" ht="13.5" thickTop="1" thickBot="1">
      <c r="E4855"/>
    </row>
    <row r="4856" spans="5:5" ht="13.5" thickTop="1" thickBot="1">
      <c r="E4856"/>
    </row>
    <row r="4857" spans="5:5" ht="13.5" thickTop="1" thickBot="1">
      <c r="E4857"/>
    </row>
    <row r="4858" spans="5:5" ht="13.5" thickTop="1" thickBot="1">
      <c r="E4858"/>
    </row>
    <row r="4859" spans="5:5" ht="13.5" thickTop="1" thickBot="1">
      <c r="E4859"/>
    </row>
    <row r="4860" spans="5:5" ht="13.5" thickTop="1" thickBot="1">
      <c r="E4860"/>
    </row>
    <row r="4861" spans="5:5" ht="13.5" thickTop="1" thickBot="1">
      <c r="E4861"/>
    </row>
    <row r="4862" spans="5:5" ht="13.5" thickTop="1" thickBot="1">
      <c r="E4862"/>
    </row>
    <row r="4863" spans="5:5" ht="13.5" thickTop="1" thickBot="1">
      <c r="E4863"/>
    </row>
    <row r="4864" spans="5:5" ht="13.5" thickTop="1" thickBot="1">
      <c r="E4864"/>
    </row>
    <row r="4865" spans="5:5" ht="13.5" thickTop="1" thickBot="1">
      <c r="E4865"/>
    </row>
    <row r="4866" spans="5:5" ht="13.5" thickTop="1" thickBot="1">
      <c r="E4866"/>
    </row>
    <row r="4867" spans="5:5" ht="13.5" thickTop="1" thickBot="1">
      <c r="E4867"/>
    </row>
    <row r="4868" spans="5:5" ht="13.5" thickTop="1" thickBot="1">
      <c r="E4868"/>
    </row>
    <row r="4869" spans="5:5" ht="13.5" thickTop="1" thickBot="1">
      <c r="E4869"/>
    </row>
    <row r="4870" spans="5:5" ht="13.5" thickTop="1" thickBot="1">
      <c r="E4870"/>
    </row>
    <row r="4871" spans="5:5" ht="13.5" thickTop="1" thickBot="1">
      <c r="E4871"/>
    </row>
    <row r="4872" spans="5:5" ht="13.5" thickTop="1" thickBot="1">
      <c r="E4872"/>
    </row>
    <row r="4873" spans="5:5" ht="13.5" thickTop="1" thickBot="1">
      <c r="E4873"/>
    </row>
    <row r="4874" spans="5:5" ht="13.5" thickTop="1" thickBot="1">
      <c r="E4874"/>
    </row>
    <row r="4875" spans="5:5" ht="13.5" thickTop="1" thickBot="1">
      <c r="E4875"/>
    </row>
    <row r="4876" spans="5:5" ht="13.5" thickTop="1" thickBot="1">
      <c r="E4876"/>
    </row>
    <row r="4877" spans="5:5" ht="13.5" thickTop="1" thickBot="1">
      <c r="E4877"/>
    </row>
    <row r="4878" spans="5:5" ht="13.5" thickTop="1" thickBot="1">
      <c r="E4878"/>
    </row>
    <row r="4879" spans="5:5" ht="13.5" thickTop="1" thickBot="1">
      <c r="E4879"/>
    </row>
    <row r="4880" spans="5:5" ht="13.5" thickTop="1" thickBot="1">
      <c r="E4880"/>
    </row>
    <row r="4881" spans="5:5" ht="13.5" thickTop="1" thickBot="1">
      <c r="E4881"/>
    </row>
    <row r="4882" spans="5:5" ht="13.5" thickTop="1" thickBot="1">
      <c r="E4882"/>
    </row>
    <row r="4883" spans="5:5" ht="13.5" thickTop="1" thickBot="1">
      <c r="E4883"/>
    </row>
    <row r="4884" spans="5:5" ht="13.5" thickTop="1" thickBot="1">
      <c r="E4884"/>
    </row>
    <row r="4885" spans="5:5" ht="13.5" thickTop="1" thickBot="1">
      <c r="E4885"/>
    </row>
    <row r="4886" spans="5:5" ht="13.5" thickTop="1" thickBot="1">
      <c r="E4886"/>
    </row>
    <row r="4887" spans="5:5" ht="13.5" thickTop="1" thickBot="1">
      <c r="E4887"/>
    </row>
    <row r="4888" spans="5:5" ht="13.5" thickTop="1" thickBot="1">
      <c r="E4888"/>
    </row>
    <row r="4889" spans="5:5" ht="13.5" thickTop="1" thickBot="1">
      <c r="E4889"/>
    </row>
    <row r="4890" spans="5:5" ht="13.5" thickTop="1" thickBot="1">
      <c r="E4890"/>
    </row>
    <row r="4891" spans="5:5" ht="13.5" thickTop="1" thickBot="1">
      <c r="E4891"/>
    </row>
    <row r="4892" spans="5:5" ht="13.5" thickTop="1" thickBot="1">
      <c r="E4892"/>
    </row>
    <row r="4893" spans="5:5" ht="13.5" thickTop="1" thickBot="1">
      <c r="E4893"/>
    </row>
    <row r="4894" spans="5:5" ht="13.5" thickTop="1" thickBot="1">
      <c r="E4894"/>
    </row>
    <row r="4895" spans="5:5" ht="13.5" thickTop="1" thickBot="1">
      <c r="E4895"/>
    </row>
    <row r="4896" spans="5:5" ht="13.5" thickTop="1" thickBot="1">
      <c r="E4896"/>
    </row>
    <row r="4897" spans="5:5" ht="13.5" thickTop="1" thickBot="1">
      <c r="E4897"/>
    </row>
    <row r="4898" spans="5:5" ht="13" thickTop="1">
      <c r="E4898"/>
    </row>
    <row r="4899" spans="5:5">
      <c r="E4899"/>
    </row>
    <row r="4900" spans="5:5">
      <c r="E4900"/>
    </row>
    <row r="4901" spans="5:5">
      <c r="E4901"/>
    </row>
    <row r="4902" spans="5:5">
      <c r="E4902"/>
    </row>
    <row r="4903" spans="5:5">
      <c r="E4903"/>
    </row>
    <row r="4904" spans="5:5">
      <c r="E4904"/>
    </row>
    <row r="4905" spans="5:5">
      <c r="E4905"/>
    </row>
    <row r="4906" spans="5:5">
      <c r="E4906"/>
    </row>
    <row r="4907" spans="5:5">
      <c r="E4907"/>
    </row>
    <row r="4908" spans="5:5">
      <c r="E4908"/>
    </row>
    <row r="4909" spans="5:5">
      <c r="E4909"/>
    </row>
    <row r="4910" spans="5:5">
      <c r="E4910"/>
    </row>
    <row r="4911" spans="5:5" ht="13" thickBot="1">
      <c r="E4911"/>
    </row>
    <row r="4912" spans="5:5" ht="13.5" thickTop="1" thickBot="1">
      <c r="E4912"/>
    </row>
    <row r="4913" spans="5:5" ht="13.5" thickTop="1" thickBot="1">
      <c r="E4913"/>
    </row>
    <row r="4914" spans="5:5" ht="13.5" thickTop="1" thickBot="1">
      <c r="E4914"/>
    </row>
    <row r="4915" spans="5:5" ht="13.5" thickTop="1" thickBot="1">
      <c r="E4915"/>
    </row>
    <row r="4916" spans="5:5" ht="13.5" thickTop="1" thickBot="1">
      <c r="E4916"/>
    </row>
    <row r="4917" spans="5:5" ht="13.5" thickTop="1" thickBot="1">
      <c r="E4917"/>
    </row>
    <row r="4918" spans="5:5" ht="13.5" thickTop="1" thickBot="1">
      <c r="E4918"/>
    </row>
    <row r="4919" spans="5:5" ht="13.5" thickTop="1" thickBot="1">
      <c r="E4919"/>
    </row>
    <row r="4920" spans="5:5" ht="13.5" thickTop="1" thickBot="1">
      <c r="E4920"/>
    </row>
    <row r="4921" spans="5:5" ht="13.5" thickTop="1" thickBot="1">
      <c r="E4921"/>
    </row>
    <row r="4922" spans="5:5" ht="13.5" thickTop="1" thickBot="1">
      <c r="E4922"/>
    </row>
    <row r="4923" spans="5:5" ht="13.5" thickTop="1" thickBot="1">
      <c r="E4923"/>
    </row>
    <row r="4924" spans="5:5" ht="13.5" thickTop="1" thickBot="1">
      <c r="E4924"/>
    </row>
    <row r="4925" spans="5:5" ht="13.5" thickTop="1" thickBot="1">
      <c r="E4925"/>
    </row>
    <row r="4926" spans="5:5" ht="13.5" thickTop="1" thickBot="1">
      <c r="E4926"/>
    </row>
    <row r="4927" spans="5:5" ht="13.5" thickTop="1" thickBot="1">
      <c r="E4927"/>
    </row>
    <row r="4928" spans="5:5" ht="13.5" thickTop="1" thickBot="1">
      <c r="E4928"/>
    </row>
    <row r="4929" spans="5:5" ht="13.5" thickTop="1" thickBot="1">
      <c r="E4929"/>
    </row>
    <row r="4930" spans="5:5" ht="13.5" thickTop="1" thickBot="1">
      <c r="E4930"/>
    </row>
    <row r="4931" spans="5:5" ht="13.5" thickTop="1" thickBot="1">
      <c r="E4931"/>
    </row>
    <row r="4932" spans="5:5" ht="13.5" thickTop="1" thickBot="1">
      <c r="E4932"/>
    </row>
    <row r="4933" spans="5:5" ht="13.5" thickTop="1" thickBot="1">
      <c r="E4933"/>
    </row>
    <row r="4934" spans="5:5" ht="13.5" thickTop="1" thickBot="1">
      <c r="E4934"/>
    </row>
    <row r="4935" spans="5:5" ht="13.5" thickTop="1" thickBot="1">
      <c r="E4935"/>
    </row>
    <row r="4936" spans="5:5" ht="13.5" thickTop="1" thickBot="1">
      <c r="E4936"/>
    </row>
    <row r="4937" spans="5:5" ht="13.5" thickTop="1" thickBot="1">
      <c r="E4937"/>
    </row>
    <row r="4938" spans="5:5" ht="13.5" thickTop="1" thickBot="1">
      <c r="E4938"/>
    </row>
    <row r="4939" spans="5:5" ht="13.5" thickTop="1" thickBot="1">
      <c r="E4939"/>
    </row>
    <row r="4940" spans="5:5" ht="13.5" thickTop="1" thickBot="1">
      <c r="E4940"/>
    </row>
    <row r="4941" spans="5:5" ht="13.5" thickTop="1" thickBot="1">
      <c r="E4941"/>
    </row>
    <row r="4942" spans="5:5" ht="13.5" thickTop="1" thickBot="1">
      <c r="E4942"/>
    </row>
    <row r="4943" spans="5:5" ht="13.5" thickTop="1" thickBot="1">
      <c r="E4943"/>
    </row>
    <row r="4944" spans="5:5" ht="13.5" thickTop="1" thickBot="1">
      <c r="E4944"/>
    </row>
    <row r="4945" spans="5:5" ht="13.5" thickTop="1" thickBot="1">
      <c r="E4945"/>
    </row>
    <row r="4946" spans="5:5" ht="13.5" thickTop="1" thickBot="1">
      <c r="E4946"/>
    </row>
    <row r="4947" spans="5:5" ht="13.5" thickTop="1" thickBot="1">
      <c r="E4947"/>
    </row>
    <row r="4948" spans="5:5" ht="13.5" thickTop="1" thickBot="1">
      <c r="E4948"/>
    </row>
    <row r="4949" spans="5:5" ht="13.5" thickTop="1" thickBot="1">
      <c r="E4949"/>
    </row>
    <row r="4950" spans="5:5" ht="13.5" thickTop="1" thickBot="1">
      <c r="E4950"/>
    </row>
    <row r="4951" spans="5:5" ht="13.5" thickTop="1" thickBot="1">
      <c r="E4951"/>
    </row>
    <row r="4952" spans="5:5" ht="13.5" thickTop="1" thickBot="1">
      <c r="E4952"/>
    </row>
    <row r="4953" spans="5:5" ht="13.5" thickTop="1" thickBot="1">
      <c r="E4953"/>
    </row>
    <row r="4954" spans="5:5" ht="13.5" thickTop="1" thickBot="1">
      <c r="E4954"/>
    </row>
    <row r="4955" spans="5:5" ht="13.5" thickTop="1" thickBot="1">
      <c r="E4955"/>
    </row>
    <row r="4956" spans="5:5" ht="13.5" thickTop="1" thickBot="1">
      <c r="E4956"/>
    </row>
    <row r="4957" spans="5:5" ht="13.5" thickTop="1" thickBot="1">
      <c r="E4957"/>
    </row>
    <row r="4958" spans="5:5" ht="13.5" thickTop="1" thickBot="1">
      <c r="E4958"/>
    </row>
    <row r="4959" spans="5:5" ht="13.5" thickTop="1" thickBot="1">
      <c r="E4959"/>
    </row>
    <row r="4960" spans="5:5" ht="13.5" thickTop="1" thickBot="1">
      <c r="E4960"/>
    </row>
    <row r="4961" spans="5:5" ht="13.5" thickTop="1" thickBot="1">
      <c r="E4961"/>
    </row>
    <row r="4962" spans="5:5" ht="13.5" thickTop="1" thickBot="1">
      <c r="E4962"/>
    </row>
    <row r="4963" spans="5:5" ht="13.5" thickTop="1" thickBot="1">
      <c r="E4963"/>
    </row>
    <row r="4964" spans="5:5" ht="13.5" thickTop="1" thickBot="1">
      <c r="E4964"/>
    </row>
    <row r="4965" spans="5:5" ht="13.5" thickTop="1" thickBot="1">
      <c r="E4965"/>
    </row>
    <row r="4966" spans="5:5" ht="13.5" thickTop="1" thickBot="1">
      <c r="E4966"/>
    </row>
    <row r="4967" spans="5:5" ht="13.5" thickTop="1" thickBot="1">
      <c r="E4967"/>
    </row>
    <row r="4968" spans="5:5" ht="13" thickTop="1">
      <c r="E4968"/>
    </row>
    <row r="4969" spans="5:5">
      <c r="E4969"/>
    </row>
    <row r="4970" spans="5:5">
      <c r="E4970"/>
    </row>
    <row r="4971" spans="5:5">
      <c r="E4971"/>
    </row>
    <row r="4972" spans="5:5">
      <c r="E4972"/>
    </row>
    <row r="4973" spans="5:5">
      <c r="E4973"/>
    </row>
    <row r="4974" spans="5:5">
      <c r="E4974"/>
    </row>
    <row r="4975" spans="5:5">
      <c r="E4975"/>
    </row>
    <row r="4976" spans="5:5">
      <c r="E4976"/>
    </row>
    <row r="4977" spans="5:5">
      <c r="E4977"/>
    </row>
    <row r="4978" spans="5:5">
      <c r="E4978"/>
    </row>
    <row r="4979" spans="5:5">
      <c r="E4979"/>
    </row>
    <row r="4980" spans="5:5">
      <c r="E4980"/>
    </row>
    <row r="4981" spans="5:5" ht="13" thickBot="1">
      <c r="E4981"/>
    </row>
    <row r="4982" spans="5:5" ht="13.5" thickTop="1" thickBot="1">
      <c r="E4982"/>
    </row>
    <row r="4983" spans="5:5" ht="13.5" thickTop="1" thickBot="1">
      <c r="E4983"/>
    </row>
    <row r="4984" spans="5:5" ht="13.5" thickTop="1" thickBot="1">
      <c r="E4984"/>
    </row>
    <row r="4985" spans="5:5" ht="13.5" thickTop="1" thickBot="1">
      <c r="E4985"/>
    </row>
    <row r="4986" spans="5:5" ht="13.5" thickTop="1" thickBot="1">
      <c r="E4986"/>
    </row>
    <row r="4987" spans="5:5" ht="13.5" thickTop="1" thickBot="1">
      <c r="E4987"/>
    </row>
    <row r="4988" spans="5:5" ht="13.5" thickTop="1" thickBot="1">
      <c r="E4988"/>
    </row>
    <row r="4989" spans="5:5" ht="13.5" thickTop="1" thickBot="1">
      <c r="E4989"/>
    </row>
    <row r="4990" spans="5:5" ht="13.5" thickTop="1" thickBot="1">
      <c r="E4990"/>
    </row>
    <row r="4991" spans="5:5" ht="13.5" thickTop="1" thickBot="1">
      <c r="E4991"/>
    </row>
    <row r="4992" spans="5:5" ht="13.5" thickTop="1" thickBot="1">
      <c r="E4992"/>
    </row>
    <row r="4993" spans="5:5" ht="13.5" thickTop="1" thickBot="1">
      <c r="E4993"/>
    </row>
    <row r="4994" spans="5:5" ht="13.5" thickTop="1" thickBot="1">
      <c r="E4994"/>
    </row>
    <row r="4995" spans="5:5" ht="13.5" thickTop="1" thickBot="1">
      <c r="E4995"/>
    </row>
    <row r="4996" spans="5:5" ht="13.5" thickTop="1" thickBot="1">
      <c r="E4996"/>
    </row>
    <row r="4997" spans="5:5" ht="13.5" thickTop="1" thickBot="1">
      <c r="E4997"/>
    </row>
    <row r="4998" spans="5:5" ht="13.5" thickTop="1" thickBot="1">
      <c r="E4998"/>
    </row>
    <row r="4999" spans="5:5" ht="13.5" thickTop="1" thickBot="1">
      <c r="E4999"/>
    </row>
    <row r="5000" spans="5:5" ht="13.5" thickTop="1" thickBot="1">
      <c r="E5000"/>
    </row>
    <row r="5001" spans="5:5" ht="13.5" thickTop="1" thickBot="1">
      <c r="E5001"/>
    </row>
    <row r="5002" spans="5:5" ht="13.5" thickTop="1" thickBot="1">
      <c r="E5002"/>
    </row>
    <row r="5003" spans="5:5" ht="13.5" thickTop="1" thickBot="1">
      <c r="E5003"/>
    </row>
    <row r="5004" spans="5:5" ht="13.5" thickTop="1" thickBot="1">
      <c r="E5004"/>
    </row>
    <row r="5005" spans="5:5" ht="13.5" thickTop="1" thickBot="1">
      <c r="E5005"/>
    </row>
    <row r="5006" spans="5:5" ht="13.5" thickTop="1" thickBot="1">
      <c r="E5006"/>
    </row>
    <row r="5007" spans="5:5" ht="13.5" thickTop="1" thickBot="1">
      <c r="E5007"/>
    </row>
    <row r="5008" spans="5:5" ht="13.5" thickTop="1" thickBot="1">
      <c r="E5008"/>
    </row>
    <row r="5009" spans="5:5" ht="13.5" thickTop="1" thickBot="1">
      <c r="E5009"/>
    </row>
    <row r="5010" spans="5:5" ht="13.5" thickTop="1" thickBot="1">
      <c r="E5010"/>
    </row>
    <row r="5011" spans="5:5" ht="13.5" thickTop="1" thickBot="1">
      <c r="E5011"/>
    </row>
    <row r="5012" spans="5:5" ht="13.5" thickTop="1" thickBot="1">
      <c r="E5012"/>
    </row>
    <row r="5013" spans="5:5" ht="13.5" thickTop="1" thickBot="1">
      <c r="E5013"/>
    </row>
    <row r="5014" spans="5:5" ht="13.5" thickTop="1" thickBot="1">
      <c r="E5014"/>
    </row>
    <row r="5015" spans="5:5" ht="13.5" thickTop="1" thickBot="1">
      <c r="E5015"/>
    </row>
    <row r="5016" spans="5:5" ht="13.5" thickTop="1" thickBot="1">
      <c r="E5016"/>
    </row>
    <row r="5017" spans="5:5" ht="13.5" thickTop="1" thickBot="1">
      <c r="E5017"/>
    </row>
    <row r="5018" spans="5:5" ht="13.5" thickTop="1" thickBot="1">
      <c r="E5018"/>
    </row>
    <row r="5019" spans="5:5" ht="13.5" thickTop="1" thickBot="1">
      <c r="E5019"/>
    </row>
    <row r="5020" spans="5:5" ht="13.5" thickTop="1" thickBot="1">
      <c r="E5020"/>
    </row>
    <row r="5021" spans="5:5" ht="13.5" thickTop="1" thickBot="1">
      <c r="E5021"/>
    </row>
    <row r="5022" spans="5:5" ht="13.5" thickTop="1" thickBot="1">
      <c r="E5022"/>
    </row>
    <row r="5023" spans="5:5" ht="13.5" thickTop="1" thickBot="1">
      <c r="E5023"/>
    </row>
    <row r="5024" spans="5:5" ht="13.5" thickTop="1" thickBot="1">
      <c r="E5024"/>
    </row>
    <row r="5025" spans="5:5" ht="13.5" thickTop="1" thickBot="1">
      <c r="E5025"/>
    </row>
    <row r="5026" spans="5:5" ht="13.5" thickTop="1" thickBot="1">
      <c r="E5026"/>
    </row>
    <row r="5027" spans="5:5" ht="13.5" thickTop="1" thickBot="1">
      <c r="E5027"/>
    </row>
    <row r="5028" spans="5:5" ht="13.5" thickTop="1" thickBot="1">
      <c r="E5028"/>
    </row>
    <row r="5029" spans="5:5" ht="13.5" thickTop="1" thickBot="1">
      <c r="E5029"/>
    </row>
    <row r="5030" spans="5:5" ht="13.5" thickTop="1" thickBot="1">
      <c r="E5030"/>
    </row>
    <row r="5031" spans="5:5" ht="13.5" thickTop="1" thickBot="1">
      <c r="E5031"/>
    </row>
    <row r="5032" spans="5:5" ht="13.5" thickTop="1" thickBot="1">
      <c r="E5032"/>
    </row>
    <row r="5033" spans="5:5" ht="13.5" thickTop="1" thickBot="1">
      <c r="E5033"/>
    </row>
    <row r="5034" spans="5:5" ht="13.5" thickTop="1" thickBot="1">
      <c r="E5034"/>
    </row>
    <row r="5035" spans="5:5" ht="13.5" thickTop="1" thickBot="1">
      <c r="E5035"/>
    </row>
    <row r="5036" spans="5:5" ht="13.5" thickTop="1" thickBot="1">
      <c r="E5036"/>
    </row>
    <row r="5037" spans="5:5" ht="13.5" thickTop="1" thickBot="1">
      <c r="E5037"/>
    </row>
    <row r="5038" spans="5:5" ht="13" thickTop="1">
      <c r="E5038"/>
    </row>
    <row r="5039" spans="5:5">
      <c r="E5039"/>
    </row>
    <row r="5040" spans="5:5">
      <c r="E5040"/>
    </row>
    <row r="5041" spans="5:5">
      <c r="E5041"/>
    </row>
    <row r="5042" spans="5:5">
      <c r="E5042"/>
    </row>
    <row r="5043" spans="5:5">
      <c r="E5043"/>
    </row>
    <row r="5044" spans="5:5">
      <c r="E5044"/>
    </row>
    <row r="5045" spans="5:5">
      <c r="E5045"/>
    </row>
    <row r="5046" spans="5:5">
      <c r="E5046"/>
    </row>
    <row r="5047" spans="5:5">
      <c r="E5047"/>
    </row>
    <row r="5048" spans="5:5">
      <c r="E5048"/>
    </row>
    <row r="5049" spans="5:5">
      <c r="E5049"/>
    </row>
    <row r="5050" spans="5:5">
      <c r="E5050"/>
    </row>
    <row r="5051" spans="5:5" ht="13" thickBot="1">
      <c r="E5051"/>
    </row>
    <row r="5052" spans="5:5" ht="13.5" thickTop="1" thickBot="1">
      <c r="E5052"/>
    </row>
    <row r="5053" spans="5:5" ht="13.5" thickTop="1" thickBot="1">
      <c r="E5053"/>
    </row>
    <row r="5054" spans="5:5" ht="13.5" thickTop="1" thickBot="1">
      <c r="E5054"/>
    </row>
    <row r="5055" spans="5:5" ht="13.5" thickTop="1" thickBot="1">
      <c r="E5055"/>
    </row>
    <row r="5056" spans="5:5" ht="13.5" thickTop="1" thickBot="1">
      <c r="E5056"/>
    </row>
    <row r="5057" spans="5:5" ht="13.5" thickTop="1" thickBot="1">
      <c r="E5057"/>
    </row>
    <row r="5058" spans="5:5" ht="13.5" thickTop="1" thickBot="1">
      <c r="E5058"/>
    </row>
    <row r="5059" spans="5:5" ht="13.5" thickTop="1" thickBot="1">
      <c r="E5059"/>
    </row>
    <row r="5060" spans="5:5" ht="13.5" thickTop="1" thickBot="1">
      <c r="E5060"/>
    </row>
    <row r="5061" spans="5:5" ht="13.5" thickTop="1" thickBot="1">
      <c r="E5061"/>
    </row>
    <row r="5062" spans="5:5" ht="13.5" thickTop="1" thickBot="1">
      <c r="E5062"/>
    </row>
    <row r="5063" spans="5:5" ht="13.5" thickTop="1" thickBot="1">
      <c r="E5063"/>
    </row>
    <row r="5064" spans="5:5" ht="13.5" thickTop="1" thickBot="1">
      <c r="E5064"/>
    </row>
    <row r="5065" spans="5:5" ht="13.5" thickTop="1" thickBot="1">
      <c r="E5065"/>
    </row>
    <row r="5066" spans="5:5" ht="13.5" thickTop="1" thickBot="1">
      <c r="E5066"/>
    </row>
    <row r="5067" spans="5:5" ht="13.5" thickTop="1" thickBot="1">
      <c r="E5067"/>
    </row>
    <row r="5068" spans="5:5" ht="13.5" thickTop="1" thickBot="1">
      <c r="E5068"/>
    </row>
    <row r="5069" spans="5:5" ht="13.5" thickTop="1" thickBot="1">
      <c r="E5069"/>
    </row>
    <row r="5070" spans="5:5" ht="13.5" thickTop="1" thickBot="1">
      <c r="E5070"/>
    </row>
    <row r="5071" spans="5:5" ht="13.5" thickTop="1" thickBot="1">
      <c r="E5071"/>
    </row>
    <row r="5072" spans="5:5" ht="13.5" thickTop="1" thickBot="1">
      <c r="E5072"/>
    </row>
    <row r="5073" spans="5:5" ht="13.5" thickTop="1" thickBot="1">
      <c r="E5073"/>
    </row>
    <row r="5074" spans="5:5" ht="13.5" thickTop="1" thickBot="1">
      <c r="E5074"/>
    </row>
    <row r="5075" spans="5:5" ht="13.5" thickTop="1" thickBot="1">
      <c r="E5075"/>
    </row>
    <row r="5076" spans="5:5" ht="13.5" thickTop="1" thickBot="1">
      <c r="E5076"/>
    </row>
    <row r="5077" spans="5:5" ht="13.5" thickTop="1" thickBot="1">
      <c r="E5077"/>
    </row>
    <row r="5078" spans="5:5" ht="13.5" thickTop="1" thickBot="1">
      <c r="E5078"/>
    </row>
    <row r="5079" spans="5:5" ht="13.5" thickTop="1" thickBot="1">
      <c r="E5079"/>
    </row>
    <row r="5080" spans="5:5" ht="13.5" thickTop="1" thickBot="1">
      <c r="E5080"/>
    </row>
    <row r="5081" spans="5:5" ht="13.5" thickTop="1" thickBot="1">
      <c r="E5081"/>
    </row>
    <row r="5082" spans="5:5" ht="13.5" thickTop="1" thickBot="1">
      <c r="E5082"/>
    </row>
    <row r="5083" spans="5:5" ht="13.5" thickTop="1" thickBot="1">
      <c r="E5083"/>
    </row>
    <row r="5084" spans="5:5" ht="13.5" thickTop="1" thickBot="1">
      <c r="E5084"/>
    </row>
    <row r="5085" spans="5:5" ht="13.5" thickTop="1" thickBot="1">
      <c r="E5085"/>
    </row>
    <row r="5086" spans="5:5" ht="13.5" thickTop="1" thickBot="1">
      <c r="E5086"/>
    </row>
    <row r="5087" spans="5:5" ht="13.5" thickTop="1" thickBot="1">
      <c r="E5087"/>
    </row>
    <row r="5088" spans="5:5" ht="13.5" thickTop="1" thickBot="1">
      <c r="E5088"/>
    </row>
    <row r="5089" spans="5:5" ht="13.5" thickTop="1" thickBot="1">
      <c r="E5089"/>
    </row>
    <row r="5090" spans="5:5" ht="13.5" thickTop="1" thickBot="1">
      <c r="E5090"/>
    </row>
    <row r="5091" spans="5:5" ht="13.5" thickTop="1" thickBot="1">
      <c r="E5091"/>
    </row>
    <row r="5092" spans="5:5" ht="13.5" thickTop="1" thickBot="1">
      <c r="E5092"/>
    </row>
    <row r="5093" spans="5:5" ht="13.5" thickTop="1" thickBot="1">
      <c r="E5093"/>
    </row>
    <row r="5094" spans="5:5" ht="13.5" thickTop="1" thickBot="1">
      <c r="E5094"/>
    </row>
    <row r="5095" spans="5:5" ht="13.5" thickTop="1" thickBot="1">
      <c r="E5095"/>
    </row>
    <row r="5096" spans="5:5" ht="13.5" thickTop="1" thickBot="1">
      <c r="E5096"/>
    </row>
    <row r="5097" spans="5:5" ht="13.5" thickTop="1" thickBot="1">
      <c r="E5097"/>
    </row>
    <row r="5098" spans="5:5" ht="13.5" thickTop="1" thickBot="1">
      <c r="E5098"/>
    </row>
    <row r="5099" spans="5:5" ht="13.5" thickTop="1" thickBot="1">
      <c r="E5099"/>
    </row>
    <row r="5100" spans="5:5" ht="13.5" thickTop="1" thickBot="1">
      <c r="E5100"/>
    </row>
    <row r="5101" spans="5:5" ht="13.5" thickTop="1" thickBot="1">
      <c r="E5101"/>
    </row>
    <row r="5102" spans="5:5" ht="13.5" thickTop="1" thickBot="1">
      <c r="E5102"/>
    </row>
    <row r="5103" spans="5:5" ht="13.5" thickTop="1" thickBot="1">
      <c r="E5103"/>
    </row>
    <row r="5104" spans="5:5" ht="13.5" thickTop="1" thickBot="1">
      <c r="E5104"/>
    </row>
    <row r="5105" spans="5:5" ht="13.5" thickTop="1" thickBot="1">
      <c r="E5105"/>
    </row>
    <row r="5106" spans="5:5" ht="13.5" thickTop="1" thickBot="1">
      <c r="E5106"/>
    </row>
    <row r="5107" spans="5:5" ht="13.5" thickTop="1" thickBot="1">
      <c r="E5107"/>
    </row>
    <row r="5108" spans="5:5" ht="13" thickTop="1">
      <c r="E5108"/>
    </row>
    <row r="5109" spans="5:5">
      <c r="E5109"/>
    </row>
    <row r="5110" spans="5:5">
      <c r="E5110"/>
    </row>
    <row r="5111" spans="5:5">
      <c r="E5111"/>
    </row>
    <row r="5112" spans="5:5">
      <c r="E5112"/>
    </row>
    <row r="5113" spans="5:5">
      <c r="E5113"/>
    </row>
    <row r="5114" spans="5:5">
      <c r="E5114"/>
    </row>
    <row r="5115" spans="5:5">
      <c r="E5115"/>
    </row>
    <row r="5116" spans="5:5">
      <c r="E5116"/>
    </row>
    <row r="5117" spans="5:5">
      <c r="E5117"/>
    </row>
    <row r="5118" spans="5:5">
      <c r="E5118"/>
    </row>
    <row r="5119" spans="5:5">
      <c r="E5119"/>
    </row>
    <row r="5120" spans="5:5">
      <c r="E5120"/>
    </row>
    <row r="5121" spans="5:5" ht="13" thickBot="1">
      <c r="E5121"/>
    </row>
    <row r="5122" spans="5:5" ht="13.5" thickTop="1" thickBot="1">
      <c r="E5122"/>
    </row>
    <row r="5123" spans="5:5" ht="13.5" thickTop="1" thickBot="1">
      <c r="E5123"/>
    </row>
    <row r="5124" spans="5:5" ht="13.5" thickTop="1" thickBot="1">
      <c r="E5124"/>
    </row>
    <row r="5125" spans="5:5" ht="13.5" thickTop="1" thickBot="1">
      <c r="E5125"/>
    </row>
    <row r="5126" spans="5:5" ht="13.5" thickTop="1" thickBot="1">
      <c r="E5126"/>
    </row>
    <row r="5127" spans="5:5" ht="13.5" thickTop="1" thickBot="1">
      <c r="E5127"/>
    </row>
    <row r="5128" spans="5:5" ht="13.5" thickTop="1" thickBot="1">
      <c r="E5128"/>
    </row>
    <row r="5129" spans="5:5" ht="13.5" thickTop="1" thickBot="1">
      <c r="E5129"/>
    </row>
    <row r="5130" spans="5:5" ht="13.5" thickTop="1" thickBot="1">
      <c r="E5130"/>
    </row>
    <row r="5131" spans="5:5" ht="13.5" thickTop="1" thickBot="1">
      <c r="E5131"/>
    </row>
    <row r="5132" spans="5:5" ht="13.5" thickTop="1" thickBot="1">
      <c r="E5132"/>
    </row>
    <row r="5133" spans="5:5" ht="13.5" thickTop="1" thickBot="1">
      <c r="E5133"/>
    </row>
    <row r="5134" spans="5:5" ht="13.5" thickTop="1" thickBot="1">
      <c r="E5134"/>
    </row>
    <row r="5135" spans="5:5" ht="13.5" thickTop="1" thickBot="1">
      <c r="E5135"/>
    </row>
    <row r="5136" spans="5:5" ht="13.5" thickTop="1" thickBot="1">
      <c r="E5136"/>
    </row>
    <row r="5137" spans="5:5" ht="13.5" thickTop="1" thickBot="1">
      <c r="E5137"/>
    </row>
    <row r="5138" spans="5:5" ht="13.5" thickTop="1" thickBot="1">
      <c r="E5138"/>
    </row>
    <row r="5139" spans="5:5" ht="13.5" thickTop="1" thickBot="1">
      <c r="E5139"/>
    </row>
    <row r="5140" spans="5:5" ht="13.5" thickTop="1" thickBot="1">
      <c r="E5140"/>
    </row>
    <row r="5141" spans="5:5" ht="13.5" thickTop="1" thickBot="1">
      <c r="E5141"/>
    </row>
    <row r="5142" spans="5:5" ht="13.5" thickTop="1" thickBot="1">
      <c r="E5142"/>
    </row>
    <row r="5143" spans="5:5" ht="13.5" thickTop="1" thickBot="1">
      <c r="E5143"/>
    </row>
    <row r="5144" spans="5:5" ht="13.5" thickTop="1" thickBot="1">
      <c r="E5144"/>
    </row>
    <row r="5145" spans="5:5" ht="13.5" thickTop="1" thickBot="1">
      <c r="E5145"/>
    </row>
    <row r="5146" spans="5:5" ht="13.5" thickTop="1" thickBot="1">
      <c r="E5146"/>
    </row>
    <row r="5147" spans="5:5" ht="13.5" thickTop="1" thickBot="1">
      <c r="E5147"/>
    </row>
    <row r="5148" spans="5:5" ht="13.5" thickTop="1" thickBot="1">
      <c r="E5148"/>
    </row>
    <row r="5149" spans="5:5" ht="13.5" thickTop="1" thickBot="1">
      <c r="E5149"/>
    </row>
    <row r="5150" spans="5:5" ht="13.5" thickTop="1" thickBot="1">
      <c r="E5150"/>
    </row>
    <row r="5151" spans="5:5" ht="13.5" thickTop="1" thickBot="1">
      <c r="E5151"/>
    </row>
    <row r="5152" spans="5:5" ht="13.5" thickTop="1" thickBot="1">
      <c r="E5152"/>
    </row>
    <row r="5153" spans="5:5" ht="13.5" thickTop="1" thickBot="1">
      <c r="E5153"/>
    </row>
    <row r="5154" spans="5:5" ht="13.5" thickTop="1" thickBot="1">
      <c r="E5154"/>
    </row>
    <row r="5155" spans="5:5" ht="13.5" thickTop="1" thickBot="1">
      <c r="E5155"/>
    </row>
    <row r="5156" spans="5:5" ht="13.5" thickTop="1" thickBot="1">
      <c r="E5156"/>
    </row>
    <row r="5157" spans="5:5" ht="13.5" thickTop="1" thickBot="1">
      <c r="E5157"/>
    </row>
    <row r="5158" spans="5:5" ht="13.5" thickTop="1" thickBot="1">
      <c r="E5158"/>
    </row>
    <row r="5159" spans="5:5" ht="13.5" thickTop="1" thickBot="1">
      <c r="E5159"/>
    </row>
    <row r="5160" spans="5:5" ht="13.5" thickTop="1" thickBot="1">
      <c r="E5160"/>
    </row>
    <row r="5161" spans="5:5" ht="13.5" thickTop="1" thickBot="1">
      <c r="E5161"/>
    </row>
    <row r="5162" spans="5:5" ht="13.5" thickTop="1" thickBot="1">
      <c r="E5162"/>
    </row>
    <row r="5163" spans="5:5" ht="13.5" thickTop="1" thickBot="1">
      <c r="E5163"/>
    </row>
    <row r="5164" spans="5:5" ht="13.5" thickTop="1" thickBot="1">
      <c r="E5164"/>
    </row>
    <row r="5165" spans="5:5" ht="13.5" thickTop="1" thickBot="1">
      <c r="E5165"/>
    </row>
    <row r="5166" spans="5:5" ht="13.5" thickTop="1" thickBot="1">
      <c r="E5166"/>
    </row>
    <row r="5167" spans="5:5" ht="13.5" thickTop="1" thickBot="1">
      <c r="E5167"/>
    </row>
    <row r="5168" spans="5:5" ht="13.5" thickTop="1" thickBot="1">
      <c r="E5168"/>
    </row>
    <row r="5169" spans="5:5" ht="13.5" thickTop="1" thickBot="1">
      <c r="E5169"/>
    </row>
    <row r="5170" spans="5:5" ht="13.5" thickTop="1" thickBot="1">
      <c r="E5170"/>
    </row>
    <row r="5171" spans="5:5" ht="13.5" thickTop="1" thickBot="1">
      <c r="E5171"/>
    </row>
    <row r="5172" spans="5:5" ht="13.5" thickTop="1" thickBot="1">
      <c r="E5172"/>
    </row>
    <row r="5173" spans="5:5" ht="13.5" thickTop="1" thickBot="1">
      <c r="E5173"/>
    </row>
    <row r="5174" spans="5:5" ht="13.5" thickTop="1" thickBot="1">
      <c r="E5174"/>
    </row>
    <row r="5175" spans="5:5" ht="13.5" thickTop="1" thickBot="1">
      <c r="E5175"/>
    </row>
    <row r="5176" spans="5:5" ht="13.5" thickTop="1" thickBot="1">
      <c r="E5176"/>
    </row>
    <row r="5177" spans="5:5" ht="13.5" thickTop="1" thickBot="1">
      <c r="E5177"/>
    </row>
    <row r="5178" spans="5:5" ht="13" thickTop="1">
      <c r="E5178"/>
    </row>
    <row r="5179" spans="5:5">
      <c r="E5179"/>
    </row>
    <row r="5180" spans="5:5">
      <c r="E5180"/>
    </row>
    <row r="5181" spans="5:5">
      <c r="E5181"/>
    </row>
    <row r="5182" spans="5:5">
      <c r="E5182"/>
    </row>
    <row r="5183" spans="5:5">
      <c r="E5183"/>
    </row>
    <row r="5184" spans="5:5">
      <c r="E5184"/>
    </row>
    <row r="5185" spans="5:5">
      <c r="E5185"/>
    </row>
    <row r="5186" spans="5:5">
      <c r="E5186"/>
    </row>
    <row r="5187" spans="5:5">
      <c r="E5187"/>
    </row>
    <row r="5188" spans="5:5">
      <c r="E5188"/>
    </row>
    <row r="5189" spans="5:5">
      <c r="E5189"/>
    </row>
    <row r="5190" spans="5:5">
      <c r="E5190"/>
    </row>
    <row r="5191" spans="5:5" ht="13" thickBot="1">
      <c r="E5191"/>
    </row>
    <row r="5192" spans="5:5" ht="13.5" thickTop="1" thickBot="1">
      <c r="E5192"/>
    </row>
    <row r="5193" spans="5:5" ht="13.5" thickTop="1" thickBot="1">
      <c r="E5193"/>
    </row>
    <row r="5194" spans="5:5" ht="13.5" thickTop="1" thickBot="1">
      <c r="E5194"/>
    </row>
    <row r="5195" spans="5:5" ht="13.5" thickTop="1" thickBot="1">
      <c r="E5195"/>
    </row>
    <row r="5196" spans="5:5" ht="13.5" thickTop="1" thickBot="1">
      <c r="E5196"/>
    </row>
    <row r="5197" spans="5:5" ht="13.5" thickTop="1" thickBot="1">
      <c r="E5197"/>
    </row>
    <row r="5198" spans="5:5" ht="13.5" thickTop="1" thickBot="1">
      <c r="E5198"/>
    </row>
    <row r="5199" spans="5:5" ht="13.5" thickTop="1" thickBot="1">
      <c r="E5199"/>
    </row>
    <row r="5200" spans="5:5" ht="13.5" thickTop="1" thickBot="1">
      <c r="E5200"/>
    </row>
    <row r="5201" spans="5:5" ht="13.5" thickTop="1" thickBot="1">
      <c r="E5201"/>
    </row>
    <row r="5202" spans="5:5" ht="13.5" thickTop="1" thickBot="1">
      <c r="E5202"/>
    </row>
    <row r="5203" spans="5:5" ht="13.5" thickTop="1" thickBot="1">
      <c r="E5203"/>
    </row>
    <row r="5204" spans="5:5" ht="13.5" thickTop="1" thickBot="1">
      <c r="E5204"/>
    </row>
    <row r="5205" spans="5:5" ht="13.5" thickTop="1" thickBot="1">
      <c r="E5205"/>
    </row>
    <row r="5206" spans="5:5" ht="13.5" thickTop="1" thickBot="1">
      <c r="E5206"/>
    </row>
    <row r="5207" spans="5:5" ht="13.5" thickTop="1" thickBot="1">
      <c r="E5207"/>
    </row>
    <row r="5208" spans="5:5" ht="13.5" thickTop="1" thickBot="1">
      <c r="E5208"/>
    </row>
    <row r="5209" spans="5:5" ht="13.5" thickTop="1" thickBot="1">
      <c r="E5209"/>
    </row>
    <row r="5210" spans="5:5" ht="13.5" thickTop="1" thickBot="1">
      <c r="E5210"/>
    </row>
    <row r="5211" spans="5:5" ht="13.5" thickTop="1" thickBot="1">
      <c r="E5211"/>
    </row>
    <row r="5212" spans="5:5" ht="13.5" thickTop="1" thickBot="1">
      <c r="E5212"/>
    </row>
    <row r="5213" spans="5:5" ht="13.5" thickTop="1" thickBot="1">
      <c r="E5213"/>
    </row>
    <row r="5214" spans="5:5" ht="13.5" thickTop="1" thickBot="1">
      <c r="E5214"/>
    </row>
    <row r="5215" spans="5:5" ht="13.5" thickTop="1" thickBot="1">
      <c r="E5215"/>
    </row>
    <row r="5216" spans="5:5" ht="13.5" thickTop="1" thickBot="1">
      <c r="E5216"/>
    </row>
    <row r="5217" spans="5:5" ht="13.5" thickTop="1" thickBot="1">
      <c r="E5217"/>
    </row>
    <row r="5218" spans="5:5" ht="13.5" thickTop="1" thickBot="1">
      <c r="E5218"/>
    </row>
    <row r="5219" spans="5:5" ht="13.5" thickTop="1" thickBot="1">
      <c r="E5219"/>
    </row>
    <row r="5220" spans="5:5" ht="13.5" thickTop="1" thickBot="1">
      <c r="E5220"/>
    </row>
    <row r="5221" spans="5:5" ht="13.5" thickTop="1" thickBot="1">
      <c r="E5221"/>
    </row>
    <row r="5222" spans="5:5" ht="13.5" thickTop="1" thickBot="1">
      <c r="E5222"/>
    </row>
    <row r="5223" spans="5:5" ht="13.5" thickTop="1" thickBot="1">
      <c r="E5223"/>
    </row>
    <row r="5224" spans="5:5" ht="13.5" thickTop="1" thickBot="1">
      <c r="E5224"/>
    </row>
    <row r="5225" spans="5:5" ht="13.5" thickTop="1" thickBot="1">
      <c r="E5225"/>
    </row>
    <row r="5226" spans="5:5" ht="13.5" thickTop="1" thickBot="1">
      <c r="E5226"/>
    </row>
    <row r="5227" spans="5:5" ht="13.5" thickTop="1" thickBot="1">
      <c r="E5227"/>
    </row>
    <row r="5228" spans="5:5" ht="13.5" thickTop="1" thickBot="1">
      <c r="E5228"/>
    </row>
    <row r="5229" spans="5:5" ht="13.5" thickTop="1" thickBot="1">
      <c r="E5229"/>
    </row>
    <row r="5230" spans="5:5" ht="13.5" thickTop="1" thickBot="1">
      <c r="E5230"/>
    </row>
    <row r="5231" spans="5:5" ht="13.5" thickTop="1" thickBot="1">
      <c r="E5231"/>
    </row>
    <row r="5232" spans="5:5" ht="13.5" thickTop="1" thickBot="1">
      <c r="E5232"/>
    </row>
    <row r="5233" spans="5:5" ht="13.5" thickTop="1" thickBot="1">
      <c r="E5233"/>
    </row>
    <row r="5234" spans="5:5" ht="13.5" thickTop="1" thickBot="1">
      <c r="E5234"/>
    </row>
    <row r="5235" spans="5:5" ht="13.5" thickTop="1" thickBot="1">
      <c r="E5235"/>
    </row>
    <row r="5236" spans="5:5" ht="13.5" thickTop="1" thickBot="1">
      <c r="E5236"/>
    </row>
    <row r="5237" spans="5:5" ht="13.5" thickTop="1" thickBot="1">
      <c r="E5237"/>
    </row>
    <row r="5238" spans="5:5" ht="13.5" thickTop="1" thickBot="1">
      <c r="E5238"/>
    </row>
    <row r="5239" spans="5:5" ht="13.5" thickTop="1" thickBot="1">
      <c r="E5239"/>
    </row>
    <row r="5240" spans="5:5" ht="13.5" thickTop="1" thickBot="1">
      <c r="E5240"/>
    </row>
    <row r="5241" spans="5:5" ht="13.5" thickTop="1" thickBot="1">
      <c r="E5241"/>
    </row>
    <row r="5242" spans="5:5" ht="13.5" thickTop="1" thickBot="1">
      <c r="E5242"/>
    </row>
    <row r="5243" spans="5:5" ht="13.5" thickTop="1" thickBot="1">
      <c r="E5243"/>
    </row>
    <row r="5244" spans="5:5" ht="13.5" thickTop="1" thickBot="1">
      <c r="E5244"/>
    </row>
    <row r="5245" spans="5:5" ht="13.5" thickTop="1" thickBot="1">
      <c r="E5245"/>
    </row>
    <row r="5246" spans="5:5" ht="13.5" thickTop="1" thickBot="1">
      <c r="E5246"/>
    </row>
    <row r="5247" spans="5:5" ht="13.5" thickTop="1" thickBot="1">
      <c r="E5247"/>
    </row>
    <row r="5248" spans="5:5" ht="13" thickTop="1">
      <c r="E5248"/>
    </row>
    <row r="5249" spans="5:5">
      <c r="E5249"/>
    </row>
    <row r="5250" spans="5:5">
      <c r="E5250"/>
    </row>
    <row r="5251" spans="5:5">
      <c r="E5251"/>
    </row>
    <row r="5252" spans="5:5">
      <c r="E5252"/>
    </row>
    <row r="5253" spans="5:5">
      <c r="E5253"/>
    </row>
    <row r="5254" spans="5:5">
      <c r="E5254"/>
    </row>
    <row r="5255" spans="5:5">
      <c r="E5255"/>
    </row>
    <row r="5256" spans="5:5">
      <c r="E5256"/>
    </row>
    <row r="5257" spans="5:5">
      <c r="E5257"/>
    </row>
    <row r="5258" spans="5:5">
      <c r="E5258"/>
    </row>
    <row r="5259" spans="5:5">
      <c r="E5259"/>
    </row>
    <row r="5260" spans="5:5">
      <c r="E5260"/>
    </row>
    <row r="5261" spans="5:5" ht="13" thickBot="1">
      <c r="E5261"/>
    </row>
    <row r="5262" spans="5:5" ht="13.5" thickTop="1" thickBot="1">
      <c r="E5262"/>
    </row>
    <row r="5263" spans="5:5" ht="13.5" thickTop="1" thickBot="1">
      <c r="E5263"/>
    </row>
    <row r="5264" spans="5:5" ht="13.5" thickTop="1" thickBot="1">
      <c r="E5264"/>
    </row>
    <row r="5265" spans="5:5" ht="13.5" thickTop="1" thickBot="1">
      <c r="E5265"/>
    </row>
    <row r="5266" spans="5:5" ht="13.5" thickTop="1" thickBot="1">
      <c r="E5266"/>
    </row>
    <row r="5267" spans="5:5" ht="13.5" thickTop="1" thickBot="1">
      <c r="E5267"/>
    </row>
    <row r="5268" spans="5:5" ht="13.5" thickTop="1" thickBot="1">
      <c r="E5268"/>
    </row>
    <row r="5269" spans="5:5" ht="13.5" thickTop="1" thickBot="1">
      <c r="E5269"/>
    </row>
    <row r="5270" spans="5:5" ht="13.5" thickTop="1" thickBot="1">
      <c r="E5270"/>
    </row>
    <row r="5271" spans="5:5" ht="13.5" thickTop="1" thickBot="1">
      <c r="E5271"/>
    </row>
    <row r="5272" spans="5:5" ht="13.5" thickTop="1" thickBot="1">
      <c r="E5272"/>
    </row>
    <row r="5273" spans="5:5" ht="13.5" thickTop="1" thickBot="1">
      <c r="E5273"/>
    </row>
    <row r="5274" spans="5:5" ht="13.5" thickTop="1" thickBot="1">
      <c r="E5274"/>
    </row>
    <row r="5275" spans="5:5" ht="13.5" thickTop="1" thickBot="1">
      <c r="E5275"/>
    </row>
    <row r="5276" spans="5:5" ht="13.5" thickTop="1" thickBot="1">
      <c r="E5276"/>
    </row>
    <row r="5277" spans="5:5" ht="13.5" thickTop="1" thickBot="1">
      <c r="E5277"/>
    </row>
    <row r="5278" spans="5:5" ht="13.5" thickTop="1" thickBot="1">
      <c r="E5278"/>
    </row>
    <row r="5279" spans="5:5" ht="13.5" thickTop="1" thickBot="1">
      <c r="E5279"/>
    </row>
    <row r="5280" spans="5:5" ht="13.5" thickTop="1" thickBot="1">
      <c r="E5280"/>
    </row>
    <row r="5281" spans="5:5" ht="13.5" thickTop="1" thickBot="1">
      <c r="E5281"/>
    </row>
    <row r="5282" spans="5:5" ht="13.5" thickTop="1" thickBot="1">
      <c r="E5282"/>
    </row>
    <row r="5283" spans="5:5" ht="13.5" thickTop="1" thickBot="1">
      <c r="E5283"/>
    </row>
    <row r="5284" spans="5:5" ht="13.5" thickTop="1" thickBot="1">
      <c r="E5284"/>
    </row>
    <row r="5285" spans="5:5" ht="13.5" thickTop="1" thickBot="1">
      <c r="E5285"/>
    </row>
    <row r="5286" spans="5:5" ht="13.5" thickTop="1" thickBot="1">
      <c r="E5286"/>
    </row>
    <row r="5287" spans="5:5" ht="13.5" thickTop="1" thickBot="1">
      <c r="E5287"/>
    </row>
    <row r="5288" spans="5:5" ht="13.5" thickTop="1" thickBot="1">
      <c r="E5288"/>
    </row>
    <row r="5289" spans="5:5" ht="13.5" thickTop="1" thickBot="1">
      <c r="E5289"/>
    </row>
    <row r="5290" spans="5:5" ht="13.5" thickTop="1" thickBot="1">
      <c r="E5290"/>
    </row>
    <row r="5291" spans="5:5" ht="13.5" thickTop="1" thickBot="1">
      <c r="E5291"/>
    </row>
    <row r="5292" spans="5:5" ht="13.5" thickTop="1" thickBot="1">
      <c r="E5292"/>
    </row>
    <row r="5293" spans="5:5" ht="13.5" thickTop="1" thickBot="1">
      <c r="E5293"/>
    </row>
    <row r="5294" spans="5:5" ht="13.5" thickTop="1" thickBot="1">
      <c r="E5294"/>
    </row>
    <row r="5295" spans="5:5" ht="13.5" thickTop="1" thickBot="1">
      <c r="E5295"/>
    </row>
    <row r="5296" spans="5:5" ht="13.5" thickTop="1" thickBot="1">
      <c r="E5296"/>
    </row>
    <row r="5297" spans="5:5" ht="13.5" thickTop="1" thickBot="1">
      <c r="E5297"/>
    </row>
    <row r="5298" spans="5:5" ht="13.5" thickTop="1" thickBot="1">
      <c r="E5298"/>
    </row>
    <row r="5299" spans="5:5" ht="13.5" thickTop="1" thickBot="1">
      <c r="E5299"/>
    </row>
    <row r="5300" spans="5:5" ht="13.5" thickTop="1" thickBot="1">
      <c r="E5300"/>
    </row>
    <row r="5301" spans="5:5" ht="13.5" thickTop="1" thickBot="1">
      <c r="E5301"/>
    </row>
    <row r="5302" spans="5:5" ht="13.5" thickTop="1" thickBot="1">
      <c r="E5302"/>
    </row>
    <row r="5303" spans="5:5" ht="13.5" thickTop="1" thickBot="1">
      <c r="E5303"/>
    </row>
    <row r="5304" spans="5:5" ht="13.5" thickTop="1" thickBot="1">
      <c r="E5304"/>
    </row>
    <row r="5305" spans="5:5" ht="13.5" thickTop="1" thickBot="1">
      <c r="E5305"/>
    </row>
    <row r="5306" spans="5:5" ht="13.5" thickTop="1" thickBot="1">
      <c r="E5306"/>
    </row>
    <row r="5307" spans="5:5" ht="13.5" thickTop="1" thickBot="1">
      <c r="E5307"/>
    </row>
    <row r="5308" spans="5:5" ht="13.5" thickTop="1" thickBot="1">
      <c r="E5308"/>
    </row>
    <row r="5309" spans="5:5" ht="13.5" thickTop="1" thickBot="1">
      <c r="E5309"/>
    </row>
    <row r="5310" spans="5:5" ht="13.5" thickTop="1" thickBot="1">
      <c r="E5310"/>
    </row>
    <row r="5311" spans="5:5" ht="13.5" thickTop="1" thickBot="1">
      <c r="E5311"/>
    </row>
    <row r="5312" spans="5:5" ht="13.5" thickTop="1" thickBot="1">
      <c r="E5312"/>
    </row>
    <row r="5313" spans="5:5" ht="13.5" thickTop="1" thickBot="1">
      <c r="E5313"/>
    </row>
    <row r="5314" spans="5:5" ht="13.5" thickTop="1" thickBot="1">
      <c r="E5314"/>
    </row>
    <row r="5315" spans="5:5" ht="13.5" thickTop="1" thickBot="1">
      <c r="E5315"/>
    </row>
    <row r="5316" spans="5:5" ht="13.5" thickTop="1" thickBot="1">
      <c r="E5316"/>
    </row>
    <row r="5317" spans="5:5" ht="13.5" thickTop="1" thickBot="1">
      <c r="E5317"/>
    </row>
    <row r="5318" spans="5:5" ht="13" thickTop="1">
      <c r="E5318"/>
    </row>
    <row r="5319" spans="5:5">
      <c r="E5319"/>
    </row>
    <row r="5320" spans="5:5">
      <c r="E5320"/>
    </row>
    <row r="5321" spans="5:5">
      <c r="E5321"/>
    </row>
    <row r="5322" spans="5:5">
      <c r="E5322"/>
    </row>
    <row r="5323" spans="5:5">
      <c r="E5323"/>
    </row>
    <row r="5324" spans="5:5">
      <c r="E5324"/>
    </row>
    <row r="5325" spans="5:5">
      <c r="E5325"/>
    </row>
    <row r="5326" spans="5:5">
      <c r="E5326"/>
    </row>
    <row r="5327" spans="5:5">
      <c r="E5327"/>
    </row>
    <row r="5328" spans="5:5">
      <c r="E5328"/>
    </row>
    <row r="5329" spans="5:5">
      <c r="E5329"/>
    </row>
    <row r="5330" spans="5:5">
      <c r="E5330"/>
    </row>
    <row r="5331" spans="5:5" ht="13" thickBot="1">
      <c r="E5331"/>
    </row>
    <row r="5332" spans="5:5" ht="13.5" thickTop="1" thickBot="1">
      <c r="E5332"/>
    </row>
    <row r="5333" spans="5:5" ht="13.5" thickTop="1" thickBot="1">
      <c r="E5333"/>
    </row>
    <row r="5334" spans="5:5" ht="13.5" thickTop="1" thickBot="1">
      <c r="E5334"/>
    </row>
    <row r="5335" spans="5:5" ht="13.5" thickTop="1" thickBot="1">
      <c r="E5335"/>
    </row>
    <row r="5336" spans="5:5" ht="13.5" thickTop="1" thickBot="1">
      <c r="E5336"/>
    </row>
    <row r="5337" spans="5:5" ht="13.5" thickTop="1" thickBot="1">
      <c r="E5337"/>
    </row>
    <row r="5338" spans="5:5" ht="13.5" thickTop="1" thickBot="1">
      <c r="E5338"/>
    </row>
    <row r="5339" spans="5:5" ht="13.5" thickTop="1" thickBot="1">
      <c r="E5339"/>
    </row>
    <row r="5340" spans="5:5" ht="13.5" thickTop="1" thickBot="1">
      <c r="E5340"/>
    </row>
    <row r="5341" spans="5:5" ht="13.5" thickTop="1" thickBot="1">
      <c r="E5341"/>
    </row>
    <row r="5342" spans="5:5" ht="13.5" thickTop="1" thickBot="1">
      <c r="E5342"/>
    </row>
    <row r="5343" spans="5:5" ht="13.5" thickTop="1" thickBot="1">
      <c r="E5343"/>
    </row>
    <row r="5344" spans="5:5" ht="13.5" thickTop="1" thickBot="1">
      <c r="E5344"/>
    </row>
    <row r="5345" spans="5:5" ht="13.5" thickTop="1" thickBot="1">
      <c r="E5345"/>
    </row>
    <row r="5346" spans="5:5" ht="13.5" thickTop="1" thickBot="1">
      <c r="E5346"/>
    </row>
    <row r="5347" spans="5:5" ht="13.5" thickTop="1" thickBot="1">
      <c r="E5347"/>
    </row>
    <row r="5348" spans="5:5" ht="13.5" thickTop="1" thickBot="1">
      <c r="E5348"/>
    </row>
    <row r="5349" spans="5:5" ht="13.5" thickTop="1" thickBot="1">
      <c r="E5349"/>
    </row>
    <row r="5350" spans="5:5" ht="13.5" thickTop="1" thickBot="1">
      <c r="E5350"/>
    </row>
    <row r="5351" spans="5:5" ht="13.5" thickTop="1" thickBot="1">
      <c r="E5351"/>
    </row>
    <row r="5352" spans="5:5" ht="13.5" thickTop="1" thickBot="1">
      <c r="E5352"/>
    </row>
    <row r="5353" spans="5:5" ht="13.5" thickTop="1" thickBot="1">
      <c r="E5353"/>
    </row>
    <row r="5354" spans="5:5" ht="13.5" thickTop="1" thickBot="1">
      <c r="E5354"/>
    </row>
    <row r="5355" spans="5:5" ht="13.5" thickTop="1" thickBot="1">
      <c r="E5355"/>
    </row>
    <row r="5356" spans="5:5" ht="13.5" thickTop="1" thickBot="1">
      <c r="E5356"/>
    </row>
    <row r="5357" spans="5:5" ht="13.5" thickTop="1" thickBot="1">
      <c r="E5357"/>
    </row>
    <row r="5358" spans="5:5" ht="13.5" thickTop="1" thickBot="1">
      <c r="E5358"/>
    </row>
    <row r="5359" spans="5:5" ht="13.5" thickTop="1" thickBot="1">
      <c r="E5359"/>
    </row>
    <row r="5360" spans="5:5" ht="13.5" thickTop="1" thickBot="1">
      <c r="E5360"/>
    </row>
    <row r="5361" spans="5:5" ht="13.5" thickTop="1" thickBot="1">
      <c r="E5361"/>
    </row>
    <row r="5362" spans="5:5" ht="13.5" thickTop="1" thickBot="1">
      <c r="E5362"/>
    </row>
    <row r="5363" spans="5:5" ht="13.5" thickTop="1" thickBot="1">
      <c r="E5363"/>
    </row>
    <row r="5364" spans="5:5" ht="13.5" thickTop="1" thickBot="1">
      <c r="E5364"/>
    </row>
    <row r="5365" spans="5:5" ht="13.5" thickTop="1" thickBot="1">
      <c r="E5365"/>
    </row>
    <row r="5366" spans="5:5" ht="13.5" thickTop="1" thickBot="1">
      <c r="E5366"/>
    </row>
    <row r="5367" spans="5:5" ht="13.5" thickTop="1" thickBot="1">
      <c r="E5367"/>
    </row>
    <row r="5368" spans="5:5" ht="13.5" thickTop="1" thickBot="1">
      <c r="E5368"/>
    </row>
    <row r="5369" spans="5:5" ht="13.5" thickTop="1" thickBot="1">
      <c r="E5369"/>
    </row>
    <row r="5370" spans="5:5" ht="13.5" thickTop="1" thickBot="1">
      <c r="E5370"/>
    </row>
    <row r="5371" spans="5:5" ht="13.5" thickTop="1" thickBot="1">
      <c r="E5371"/>
    </row>
    <row r="5372" spans="5:5" ht="13.5" thickTop="1" thickBot="1">
      <c r="E5372"/>
    </row>
    <row r="5373" spans="5:5" ht="13.5" thickTop="1" thickBot="1">
      <c r="E5373"/>
    </row>
    <row r="5374" spans="5:5" ht="13.5" thickTop="1" thickBot="1">
      <c r="E5374"/>
    </row>
    <row r="5375" spans="5:5" ht="13.5" thickTop="1" thickBot="1">
      <c r="E5375"/>
    </row>
    <row r="5376" spans="5:5" ht="13.5" thickTop="1" thickBot="1">
      <c r="E5376"/>
    </row>
    <row r="5377" spans="5:5" ht="13.5" thickTop="1" thickBot="1">
      <c r="E5377"/>
    </row>
    <row r="5378" spans="5:5" ht="13.5" thickTop="1" thickBot="1">
      <c r="E5378"/>
    </row>
    <row r="5379" spans="5:5" ht="13.5" thickTop="1" thickBot="1">
      <c r="E5379"/>
    </row>
    <row r="5380" spans="5:5" ht="13.5" thickTop="1" thickBot="1">
      <c r="E5380"/>
    </row>
    <row r="5381" spans="5:5" ht="13.5" thickTop="1" thickBot="1">
      <c r="E5381"/>
    </row>
    <row r="5382" spans="5:5" ht="13.5" thickTop="1" thickBot="1">
      <c r="E5382"/>
    </row>
    <row r="5383" spans="5:5" ht="13.5" thickTop="1" thickBot="1">
      <c r="E5383"/>
    </row>
    <row r="5384" spans="5:5" ht="13.5" thickTop="1" thickBot="1">
      <c r="E5384"/>
    </row>
    <row r="5385" spans="5:5" ht="13.5" thickTop="1" thickBot="1">
      <c r="E5385"/>
    </row>
    <row r="5386" spans="5:5" ht="13.5" thickTop="1" thickBot="1">
      <c r="E5386"/>
    </row>
    <row r="5387" spans="5:5" ht="13.5" thickTop="1" thickBot="1">
      <c r="E5387"/>
    </row>
    <row r="5388" spans="5:5" ht="13" thickTop="1">
      <c r="E5388"/>
    </row>
    <row r="5389" spans="5:5">
      <c r="E5389"/>
    </row>
    <row r="5390" spans="5:5">
      <c r="E5390"/>
    </row>
    <row r="5391" spans="5:5">
      <c r="E5391"/>
    </row>
    <row r="5392" spans="5:5">
      <c r="E5392"/>
    </row>
    <row r="5393" spans="5:5">
      <c r="E5393"/>
    </row>
    <row r="5394" spans="5:5">
      <c r="E5394"/>
    </row>
    <row r="5395" spans="5:5">
      <c r="E5395"/>
    </row>
    <row r="5396" spans="5:5">
      <c r="E5396"/>
    </row>
    <row r="5397" spans="5:5">
      <c r="E5397"/>
    </row>
    <row r="5398" spans="5:5">
      <c r="E5398"/>
    </row>
    <row r="5399" spans="5:5">
      <c r="E5399"/>
    </row>
    <row r="5400" spans="5:5">
      <c r="E5400"/>
    </row>
    <row r="5401" spans="5:5" ht="13" thickBot="1">
      <c r="E5401"/>
    </row>
    <row r="5402" spans="5:5" ht="13.5" thickTop="1" thickBot="1">
      <c r="E5402"/>
    </row>
    <row r="5403" spans="5:5" ht="13.5" thickTop="1" thickBot="1">
      <c r="E5403"/>
    </row>
    <row r="5404" spans="5:5" ht="13.5" thickTop="1" thickBot="1">
      <c r="E5404"/>
    </row>
    <row r="5405" spans="5:5" ht="13.5" thickTop="1" thickBot="1">
      <c r="E5405"/>
    </row>
    <row r="5406" spans="5:5" ht="13.5" thickTop="1" thickBot="1">
      <c r="E5406"/>
    </row>
    <row r="5407" spans="5:5" ht="13.5" thickTop="1" thickBot="1">
      <c r="E5407"/>
    </row>
    <row r="5408" spans="5:5" ht="13.5" thickTop="1" thickBot="1">
      <c r="E5408"/>
    </row>
    <row r="5409" spans="5:5" ht="13.5" thickTop="1" thickBot="1">
      <c r="E5409"/>
    </row>
    <row r="5410" spans="5:5" ht="13.5" thickTop="1" thickBot="1">
      <c r="E5410"/>
    </row>
    <row r="5411" spans="5:5" ht="13.5" thickTop="1" thickBot="1">
      <c r="E5411"/>
    </row>
    <row r="5412" spans="5:5" ht="13.5" thickTop="1" thickBot="1">
      <c r="E5412"/>
    </row>
    <row r="5413" spans="5:5" ht="13.5" thickTop="1" thickBot="1">
      <c r="E5413"/>
    </row>
    <row r="5414" spans="5:5" ht="13.5" thickTop="1" thickBot="1">
      <c r="E5414"/>
    </row>
    <row r="5415" spans="5:5" ht="13.5" thickTop="1" thickBot="1">
      <c r="E5415"/>
    </row>
    <row r="5416" spans="5:5" ht="13.5" thickTop="1" thickBot="1">
      <c r="E5416"/>
    </row>
    <row r="5417" spans="5:5" ht="13.5" thickTop="1" thickBot="1">
      <c r="E5417"/>
    </row>
    <row r="5418" spans="5:5" ht="13.5" thickTop="1" thickBot="1">
      <c r="E5418"/>
    </row>
    <row r="5419" spans="5:5" ht="13.5" thickTop="1" thickBot="1">
      <c r="E5419"/>
    </row>
    <row r="5420" spans="5:5" ht="13.5" thickTop="1" thickBot="1">
      <c r="E5420"/>
    </row>
    <row r="5421" spans="5:5" ht="13.5" thickTop="1" thickBot="1">
      <c r="E5421"/>
    </row>
    <row r="5422" spans="5:5" ht="13.5" thickTop="1" thickBot="1">
      <c r="E5422"/>
    </row>
    <row r="5423" spans="5:5" ht="13.5" thickTop="1" thickBot="1">
      <c r="E5423"/>
    </row>
    <row r="5424" spans="5:5" ht="13.5" thickTop="1" thickBot="1">
      <c r="E5424"/>
    </row>
    <row r="5425" spans="5:5" ht="13.5" thickTop="1" thickBot="1">
      <c r="E5425"/>
    </row>
    <row r="5426" spans="5:5" ht="13.5" thickTop="1" thickBot="1">
      <c r="E5426"/>
    </row>
    <row r="5427" spans="5:5" ht="13.5" thickTop="1" thickBot="1">
      <c r="E5427"/>
    </row>
    <row r="5428" spans="5:5" ht="13.5" thickTop="1" thickBot="1">
      <c r="E5428"/>
    </row>
    <row r="5429" spans="5:5" ht="13.5" thickTop="1" thickBot="1">
      <c r="E5429"/>
    </row>
    <row r="5430" spans="5:5" ht="13.5" thickTop="1" thickBot="1">
      <c r="E5430"/>
    </row>
    <row r="5431" spans="5:5" ht="13.5" thickTop="1" thickBot="1">
      <c r="E5431"/>
    </row>
    <row r="5432" spans="5:5" ht="13.5" thickTop="1" thickBot="1">
      <c r="E5432"/>
    </row>
    <row r="5433" spans="5:5" ht="13.5" thickTop="1" thickBot="1">
      <c r="E5433"/>
    </row>
    <row r="5434" spans="5:5" ht="13.5" thickTop="1" thickBot="1">
      <c r="E5434"/>
    </row>
    <row r="5435" spans="5:5" ht="13.5" thickTop="1" thickBot="1">
      <c r="E5435"/>
    </row>
    <row r="5436" spans="5:5" ht="13.5" thickTop="1" thickBot="1">
      <c r="E5436"/>
    </row>
    <row r="5437" spans="5:5" ht="13.5" thickTop="1" thickBot="1">
      <c r="E5437"/>
    </row>
    <row r="5438" spans="5:5" ht="13.5" thickTop="1" thickBot="1">
      <c r="E5438"/>
    </row>
    <row r="5439" spans="5:5" ht="13.5" thickTop="1" thickBot="1">
      <c r="E5439"/>
    </row>
    <row r="5440" spans="5:5" ht="13.5" thickTop="1" thickBot="1">
      <c r="E5440"/>
    </row>
    <row r="5441" spans="5:5" ht="13.5" thickTop="1" thickBot="1">
      <c r="E5441"/>
    </row>
    <row r="5442" spans="5:5" ht="13.5" thickTop="1" thickBot="1">
      <c r="E5442"/>
    </row>
    <row r="5443" spans="5:5" ht="13.5" thickTop="1" thickBot="1">
      <c r="E5443"/>
    </row>
    <row r="5444" spans="5:5" ht="13.5" thickTop="1" thickBot="1">
      <c r="E5444"/>
    </row>
    <row r="5445" spans="5:5" ht="13.5" thickTop="1" thickBot="1">
      <c r="E5445"/>
    </row>
    <row r="5446" spans="5:5" ht="13.5" thickTop="1" thickBot="1">
      <c r="E5446"/>
    </row>
    <row r="5447" spans="5:5" ht="13.5" thickTop="1" thickBot="1">
      <c r="E5447"/>
    </row>
    <row r="5448" spans="5:5" ht="13.5" thickTop="1" thickBot="1">
      <c r="E5448"/>
    </row>
    <row r="5449" spans="5:5" ht="13.5" thickTop="1" thickBot="1">
      <c r="E5449"/>
    </row>
    <row r="5450" spans="5:5" ht="13.5" thickTop="1" thickBot="1">
      <c r="E5450"/>
    </row>
    <row r="5451" spans="5:5" ht="13.5" thickTop="1" thickBot="1">
      <c r="E5451"/>
    </row>
    <row r="5452" spans="5:5" ht="13.5" thickTop="1" thickBot="1">
      <c r="E5452"/>
    </row>
    <row r="5453" spans="5:5" ht="13.5" thickTop="1" thickBot="1">
      <c r="E5453"/>
    </row>
    <row r="5454" spans="5:5" ht="13.5" thickTop="1" thickBot="1">
      <c r="E5454"/>
    </row>
    <row r="5455" spans="5:5" ht="13.5" thickTop="1" thickBot="1">
      <c r="E5455"/>
    </row>
    <row r="5456" spans="5:5" ht="13.5" thickTop="1" thickBot="1">
      <c r="E5456"/>
    </row>
    <row r="5457" spans="5:5" ht="13.5" thickTop="1" thickBot="1">
      <c r="E5457"/>
    </row>
    <row r="5458" spans="5:5" ht="13" thickTop="1">
      <c r="E5458"/>
    </row>
    <row r="5459" spans="5:5">
      <c r="E5459"/>
    </row>
    <row r="5460" spans="5:5">
      <c r="E5460"/>
    </row>
    <row r="5461" spans="5:5">
      <c r="E5461"/>
    </row>
    <row r="5462" spans="5:5">
      <c r="E5462"/>
    </row>
    <row r="5463" spans="5:5">
      <c r="E5463"/>
    </row>
    <row r="5464" spans="5:5">
      <c r="E5464"/>
    </row>
    <row r="5465" spans="5:5">
      <c r="E5465"/>
    </row>
    <row r="5466" spans="5:5">
      <c r="E5466"/>
    </row>
    <row r="5467" spans="5:5">
      <c r="E5467"/>
    </row>
    <row r="5468" spans="5:5">
      <c r="E5468"/>
    </row>
    <row r="5469" spans="5:5">
      <c r="E5469"/>
    </row>
    <row r="5470" spans="5:5">
      <c r="E5470"/>
    </row>
    <row r="5471" spans="5:5" ht="13" thickBot="1">
      <c r="E5471"/>
    </row>
    <row r="5472" spans="5:5" ht="13.5" thickTop="1" thickBot="1">
      <c r="E5472"/>
    </row>
    <row r="5473" spans="5:5" ht="13.5" thickTop="1" thickBot="1">
      <c r="E5473"/>
    </row>
    <row r="5474" spans="5:5" ht="13.5" thickTop="1" thickBot="1">
      <c r="E5474"/>
    </row>
    <row r="5475" spans="5:5" ht="13.5" thickTop="1" thickBot="1">
      <c r="E5475"/>
    </row>
    <row r="5476" spans="5:5" ht="13.5" thickTop="1" thickBot="1">
      <c r="E5476"/>
    </row>
    <row r="5477" spans="5:5" ht="13.5" thickTop="1" thickBot="1">
      <c r="E5477"/>
    </row>
    <row r="5478" spans="5:5" ht="13.5" thickTop="1" thickBot="1">
      <c r="E5478"/>
    </row>
    <row r="5479" spans="5:5" ht="13.5" thickTop="1" thickBot="1">
      <c r="E5479"/>
    </row>
    <row r="5480" spans="5:5" ht="13.5" thickTop="1" thickBot="1">
      <c r="E5480"/>
    </row>
    <row r="5481" spans="5:5" ht="13.5" thickTop="1" thickBot="1">
      <c r="E5481"/>
    </row>
    <row r="5482" spans="5:5" ht="13.5" thickTop="1" thickBot="1">
      <c r="E5482"/>
    </row>
    <row r="5483" spans="5:5" ht="13.5" thickTop="1" thickBot="1">
      <c r="E5483"/>
    </row>
    <row r="5484" spans="5:5" ht="13.5" thickTop="1" thickBot="1">
      <c r="E5484"/>
    </row>
    <row r="5485" spans="5:5" ht="13.5" thickTop="1" thickBot="1">
      <c r="E5485"/>
    </row>
    <row r="5486" spans="5:5" ht="13.5" thickTop="1" thickBot="1">
      <c r="E5486"/>
    </row>
    <row r="5487" spans="5:5" ht="13.5" thickTop="1" thickBot="1">
      <c r="E5487"/>
    </row>
    <row r="5488" spans="5:5" ht="13.5" thickTop="1" thickBot="1">
      <c r="E5488"/>
    </row>
    <row r="5489" spans="5:5" ht="13.5" thickTop="1" thickBot="1">
      <c r="E5489"/>
    </row>
    <row r="5490" spans="5:5" ht="13.5" thickTop="1" thickBot="1">
      <c r="E5490"/>
    </row>
    <row r="5491" spans="5:5" ht="13.5" thickTop="1" thickBot="1">
      <c r="E5491"/>
    </row>
    <row r="5492" spans="5:5" ht="13.5" thickTop="1" thickBot="1">
      <c r="E5492"/>
    </row>
    <row r="5493" spans="5:5" ht="13.5" thickTop="1" thickBot="1">
      <c r="E5493"/>
    </row>
    <row r="5494" spans="5:5" ht="13.5" thickTop="1" thickBot="1">
      <c r="E5494"/>
    </row>
    <row r="5495" spans="5:5" ht="13.5" thickTop="1" thickBot="1">
      <c r="E5495"/>
    </row>
    <row r="5496" spans="5:5" ht="13.5" thickTop="1" thickBot="1">
      <c r="E5496"/>
    </row>
    <row r="5497" spans="5:5" ht="13.5" thickTop="1" thickBot="1">
      <c r="E5497"/>
    </row>
    <row r="5498" spans="5:5" ht="13.5" thickTop="1" thickBot="1">
      <c r="E5498"/>
    </row>
    <row r="5499" spans="5:5" ht="13.5" thickTop="1" thickBot="1">
      <c r="E5499"/>
    </row>
    <row r="5500" spans="5:5" ht="13.5" thickTop="1" thickBot="1">
      <c r="E5500"/>
    </row>
    <row r="5501" spans="5:5" ht="13.5" thickTop="1" thickBot="1">
      <c r="E5501"/>
    </row>
    <row r="5502" spans="5:5" ht="13.5" thickTop="1" thickBot="1">
      <c r="E5502"/>
    </row>
    <row r="5503" spans="5:5" ht="13.5" thickTop="1" thickBot="1">
      <c r="E5503"/>
    </row>
    <row r="5504" spans="5:5" ht="13.5" thickTop="1" thickBot="1">
      <c r="E5504"/>
    </row>
    <row r="5505" spans="5:5" ht="13.5" thickTop="1" thickBot="1">
      <c r="E5505"/>
    </row>
    <row r="5506" spans="5:5" ht="13.5" thickTop="1" thickBot="1">
      <c r="E5506"/>
    </row>
    <row r="5507" spans="5:5" ht="13.5" thickTop="1" thickBot="1">
      <c r="E5507"/>
    </row>
    <row r="5508" spans="5:5" ht="13.5" thickTop="1" thickBot="1">
      <c r="E5508"/>
    </row>
    <row r="5509" spans="5:5" ht="13.5" thickTop="1" thickBot="1">
      <c r="E5509"/>
    </row>
    <row r="5510" spans="5:5" ht="13.5" thickTop="1" thickBot="1">
      <c r="E5510"/>
    </row>
    <row r="5511" spans="5:5" ht="13.5" thickTop="1" thickBot="1">
      <c r="E5511"/>
    </row>
    <row r="5512" spans="5:5" ht="13.5" thickTop="1" thickBot="1">
      <c r="E5512"/>
    </row>
    <row r="5513" spans="5:5" ht="13.5" thickTop="1" thickBot="1">
      <c r="E5513"/>
    </row>
    <row r="5514" spans="5:5" ht="13.5" thickTop="1" thickBot="1">
      <c r="E5514"/>
    </row>
    <row r="5515" spans="5:5" ht="13.5" thickTop="1" thickBot="1">
      <c r="E5515"/>
    </row>
    <row r="5516" spans="5:5" ht="13.5" thickTop="1" thickBot="1">
      <c r="E5516"/>
    </row>
    <row r="5517" spans="5:5" ht="13.5" thickTop="1" thickBot="1">
      <c r="E5517"/>
    </row>
    <row r="5518" spans="5:5" ht="13.5" thickTop="1" thickBot="1">
      <c r="E5518"/>
    </row>
    <row r="5519" spans="5:5" ht="13.5" thickTop="1" thickBot="1">
      <c r="E5519"/>
    </row>
    <row r="5520" spans="5:5" ht="13.5" thickTop="1" thickBot="1">
      <c r="E5520"/>
    </row>
    <row r="5521" spans="5:5" ht="13.5" thickTop="1" thickBot="1">
      <c r="E5521"/>
    </row>
    <row r="5522" spans="5:5" ht="13.5" thickTop="1" thickBot="1">
      <c r="E5522"/>
    </row>
    <row r="5523" spans="5:5" ht="13.5" thickTop="1" thickBot="1">
      <c r="E5523"/>
    </row>
    <row r="5524" spans="5:5" ht="13.5" thickTop="1" thickBot="1">
      <c r="E5524"/>
    </row>
    <row r="5525" spans="5:5" ht="13.5" thickTop="1" thickBot="1">
      <c r="E5525"/>
    </row>
    <row r="5526" spans="5:5" ht="13.5" thickTop="1" thickBot="1">
      <c r="E5526"/>
    </row>
    <row r="5527" spans="5:5" ht="13.5" thickTop="1" thickBot="1">
      <c r="E5527"/>
    </row>
    <row r="5528" spans="5:5" ht="13" thickTop="1">
      <c r="E5528"/>
    </row>
    <row r="5529" spans="5:5">
      <c r="E5529"/>
    </row>
    <row r="5530" spans="5:5">
      <c r="E5530"/>
    </row>
    <row r="5531" spans="5:5">
      <c r="E5531"/>
    </row>
    <row r="5532" spans="5:5">
      <c r="E5532"/>
    </row>
    <row r="5533" spans="5:5">
      <c r="E5533"/>
    </row>
    <row r="5534" spans="5:5">
      <c r="E5534"/>
    </row>
    <row r="5535" spans="5:5">
      <c r="E5535"/>
    </row>
    <row r="5536" spans="5:5">
      <c r="E5536"/>
    </row>
    <row r="5537" spans="5:5">
      <c r="E5537"/>
    </row>
    <row r="5538" spans="5:5">
      <c r="E5538"/>
    </row>
    <row r="5539" spans="5:5">
      <c r="E5539"/>
    </row>
    <row r="5540" spans="5:5">
      <c r="E5540"/>
    </row>
    <row r="5541" spans="5:5" ht="13" thickBot="1">
      <c r="E5541"/>
    </row>
    <row r="5542" spans="5:5" ht="13.5" thickTop="1" thickBot="1">
      <c r="E5542"/>
    </row>
    <row r="5543" spans="5:5" ht="13.5" thickTop="1" thickBot="1">
      <c r="E5543"/>
    </row>
    <row r="5544" spans="5:5" ht="13.5" thickTop="1" thickBot="1">
      <c r="E5544"/>
    </row>
    <row r="5545" spans="5:5" ht="13.5" thickTop="1" thickBot="1">
      <c r="E5545"/>
    </row>
    <row r="5546" spans="5:5" ht="13.5" thickTop="1" thickBot="1">
      <c r="E5546"/>
    </row>
    <row r="5547" spans="5:5" ht="13.5" thickTop="1" thickBot="1">
      <c r="E5547"/>
    </row>
    <row r="5548" spans="5:5" ht="13.5" thickTop="1" thickBot="1">
      <c r="E5548"/>
    </row>
    <row r="5549" spans="5:5" ht="13.5" thickTop="1" thickBot="1">
      <c r="E5549"/>
    </row>
    <row r="5550" spans="5:5" ht="13.5" thickTop="1" thickBot="1">
      <c r="E5550"/>
    </row>
    <row r="5551" spans="5:5" ht="13.5" thickTop="1" thickBot="1">
      <c r="E5551"/>
    </row>
    <row r="5552" spans="5:5" ht="13.5" thickTop="1" thickBot="1">
      <c r="E5552"/>
    </row>
    <row r="5553" spans="5:5" ht="13.5" thickTop="1" thickBot="1">
      <c r="E5553"/>
    </row>
    <row r="5554" spans="5:5" ht="13.5" thickTop="1" thickBot="1">
      <c r="E5554"/>
    </row>
    <row r="5555" spans="5:5" ht="13.5" thickTop="1" thickBot="1">
      <c r="E5555"/>
    </row>
    <row r="5556" spans="5:5" ht="13.5" thickTop="1" thickBot="1">
      <c r="E5556"/>
    </row>
    <row r="5557" spans="5:5" ht="13.5" thickTop="1" thickBot="1">
      <c r="E5557"/>
    </row>
    <row r="5558" spans="5:5" ht="13.5" thickTop="1" thickBot="1">
      <c r="E5558"/>
    </row>
    <row r="5559" spans="5:5" ht="13.5" thickTop="1" thickBot="1">
      <c r="E5559"/>
    </row>
    <row r="5560" spans="5:5" ht="13.5" thickTop="1" thickBot="1">
      <c r="E5560"/>
    </row>
    <row r="5561" spans="5:5" ht="13.5" thickTop="1" thickBot="1">
      <c r="E5561"/>
    </row>
    <row r="5562" spans="5:5" ht="13.5" thickTop="1" thickBot="1">
      <c r="E5562"/>
    </row>
    <row r="5563" spans="5:5" ht="13.5" thickTop="1" thickBot="1">
      <c r="E5563"/>
    </row>
    <row r="5564" spans="5:5" ht="13.5" thickTop="1" thickBot="1">
      <c r="E5564"/>
    </row>
    <row r="5565" spans="5:5" ht="13.5" thickTop="1" thickBot="1">
      <c r="E5565"/>
    </row>
    <row r="5566" spans="5:5" ht="13.5" thickTop="1" thickBot="1">
      <c r="E5566"/>
    </row>
    <row r="5567" spans="5:5" ht="13.5" thickTop="1" thickBot="1">
      <c r="E5567"/>
    </row>
    <row r="5568" spans="5:5" ht="13.5" thickTop="1" thickBot="1">
      <c r="E5568"/>
    </row>
    <row r="5569" spans="5:5" ht="13.5" thickTop="1" thickBot="1">
      <c r="E5569"/>
    </row>
    <row r="5570" spans="5:5" ht="13.5" thickTop="1" thickBot="1">
      <c r="E5570"/>
    </row>
    <row r="5571" spans="5:5" ht="13.5" thickTop="1" thickBot="1">
      <c r="E5571"/>
    </row>
    <row r="5572" spans="5:5" ht="13.5" thickTop="1" thickBot="1">
      <c r="E5572"/>
    </row>
    <row r="5573" spans="5:5" ht="13.5" thickTop="1" thickBot="1">
      <c r="E5573"/>
    </row>
    <row r="5574" spans="5:5" ht="13.5" thickTop="1" thickBot="1">
      <c r="E5574"/>
    </row>
    <row r="5575" spans="5:5" ht="13.5" thickTop="1" thickBot="1">
      <c r="E5575"/>
    </row>
    <row r="5576" spans="5:5" ht="13.5" thickTop="1" thickBot="1">
      <c r="E5576"/>
    </row>
    <row r="5577" spans="5:5" ht="13.5" thickTop="1" thickBot="1">
      <c r="E5577"/>
    </row>
    <row r="5578" spans="5:5" ht="13.5" thickTop="1" thickBot="1">
      <c r="E5578"/>
    </row>
    <row r="5579" spans="5:5" ht="13.5" thickTop="1" thickBot="1">
      <c r="E5579"/>
    </row>
    <row r="5580" spans="5:5" ht="13.5" thickTop="1" thickBot="1">
      <c r="E5580"/>
    </row>
    <row r="5581" spans="5:5" ht="13.5" thickTop="1" thickBot="1">
      <c r="E5581"/>
    </row>
    <row r="5582" spans="5:5" ht="13.5" thickTop="1" thickBot="1">
      <c r="E5582"/>
    </row>
    <row r="5583" spans="5:5" ht="13.5" thickTop="1" thickBot="1">
      <c r="E5583"/>
    </row>
    <row r="5584" spans="5:5" ht="13.5" thickTop="1" thickBot="1">
      <c r="E5584"/>
    </row>
    <row r="5585" spans="5:5" ht="13.5" thickTop="1" thickBot="1">
      <c r="E5585"/>
    </row>
    <row r="5586" spans="5:5" ht="13.5" thickTop="1" thickBot="1">
      <c r="E5586"/>
    </row>
    <row r="5587" spans="5:5" ht="13.5" thickTop="1" thickBot="1">
      <c r="E5587"/>
    </row>
    <row r="5588" spans="5:5" ht="13.5" thickTop="1" thickBot="1">
      <c r="E5588"/>
    </row>
    <row r="5589" spans="5:5" ht="13.5" thickTop="1" thickBot="1">
      <c r="E5589"/>
    </row>
    <row r="5590" spans="5:5" ht="13.5" thickTop="1" thickBot="1">
      <c r="E5590"/>
    </row>
    <row r="5591" spans="5:5" ht="13.5" thickTop="1" thickBot="1">
      <c r="E5591"/>
    </row>
    <row r="5592" spans="5:5" ht="13.5" thickTop="1" thickBot="1">
      <c r="E5592"/>
    </row>
    <row r="5593" spans="5:5" ht="13.5" thickTop="1" thickBot="1">
      <c r="E5593"/>
    </row>
    <row r="5594" spans="5:5" ht="13.5" thickTop="1" thickBot="1">
      <c r="E5594"/>
    </row>
    <row r="5595" spans="5:5" ht="13.5" thickTop="1" thickBot="1">
      <c r="E5595"/>
    </row>
    <row r="5596" spans="5:5" ht="13.5" thickTop="1" thickBot="1">
      <c r="E5596"/>
    </row>
    <row r="5597" spans="5:5" ht="13.5" thickTop="1" thickBot="1">
      <c r="E5597"/>
    </row>
    <row r="5598" spans="5:5" ht="13" thickTop="1">
      <c r="E5598"/>
    </row>
    <row r="5599" spans="5:5">
      <c r="E5599"/>
    </row>
    <row r="5600" spans="5:5">
      <c r="E5600"/>
    </row>
    <row r="5601" spans="5:5">
      <c r="E5601"/>
    </row>
    <row r="5602" spans="5:5">
      <c r="E5602"/>
    </row>
    <row r="5603" spans="5:5">
      <c r="E5603"/>
    </row>
    <row r="5604" spans="5:5">
      <c r="E5604"/>
    </row>
    <row r="5605" spans="5:5">
      <c r="E5605"/>
    </row>
    <row r="5606" spans="5:5">
      <c r="E5606"/>
    </row>
    <row r="5607" spans="5:5">
      <c r="E5607"/>
    </row>
    <row r="5608" spans="5:5">
      <c r="E5608"/>
    </row>
    <row r="5609" spans="5:5">
      <c r="E5609"/>
    </row>
    <row r="5610" spans="5:5">
      <c r="E5610"/>
    </row>
    <row r="5611" spans="5:5" ht="13" thickBot="1">
      <c r="E5611"/>
    </row>
    <row r="5612" spans="5:5" ht="13.5" thickTop="1" thickBot="1">
      <c r="E5612"/>
    </row>
    <row r="5613" spans="5:5" ht="13.5" thickTop="1" thickBot="1">
      <c r="E5613"/>
    </row>
    <row r="5614" spans="5:5" ht="13.5" thickTop="1" thickBot="1">
      <c r="E5614"/>
    </row>
    <row r="5615" spans="5:5" ht="13.5" thickTop="1" thickBot="1">
      <c r="E5615"/>
    </row>
    <row r="5616" spans="5:5" ht="13.5" thickTop="1" thickBot="1">
      <c r="E5616"/>
    </row>
    <row r="5617" spans="5:5" ht="13.5" thickTop="1" thickBot="1">
      <c r="E5617"/>
    </row>
    <row r="5618" spans="5:5" ht="13.5" thickTop="1" thickBot="1">
      <c r="E5618"/>
    </row>
    <row r="5619" spans="5:5" ht="13.5" thickTop="1" thickBot="1">
      <c r="E5619"/>
    </row>
    <row r="5620" spans="5:5" ht="13.5" thickTop="1" thickBot="1">
      <c r="E5620"/>
    </row>
    <row r="5621" spans="5:5" ht="13.5" thickTop="1" thickBot="1">
      <c r="E5621"/>
    </row>
    <row r="5622" spans="5:5" ht="13.5" thickTop="1" thickBot="1">
      <c r="E5622"/>
    </row>
    <row r="5623" spans="5:5" ht="13.5" thickTop="1" thickBot="1">
      <c r="E5623"/>
    </row>
    <row r="5624" spans="5:5" ht="13.5" thickTop="1" thickBot="1">
      <c r="E5624"/>
    </row>
    <row r="5625" spans="5:5" ht="13.5" thickTop="1" thickBot="1">
      <c r="E5625"/>
    </row>
    <row r="5626" spans="5:5" ht="13.5" thickTop="1" thickBot="1">
      <c r="E5626"/>
    </row>
    <row r="5627" spans="5:5" ht="13.5" thickTop="1" thickBot="1">
      <c r="E5627"/>
    </row>
    <row r="5628" spans="5:5" ht="13.5" thickTop="1" thickBot="1">
      <c r="E5628"/>
    </row>
    <row r="5629" spans="5:5" ht="13.5" thickTop="1" thickBot="1">
      <c r="E5629"/>
    </row>
    <row r="5630" spans="5:5" ht="13.5" thickTop="1" thickBot="1">
      <c r="E5630"/>
    </row>
    <row r="5631" spans="5:5" ht="13.5" thickTop="1" thickBot="1">
      <c r="E5631"/>
    </row>
    <row r="5632" spans="5:5" ht="13.5" thickTop="1" thickBot="1">
      <c r="E5632"/>
    </row>
    <row r="5633" spans="5:5" ht="13.5" thickTop="1" thickBot="1">
      <c r="E5633"/>
    </row>
    <row r="5634" spans="5:5" ht="13.5" thickTop="1" thickBot="1">
      <c r="E5634"/>
    </row>
    <row r="5635" spans="5:5" ht="13.5" thickTop="1" thickBot="1">
      <c r="E5635"/>
    </row>
    <row r="5636" spans="5:5" ht="13.5" thickTop="1" thickBot="1">
      <c r="E5636"/>
    </row>
    <row r="5637" spans="5:5" ht="13.5" thickTop="1" thickBot="1">
      <c r="E5637"/>
    </row>
    <row r="5638" spans="5:5" ht="13.5" thickTop="1" thickBot="1">
      <c r="E5638"/>
    </row>
    <row r="5639" spans="5:5" ht="13.5" thickTop="1" thickBot="1">
      <c r="E5639"/>
    </row>
    <row r="5640" spans="5:5" ht="13.5" thickTop="1" thickBot="1">
      <c r="E5640"/>
    </row>
    <row r="5641" spans="5:5" ht="13.5" thickTop="1" thickBot="1">
      <c r="E5641"/>
    </row>
    <row r="5642" spans="5:5" ht="13.5" thickTop="1" thickBot="1">
      <c r="E5642"/>
    </row>
    <row r="5643" spans="5:5" ht="13.5" thickTop="1" thickBot="1">
      <c r="E5643"/>
    </row>
    <row r="5644" spans="5:5" ht="13.5" thickTop="1" thickBot="1">
      <c r="E5644"/>
    </row>
    <row r="5645" spans="5:5" ht="13.5" thickTop="1" thickBot="1">
      <c r="E5645"/>
    </row>
    <row r="5646" spans="5:5" ht="13.5" thickTop="1" thickBot="1">
      <c r="E5646"/>
    </row>
    <row r="5647" spans="5:5" ht="13.5" thickTop="1" thickBot="1">
      <c r="E5647"/>
    </row>
    <row r="5648" spans="5:5" ht="13.5" thickTop="1" thickBot="1">
      <c r="E5648"/>
    </row>
    <row r="5649" spans="5:5" ht="13.5" thickTop="1" thickBot="1">
      <c r="E5649"/>
    </row>
    <row r="5650" spans="5:5" ht="13.5" thickTop="1" thickBot="1">
      <c r="E5650"/>
    </row>
    <row r="5651" spans="5:5" ht="13.5" thickTop="1" thickBot="1">
      <c r="E5651"/>
    </row>
    <row r="5652" spans="5:5" ht="13.5" thickTop="1" thickBot="1">
      <c r="E5652"/>
    </row>
    <row r="5653" spans="5:5" ht="13.5" thickTop="1" thickBot="1">
      <c r="E5653"/>
    </row>
    <row r="5654" spans="5:5" ht="13.5" thickTop="1" thickBot="1">
      <c r="E5654"/>
    </row>
    <row r="5655" spans="5:5" ht="13.5" thickTop="1" thickBot="1">
      <c r="E5655"/>
    </row>
    <row r="5656" spans="5:5" ht="13.5" thickTop="1" thickBot="1">
      <c r="E5656"/>
    </row>
    <row r="5657" spans="5:5" ht="13.5" thickTop="1" thickBot="1">
      <c r="E5657"/>
    </row>
    <row r="5658" spans="5:5" ht="13.5" thickTop="1" thickBot="1">
      <c r="E5658"/>
    </row>
    <row r="5659" spans="5:5" ht="13.5" thickTop="1" thickBot="1">
      <c r="E5659"/>
    </row>
    <row r="5660" spans="5:5" ht="13.5" thickTop="1" thickBot="1">
      <c r="E5660"/>
    </row>
    <row r="5661" spans="5:5" ht="13.5" thickTop="1" thickBot="1">
      <c r="E5661"/>
    </row>
    <row r="5662" spans="5:5" ht="13.5" thickTop="1" thickBot="1">
      <c r="E5662"/>
    </row>
    <row r="5663" spans="5:5" ht="13.5" thickTop="1" thickBot="1">
      <c r="E5663"/>
    </row>
    <row r="5664" spans="5:5" ht="13.5" thickTop="1" thickBot="1">
      <c r="E5664"/>
    </row>
    <row r="5665" spans="5:5" ht="13.5" thickTop="1" thickBot="1">
      <c r="E5665"/>
    </row>
    <row r="5666" spans="5:5" ht="13.5" thickTop="1" thickBot="1">
      <c r="E5666"/>
    </row>
    <row r="5667" spans="5:5" ht="13.5" thickTop="1" thickBot="1">
      <c r="E5667"/>
    </row>
    <row r="5668" spans="5:5" ht="13" thickTop="1">
      <c r="E5668"/>
    </row>
    <row r="5669" spans="5:5">
      <c r="E5669"/>
    </row>
    <row r="5670" spans="5:5">
      <c r="E5670"/>
    </row>
    <row r="5671" spans="5:5">
      <c r="E5671"/>
    </row>
    <row r="5672" spans="5:5">
      <c r="E5672"/>
    </row>
    <row r="5673" spans="5:5">
      <c r="E5673"/>
    </row>
    <row r="5674" spans="5:5">
      <c r="E5674"/>
    </row>
    <row r="5675" spans="5:5">
      <c r="E5675"/>
    </row>
    <row r="5676" spans="5:5">
      <c r="E5676"/>
    </row>
    <row r="5677" spans="5:5">
      <c r="E5677"/>
    </row>
    <row r="5678" spans="5:5">
      <c r="E5678"/>
    </row>
    <row r="5679" spans="5:5">
      <c r="E5679"/>
    </row>
    <row r="5680" spans="5:5">
      <c r="E5680"/>
    </row>
    <row r="5681" spans="5:5" ht="13" thickBot="1">
      <c r="E5681"/>
    </row>
    <row r="5682" spans="5:5" ht="13.5" thickTop="1" thickBot="1">
      <c r="E5682"/>
    </row>
    <row r="5683" spans="5:5" ht="13.5" thickTop="1" thickBot="1">
      <c r="E5683"/>
    </row>
    <row r="5684" spans="5:5" ht="13.5" thickTop="1" thickBot="1">
      <c r="E5684"/>
    </row>
    <row r="5685" spans="5:5" ht="13.5" thickTop="1" thickBot="1">
      <c r="E5685"/>
    </row>
    <row r="5686" spans="5:5" ht="13.5" thickTop="1" thickBot="1">
      <c r="E5686"/>
    </row>
    <row r="5687" spans="5:5" ht="13.5" thickTop="1" thickBot="1">
      <c r="E5687"/>
    </row>
    <row r="5688" spans="5:5" ht="13.5" thickTop="1" thickBot="1">
      <c r="E5688"/>
    </row>
    <row r="5689" spans="5:5" ht="13.5" thickTop="1" thickBot="1">
      <c r="E5689"/>
    </row>
    <row r="5690" spans="5:5" ht="13.5" thickTop="1" thickBot="1">
      <c r="E5690"/>
    </row>
    <row r="5691" spans="5:5" ht="13.5" thickTop="1" thickBot="1">
      <c r="E5691"/>
    </row>
    <row r="5692" spans="5:5" ht="13.5" thickTop="1" thickBot="1">
      <c r="E5692"/>
    </row>
    <row r="5693" spans="5:5" ht="13.5" thickTop="1" thickBot="1">
      <c r="E5693"/>
    </row>
    <row r="5694" spans="5:5" ht="13.5" thickTop="1" thickBot="1">
      <c r="E5694"/>
    </row>
    <row r="5695" spans="5:5" ht="13.5" thickTop="1" thickBot="1">
      <c r="E5695"/>
    </row>
    <row r="5696" spans="5:5" ht="13.5" thickTop="1" thickBot="1">
      <c r="E5696"/>
    </row>
    <row r="5697" spans="5:5" ht="13.5" thickTop="1" thickBot="1">
      <c r="E5697"/>
    </row>
    <row r="5698" spans="5:5" ht="13.5" thickTop="1" thickBot="1">
      <c r="E5698"/>
    </row>
    <row r="5699" spans="5:5" ht="13.5" thickTop="1" thickBot="1">
      <c r="E5699"/>
    </row>
    <row r="5700" spans="5:5" ht="13.5" thickTop="1" thickBot="1">
      <c r="E5700"/>
    </row>
    <row r="5701" spans="5:5" ht="13.5" thickTop="1" thickBot="1">
      <c r="E5701"/>
    </row>
    <row r="5702" spans="5:5" ht="13.5" thickTop="1" thickBot="1">
      <c r="E5702"/>
    </row>
    <row r="5703" spans="5:5" ht="13.5" thickTop="1" thickBot="1">
      <c r="E5703"/>
    </row>
    <row r="5704" spans="5:5" ht="13.5" thickTop="1" thickBot="1">
      <c r="E5704"/>
    </row>
    <row r="5705" spans="5:5" ht="13.5" thickTop="1" thickBot="1">
      <c r="E5705"/>
    </row>
    <row r="5706" spans="5:5" ht="13.5" thickTop="1" thickBot="1">
      <c r="E5706"/>
    </row>
    <row r="5707" spans="5:5" ht="13.5" thickTop="1" thickBot="1">
      <c r="E5707"/>
    </row>
    <row r="5708" spans="5:5" ht="13.5" thickTop="1" thickBot="1">
      <c r="E5708"/>
    </row>
    <row r="5709" spans="5:5" ht="13.5" thickTop="1" thickBot="1">
      <c r="E5709"/>
    </row>
    <row r="5710" spans="5:5" ht="13.5" thickTop="1" thickBot="1">
      <c r="E5710"/>
    </row>
    <row r="5711" spans="5:5" ht="13.5" thickTop="1" thickBot="1">
      <c r="E5711"/>
    </row>
    <row r="5712" spans="5:5" ht="13.5" thickTop="1" thickBot="1">
      <c r="E5712"/>
    </row>
    <row r="5713" spans="5:5" ht="13.5" thickTop="1" thickBot="1">
      <c r="E5713"/>
    </row>
    <row r="5714" spans="5:5" ht="13.5" thickTop="1" thickBot="1">
      <c r="E5714"/>
    </row>
    <row r="5715" spans="5:5" ht="13.5" thickTop="1" thickBot="1">
      <c r="E5715"/>
    </row>
    <row r="5716" spans="5:5" ht="13.5" thickTop="1" thickBot="1">
      <c r="E5716"/>
    </row>
    <row r="5717" spans="5:5" ht="13.5" thickTop="1" thickBot="1">
      <c r="E5717"/>
    </row>
    <row r="5718" spans="5:5" ht="13.5" thickTop="1" thickBot="1">
      <c r="E5718"/>
    </row>
    <row r="5719" spans="5:5" ht="13.5" thickTop="1" thickBot="1">
      <c r="E5719"/>
    </row>
    <row r="5720" spans="5:5" ht="13.5" thickTop="1" thickBot="1">
      <c r="E5720"/>
    </row>
    <row r="5721" spans="5:5" ht="13.5" thickTop="1" thickBot="1">
      <c r="E5721"/>
    </row>
    <row r="5722" spans="5:5" ht="13.5" thickTop="1" thickBot="1">
      <c r="E5722"/>
    </row>
    <row r="5723" spans="5:5" ht="13.5" thickTop="1" thickBot="1">
      <c r="E5723"/>
    </row>
    <row r="5724" spans="5:5" ht="13.5" thickTop="1" thickBot="1">
      <c r="E5724"/>
    </row>
    <row r="5725" spans="5:5" ht="13.5" thickTop="1" thickBot="1">
      <c r="E5725"/>
    </row>
    <row r="5726" spans="5:5" ht="13.5" thickTop="1" thickBot="1">
      <c r="E5726"/>
    </row>
    <row r="5727" spans="5:5" ht="13.5" thickTop="1" thickBot="1">
      <c r="E5727"/>
    </row>
    <row r="5728" spans="5:5" ht="13.5" thickTop="1" thickBot="1">
      <c r="E5728"/>
    </row>
    <row r="5729" spans="5:5" ht="13.5" thickTop="1" thickBot="1">
      <c r="E5729"/>
    </row>
    <row r="5730" spans="5:5" ht="13.5" thickTop="1" thickBot="1">
      <c r="E5730"/>
    </row>
    <row r="5731" spans="5:5" ht="13.5" thickTop="1" thickBot="1">
      <c r="E5731"/>
    </row>
    <row r="5732" spans="5:5" ht="13.5" thickTop="1" thickBot="1">
      <c r="E5732"/>
    </row>
    <row r="5733" spans="5:5" ht="13.5" thickTop="1" thickBot="1">
      <c r="E5733"/>
    </row>
    <row r="5734" spans="5:5" ht="13.5" thickTop="1" thickBot="1">
      <c r="E5734"/>
    </row>
    <row r="5735" spans="5:5" ht="13.5" thickTop="1" thickBot="1">
      <c r="E5735"/>
    </row>
    <row r="5736" spans="5:5" ht="13.5" thickTop="1" thickBot="1">
      <c r="E5736"/>
    </row>
    <row r="5737" spans="5:5" ht="13.5" thickTop="1" thickBot="1">
      <c r="E5737"/>
    </row>
    <row r="5738" spans="5:5" ht="13" thickTop="1">
      <c r="E5738"/>
    </row>
    <row r="5739" spans="5:5">
      <c r="E5739"/>
    </row>
    <row r="5740" spans="5:5">
      <c r="E5740"/>
    </row>
    <row r="5741" spans="5:5">
      <c r="E5741"/>
    </row>
    <row r="5742" spans="5:5">
      <c r="E5742"/>
    </row>
    <row r="5743" spans="5:5">
      <c r="E5743"/>
    </row>
    <row r="5744" spans="5:5">
      <c r="E5744"/>
    </row>
    <row r="5745" spans="5:5">
      <c r="E5745"/>
    </row>
    <row r="5746" spans="5:5">
      <c r="E5746"/>
    </row>
    <row r="5747" spans="5:5">
      <c r="E5747"/>
    </row>
    <row r="5748" spans="5:5">
      <c r="E5748"/>
    </row>
    <row r="5749" spans="5:5">
      <c r="E5749"/>
    </row>
    <row r="5750" spans="5:5">
      <c r="E5750"/>
    </row>
    <row r="5751" spans="5:5" ht="13" thickBot="1">
      <c r="E5751"/>
    </row>
    <row r="5752" spans="5:5" ht="13.5" thickTop="1" thickBot="1">
      <c r="E5752"/>
    </row>
    <row r="5753" spans="5:5" ht="13.5" thickTop="1" thickBot="1">
      <c r="E5753"/>
    </row>
    <row r="5754" spans="5:5" ht="13.5" thickTop="1" thickBot="1">
      <c r="E5754"/>
    </row>
    <row r="5755" spans="5:5" ht="13.5" thickTop="1" thickBot="1">
      <c r="E5755"/>
    </row>
    <row r="5756" spans="5:5" ht="13.5" thickTop="1" thickBot="1">
      <c r="E5756"/>
    </row>
    <row r="5757" spans="5:5" ht="13.5" thickTop="1" thickBot="1">
      <c r="E5757"/>
    </row>
    <row r="5758" spans="5:5" ht="13.5" thickTop="1" thickBot="1">
      <c r="E5758"/>
    </row>
    <row r="5759" spans="5:5" ht="13.5" thickTop="1" thickBot="1">
      <c r="E5759"/>
    </row>
    <row r="5760" spans="5:5" ht="13.5" thickTop="1" thickBot="1">
      <c r="E5760"/>
    </row>
    <row r="5761" spans="5:5" ht="13.5" thickTop="1" thickBot="1">
      <c r="E5761"/>
    </row>
    <row r="5762" spans="5:5" ht="13.5" thickTop="1" thickBot="1">
      <c r="E5762"/>
    </row>
    <row r="5763" spans="5:5" ht="13.5" thickTop="1" thickBot="1">
      <c r="E5763"/>
    </row>
    <row r="5764" spans="5:5" ht="13.5" thickTop="1" thickBot="1">
      <c r="E5764"/>
    </row>
    <row r="5765" spans="5:5" ht="13.5" thickTop="1" thickBot="1">
      <c r="E5765"/>
    </row>
    <row r="5766" spans="5:5" ht="13.5" thickTop="1" thickBot="1">
      <c r="E5766"/>
    </row>
    <row r="5767" spans="5:5" ht="13.5" thickTop="1" thickBot="1">
      <c r="E5767"/>
    </row>
    <row r="5768" spans="5:5" ht="13.5" thickTop="1" thickBot="1">
      <c r="E5768"/>
    </row>
    <row r="5769" spans="5:5" ht="13.5" thickTop="1" thickBot="1">
      <c r="E5769"/>
    </row>
    <row r="5770" spans="5:5" ht="13.5" thickTop="1" thickBot="1">
      <c r="E5770"/>
    </row>
    <row r="5771" spans="5:5" ht="13.5" thickTop="1" thickBot="1">
      <c r="E5771"/>
    </row>
    <row r="5772" spans="5:5" ht="13.5" thickTop="1" thickBot="1">
      <c r="E5772"/>
    </row>
    <row r="5773" spans="5:5" ht="13.5" thickTop="1" thickBot="1">
      <c r="E5773"/>
    </row>
    <row r="5774" spans="5:5" ht="13.5" thickTop="1" thickBot="1">
      <c r="E5774"/>
    </row>
    <row r="5775" spans="5:5" ht="13.5" thickTop="1" thickBot="1">
      <c r="E5775"/>
    </row>
    <row r="5776" spans="5:5" ht="13.5" thickTop="1" thickBot="1">
      <c r="E5776"/>
    </row>
    <row r="5777" spans="5:5" ht="13.5" thickTop="1" thickBot="1">
      <c r="E5777"/>
    </row>
    <row r="5778" spans="5:5" ht="13.5" thickTop="1" thickBot="1">
      <c r="E5778"/>
    </row>
    <row r="5779" spans="5:5" ht="13.5" thickTop="1" thickBot="1">
      <c r="E5779"/>
    </row>
    <row r="5780" spans="5:5" ht="13.5" thickTop="1" thickBot="1">
      <c r="E5780"/>
    </row>
    <row r="5781" spans="5:5" ht="13.5" thickTop="1" thickBot="1">
      <c r="E5781"/>
    </row>
    <row r="5782" spans="5:5" ht="13.5" thickTop="1" thickBot="1">
      <c r="E5782"/>
    </row>
    <row r="5783" spans="5:5" ht="13.5" thickTop="1" thickBot="1">
      <c r="E5783"/>
    </row>
    <row r="5784" spans="5:5" ht="13.5" thickTop="1" thickBot="1">
      <c r="E5784"/>
    </row>
    <row r="5785" spans="5:5" ht="13.5" thickTop="1" thickBot="1">
      <c r="E5785"/>
    </row>
    <row r="5786" spans="5:5" ht="13.5" thickTop="1" thickBot="1">
      <c r="E5786"/>
    </row>
    <row r="5787" spans="5:5" ht="13.5" thickTop="1" thickBot="1">
      <c r="E5787"/>
    </row>
    <row r="5788" spans="5:5" ht="13.5" thickTop="1" thickBot="1">
      <c r="E5788"/>
    </row>
    <row r="5789" spans="5:5" ht="13.5" thickTop="1" thickBot="1">
      <c r="E5789"/>
    </row>
    <row r="5790" spans="5:5" ht="13.5" thickTop="1" thickBot="1">
      <c r="E5790"/>
    </row>
    <row r="5791" spans="5:5" ht="13.5" thickTop="1" thickBot="1">
      <c r="E5791"/>
    </row>
    <row r="5792" spans="5:5" ht="13.5" thickTop="1" thickBot="1">
      <c r="E5792"/>
    </row>
    <row r="5793" spans="5:5" ht="13.5" thickTop="1" thickBot="1">
      <c r="E5793"/>
    </row>
    <row r="5794" spans="5:5" ht="13.5" thickTop="1" thickBot="1">
      <c r="E5794"/>
    </row>
    <row r="5795" spans="5:5" ht="13.5" thickTop="1" thickBot="1">
      <c r="E5795"/>
    </row>
    <row r="5796" spans="5:5" ht="13.5" thickTop="1" thickBot="1">
      <c r="E5796"/>
    </row>
    <row r="5797" spans="5:5" ht="13.5" thickTop="1" thickBot="1">
      <c r="E5797"/>
    </row>
    <row r="5798" spans="5:5" ht="13.5" thickTop="1" thickBot="1">
      <c r="E5798"/>
    </row>
    <row r="5799" spans="5:5" ht="13.5" thickTop="1" thickBot="1">
      <c r="E5799"/>
    </row>
    <row r="5800" spans="5:5" ht="13.5" thickTop="1" thickBot="1">
      <c r="E5800"/>
    </row>
    <row r="5801" spans="5:5" ht="13.5" thickTop="1" thickBot="1">
      <c r="E5801"/>
    </row>
    <row r="5802" spans="5:5" ht="13.5" thickTop="1" thickBot="1">
      <c r="E5802"/>
    </row>
    <row r="5803" spans="5:5" ht="13.5" thickTop="1" thickBot="1">
      <c r="E5803"/>
    </row>
    <row r="5804" spans="5:5" ht="13.5" thickTop="1" thickBot="1">
      <c r="E5804"/>
    </row>
    <row r="5805" spans="5:5" ht="13.5" thickTop="1" thickBot="1">
      <c r="E5805"/>
    </row>
    <row r="5806" spans="5:5" ht="13.5" thickTop="1" thickBot="1">
      <c r="E5806"/>
    </row>
    <row r="5807" spans="5:5" ht="13.5" thickTop="1" thickBot="1">
      <c r="E5807"/>
    </row>
    <row r="5808" spans="5:5" ht="13" thickTop="1">
      <c r="E5808"/>
    </row>
    <row r="5809" spans="5:5">
      <c r="E5809"/>
    </row>
    <row r="5810" spans="5:5">
      <c r="E5810"/>
    </row>
    <row r="5811" spans="5:5">
      <c r="E5811"/>
    </row>
    <row r="5812" spans="5:5">
      <c r="E5812"/>
    </row>
    <row r="5813" spans="5:5">
      <c r="E5813"/>
    </row>
    <row r="5814" spans="5:5">
      <c r="E5814"/>
    </row>
    <row r="5815" spans="5:5">
      <c r="E5815"/>
    </row>
    <row r="5816" spans="5:5">
      <c r="E5816"/>
    </row>
    <row r="5817" spans="5:5">
      <c r="E5817"/>
    </row>
    <row r="5818" spans="5:5">
      <c r="E5818"/>
    </row>
    <row r="5819" spans="5:5">
      <c r="E5819"/>
    </row>
    <row r="5820" spans="5:5">
      <c r="E5820"/>
    </row>
    <row r="5821" spans="5:5" ht="13" thickBot="1">
      <c r="E5821"/>
    </row>
    <row r="5822" spans="5:5" ht="13.5" thickTop="1" thickBot="1">
      <c r="E5822"/>
    </row>
    <row r="5823" spans="5:5" ht="13.5" thickTop="1" thickBot="1">
      <c r="E5823"/>
    </row>
    <row r="5824" spans="5:5" ht="13.5" thickTop="1" thickBot="1">
      <c r="E5824"/>
    </row>
    <row r="5825" spans="5:5" ht="13.5" thickTop="1" thickBot="1">
      <c r="E5825"/>
    </row>
    <row r="5826" spans="5:5" ht="13.5" thickTop="1" thickBot="1">
      <c r="E5826"/>
    </row>
    <row r="5827" spans="5:5" ht="13.5" thickTop="1" thickBot="1">
      <c r="E5827"/>
    </row>
    <row r="5828" spans="5:5" ht="13.5" thickTop="1" thickBot="1">
      <c r="E5828"/>
    </row>
    <row r="5829" spans="5:5" ht="13.5" thickTop="1" thickBot="1">
      <c r="E5829"/>
    </row>
    <row r="5830" spans="5:5" ht="13.5" thickTop="1" thickBot="1">
      <c r="E5830"/>
    </row>
    <row r="5831" spans="5:5" ht="13.5" thickTop="1" thickBot="1">
      <c r="E5831"/>
    </row>
    <row r="5832" spans="5:5" ht="13.5" thickTop="1" thickBot="1">
      <c r="E5832"/>
    </row>
    <row r="5833" spans="5:5" ht="13.5" thickTop="1" thickBot="1">
      <c r="E5833"/>
    </row>
    <row r="5834" spans="5:5" ht="13.5" thickTop="1" thickBot="1">
      <c r="E5834"/>
    </row>
    <row r="5835" spans="5:5" ht="13.5" thickTop="1" thickBot="1">
      <c r="E5835"/>
    </row>
    <row r="5836" spans="5:5" ht="13.5" thickTop="1" thickBot="1">
      <c r="E5836"/>
    </row>
    <row r="5837" spans="5:5" ht="13.5" thickTop="1" thickBot="1">
      <c r="E5837"/>
    </row>
    <row r="5838" spans="5:5" ht="13.5" thickTop="1" thickBot="1">
      <c r="E5838"/>
    </row>
    <row r="5839" spans="5:5" ht="13.5" thickTop="1" thickBot="1">
      <c r="E5839"/>
    </row>
    <row r="5840" spans="5:5" ht="13.5" thickTop="1" thickBot="1">
      <c r="E5840"/>
    </row>
    <row r="5841" spans="5:5" ht="13.5" thickTop="1" thickBot="1">
      <c r="E5841"/>
    </row>
    <row r="5842" spans="5:5" ht="13.5" thickTop="1" thickBot="1">
      <c r="E5842"/>
    </row>
    <row r="5843" spans="5:5" ht="13.5" thickTop="1" thickBot="1">
      <c r="E5843"/>
    </row>
    <row r="5844" spans="5:5" ht="13.5" thickTop="1" thickBot="1">
      <c r="E5844"/>
    </row>
    <row r="5845" spans="5:5" ht="13.5" thickTop="1" thickBot="1">
      <c r="E5845"/>
    </row>
    <row r="5846" spans="5:5" ht="13.5" thickTop="1" thickBot="1">
      <c r="E5846"/>
    </row>
    <row r="5847" spans="5:5" ht="13.5" thickTop="1" thickBot="1">
      <c r="E5847"/>
    </row>
    <row r="5848" spans="5:5" ht="13.5" thickTop="1" thickBot="1">
      <c r="E5848"/>
    </row>
    <row r="5849" spans="5:5" ht="13.5" thickTop="1" thickBot="1">
      <c r="E5849"/>
    </row>
    <row r="5850" spans="5:5" ht="13.5" thickTop="1" thickBot="1">
      <c r="E5850"/>
    </row>
    <row r="5851" spans="5:5" ht="13.5" thickTop="1" thickBot="1">
      <c r="E5851"/>
    </row>
    <row r="5852" spans="5:5" ht="13.5" thickTop="1" thickBot="1">
      <c r="E5852"/>
    </row>
    <row r="5853" spans="5:5" ht="13.5" thickTop="1" thickBot="1">
      <c r="E5853"/>
    </row>
    <row r="5854" spans="5:5" ht="13.5" thickTop="1" thickBot="1">
      <c r="E5854"/>
    </row>
    <row r="5855" spans="5:5" ht="13.5" thickTop="1" thickBot="1">
      <c r="E5855"/>
    </row>
    <row r="5856" spans="5:5" ht="13.5" thickTop="1" thickBot="1">
      <c r="E5856"/>
    </row>
    <row r="5857" spans="5:5" ht="13.5" thickTop="1" thickBot="1">
      <c r="E5857"/>
    </row>
    <row r="5858" spans="5:5" ht="13.5" thickTop="1" thickBot="1">
      <c r="E5858"/>
    </row>
    <row r="5859" spans="5:5" ht="13.5" thickTop="1" thickBot="1">
      <c r="E5859"/>
    </row>
    <row r="5860" spans="5:5" ht="13.5" thickTop="1" thickBot="1">
      <c r="E5860"/>
    </row>
    <row r="5861" spans="5:5" ht="13.5" thickTop="1" thickBot="1">
      <c r="E5861"/>
    </row>
    <row r="5862" spans="5:5" ht="13.5" thickTop="1" thickBot="1">
      <c r="E5862"/>
    </row>
    <row r="5863" spans="5:5" ht="13.5" thickTop="1" thickBot="1">
      <c r="E5863"/>
    </row>
    <row r="5864" spans="5:5" ht="13.5" thickTop="1" thickBot="1">
      <c r="E5864"/>
    </row>
    <row r="5865" spans="5:5" ht="13.5" thickTop="1" thickBot="1">
      <c r="E5865"/>
    </row>
    <row r="5866" spans="5:5" ht="13.5" thickTop="1" thickBot="1">
      <c r="E5866"/>
    </row>
    <row r="5867" spans="5:5" ht="13.5" thickTop="1" thickBot="1">
      <c r="E5867"/>
    </row>
    <row r="5868" spans="5:5" ht="13.5" thickTop="1" thickBot="1">
      <c r="E5868"/>
    </row>
    <row r="5869" spans="5:5" ht="13.5" thickTop="1" thickBot="1">
      <c r="E5869"/>
    </row>
    <row r="5870" spans="5:5" ht="13.5" thickTop="1" thickBot="1">
      <c r="E5870"/>
    </row>
    <row r="5871" spans="5:5" ht="13.5" thickTop="1" thickBot="1">
      <c r="E5871"/>
    </row>
    <row r="5872" spans="5:5" ht="13.5" thickTop="1" thickBot="1">
      <c r="E5872"/>
    </row>
    <row r="5873" spans="5:5" ht="13.5" thickTop="1" thickBot="1">
      <c r="E5873"/>
    </row>
    <row r="5874" spans="5:5" ht="13.5" thickTop="1" thickBot="1">
      <c r="E5874"/>
    </row>
    <row r="5875" spans="5:5" ht="13.5" thickTop="1" thickBot="1">
      <c r="E5875"/>
    </row>
    <row r="5876" spans="5:5" ht="13.5" thickTop="1" thickBot="1">
      <c r="E5876"/>
    </row>
    <row r="5877" spans="5:5" ht="13.5" thickTop="1" thickBot="1">
      <c r="E5877"/>
    </row>
    <row r="5878" spans="5:5" ht="13" thickTop="1">
      <c r="E5878"/>
    </row>
    <row r="5879" spans="5:5">
      <c r="E5879"/>
    </row>
    <row r="5880" spans="5:5">
      <c r="E5880"/>
    </row>
    <row r="5881" spans="5:5">
      <c r="E5881"/>
    </row>
    <row r="5882" spans="5:5">
      <c r="E5882"/>
    </row>
    <row r="5883" spans="5:5">
      <c r="E5883"/>
    </row>
    <row r="5884" spans="5:5">
      <c r="E5884"/>
    </row>
    <row r="5885" spans="5:5">
      <c r="E5885"/>
    </row>
    <row r="5886" spans="5:5">
      <c r="E5886"/>
    </row>
    <row r="5887" spans="5:5">
      <c r="E5887"/>
    </row>
    <row r="5888" spans="5:5">
      <c r="E5888"/>
    </row>
    <row r="5889" spans="5:5">
      <c r="E5889"/>
    </row>
    <row r="5890" spans="5:5">
      <c r="E5890"/>
    </row>
    <row r="5891" spans="5:5" ht="13" thickBot="1">
      <c r="E5891"/>
    </row>
    <row r="5892" spans="5:5" ht="13.5" thickTop="1" thickBot="1">
      <c r="E5892"/>
    </row>
    <row r="5893" spans="5:5" ht="13.5" thickTop="1" thickBot="1">
      <c r="E5893"/>
    </row>
    <row r="5894" spans="5:5" ht="13.5" thickTop="1" thickBot="1">
      <c r="E5894"/>
    </row>
    <row r="5895" spans="5:5" ht="13.5" thickTop="1" thickBot="1">
      <c r="E5895"/>
    </row>
    <row r="5896" spans="5:5" ht="13.5" thickTop="1" thickBot="1">
      <c r="E5896"/>
    </row>
    <row r="5897" spans="5:5" ht="13.5" thickTop="1" thickBot="1">
      <c r="E5897"/>
    </row>
    <row r="5898" spans="5:5" ht="13.5" thickTop="1" thickBot="1">
      <c r="E5898"/>
    </row>
    <row r="5899" spans="5:5" ht="13.5" thickTop="1" thickBot="1">
      <c r="E5899"/>
    </row>
    <row r="5900" spans="5:5" ht="13.5" thickTop="1" thickBot="1">
      <c r="E5900"/>
    </row>
    <row r="5901" spans="5:5" ht="13.5" thickTop="1" thickBot="1">
      <c r="E5901"/>
    </row>
    <row r="5902" spans="5:5" ht="13.5" thickTop="1" thickBot="1">
      <c r="E5902"/>
    </row>
    <row r="5903" spans="5:5" ht="13.5" thickTop="1" thickBot="1">
      <c r="E5903"/>
    </row>
    <row r="5904" spans="5:5" ht="13.5" thickTop="1" thickBot="1">
      <c r="E5904"/>
    </row>
    <row r="5905" spans="5:5" ht="13.5" thickTop="1" thickBot="1">
      <c r="E5905"/>
    </row>
    <row r="5906" spans="5:5" ht="13.5" thickTop="1" thickBot="1">
      <c r="E5906"/>
    </row>
    <row r="5907" spans="5:5" ht="13.5" thickTop="1" thickBot="1">
      <c r="E5907"/>
    </row>
    <row r="5908" spans="5:5" ht="13.5" thickTop="1" thickBot="1">
      <c r="E5908"/>
    </row>
    <row r="5909" spans="5:5" ht="13.5" thickTop="1" thickBot="1">
      <c r="E5909"/>
    </row>
    <row r="5910" spans="5:5" ht="13.5" thickTop="1" thickBot="1">
      <c r="E5910"/>
    </row>
    <row r="5911" spans="5:5" ht="13.5" thickTop="1" thickBot="1">
      <c r="E5911"/>
    </row>
    <row r="5912" spans="5:5" ht="13.5" thickTop="1" thickBot="1">
      <c r="E5912"/>
    </row>
    <row r="5913" spans="5:5" ht="13.5" thickTop="1" thickBot="1">
      <c r="E5913"/>
    </row>
    <row r="5914" spans="5:5" ht="13.5" thickTop="1" thickBot="1">
      <c r="E5914"/>
    </row>
    <row r="5915" spans="5:5" ht="13.5" thickTop="1" thickBot="1">
      <c r="E5915"/>
    </row>
    <row r="5916" spans="5:5" ht="13.5" thickTop="1" thickBot="1">
      <c r="E5916"/>
    </row>
    <row r="5917" spans="5:5" ht="13.5" thickTop="1" thickBot="1">
      <c r="E5917"/>
    </row>
    <row r="5918" spans="5:5" ht="13.5" thickTop="1" thickBot="1">
      <c r="E5918"/>
    </row>
    <row r="5919" spans="5:5" ht="13.5" thickTop="1" thickBot="1">
      <c r="E5919"/>
    </row>
    <row r="5920" spans="5:5" ht="13.5" thickTop="1" thickBot="1">
      <c r="E5920"/>
    </row>
    <row r="5921" spans="5:5" ht="13.5" thickTop="1" thickBot="1">
      <c r="E5921"/>
    </row>
    <row r="5922" spans="5:5" ht="13.5" thickTop="1" thickBot="1">
      <c r="E5922"/>
    </row>
    <row r="5923" spans="5:5" ht="13.5" thickTop="1" thickBot="1">
      <c r="E5923"/>
    </row>
    <row r="5924" spans="5:5" ht="13.5" thickTop="1" thickBot="1">
      <c r="E5924"/>
    </row>
    <row r="5925" spans="5:5" ht="13.5" thickTop="1" thickBot="1">
      <c r="E5925"/>
    </row>
    <row r="5926" spans="5:5" ht="13.5" thickTop="1" thickBot="1">
      <c r="E5926"/>
    </row>
    <row r="5927" spans="5:5" ht="13.5" thickTop="1" thickBot="1">
      <c r="E5927"/>
    </row>
    <row r="5928" spans="5:5" ht="13.5" thickTop="1" thickBot="1">
      <c r="E5928"/>
    </row>
    <row r="5929" spans="5:5" ht="13.5" thickTop="1" thickBot="1">
      <c r="E5929"/>
    </row>
    <row r="5930" spans="5:5" ht="13.5" thickTop="1" thickBot="1">
      <c r="E5930"/>
    </row>
    <row r="5931" spans="5:5" ht="13.5" thickTop="1" thickBot="1">
      <c r="E5931"/>
    </row>
    <row r="5932" spans="5:5" ht="13.5" thickTop="1" thickBot="1">
      <c r="E5932"/>
    </row>
    <row r="5933" spans="5:5" ht="13.5" thickTop="1" thickBot="1">
      <c r="E5933"/>
    </row>
    <row r="5934" spans="5:5" ht="13.5" thickTop="1" thickBot="1">
      <c r="E5934"/>
    </row>
    <row r="5935" spans="5:5" ht="13.5" thickTop="1" thickBot="1">
      <c r="E5935"/>
    </row>
    <row r="5936" spans="5:5" ht="13.5" thickTop="1" thickBot="1">
      <c r="E5936"/>
    </row>
    <row r="5937" spans="5:5" ht="13.5" thickTop="1" thickBot="1">
      <c r="E5937"/>
    </row>
    <row r="5938" spans="5:5" ht="13.5" thickTop="1" thickBot="1">
      <c r="E5938"/>
    </row>
    <row r="5939" spans="5:5" ht="13.5" thickTop="1" thickBot="1">
      <c r="E5939"/>
    </row>
    <row r="5940" spans="5:5" ht="13.5" thickTop="1" thickBot="1">
      <c r="E5940"/>
    </row>
    <row r="5941" spans="5:5" ht="13.5" thickTop="1" thickBot="1">
      <c r="E5941"/>
    </row>
    <row r="5942" spans="5:5" ht="13.5" thickTop="1" thickBot="1">
      <c r="E5942"/>
    </row>
    <row r="5943" spans="5:5" ht="13.5" thickTop="1" thickBot="1">
      <c r="E5943"/>
    </row>
    <row r="5944" spans="5:5" ht="13.5" thickTop="1" thickBot="1">
      <c r="E5944"/>
    </row>
    <row r="5945" spans="5:5" ht="13.5" thickTop="1" thickBot="1">
      <c r="E5945"/>
    </row>
    <row r="5946" spans="5:5" ht="13.5" thickTop="1" thickBot="1">
      <c r="E5946"/>
    </row>
    <row r="5947" spans="5:5" ht="13.5" thickTop="1" thickBot="1">
      <c r="E5947"/>
    </row>
    <row r="5948" spans="5:5" ht="13" thickTop="1">
      <c r="E5948"/>
    </row>
    <row r="5949" spans="5:5">
      <c r="E5949"/>
    </row>
    <row r="5950" spans="5:5">
      <c r="E5950"/>
    </row>
    <row r="5951" spans="5:5">
      <c r="E5951"/>
    </row>
    <row r="5952" spans="5:5">
      <c r="E5952"/>
    </row>
    <row r="5953" spans="5:5">
      <c r="E5953"/>
    </row>
    <row r="5954" spans="5:5">
      <c r="E5954"/>
    </row>
    <row r="5955" spans="5:5">
      <c r="E5955"/>
    </row>
    <row r="5956" spans="5:5">
      <c r="E5956"/>
    </row>
    <row r="5957" spans="5:5">
      <c r="E5957"/>
    </row>
    <row r="5958" spans="5:5">
      <c r="E5958"/>
    </row>
    <row r="5959" spans="5:5">
      <c r="E5959"/>
    </row>
    <row r="5960" spans="5:5">
      <c r="E5960"/>
    </row>
    <row r="5961" spans="5:5" ht="13" thickBot="1">
      <c r="E5961"/>
    </row>
    <row r="5962" spans="5:5" ht="13.5" thickTop="1" thickBot="1">
      <c r="E5962"/>
    </row>
    <row r="5963" spans="5:5" ht="13.5" thickTop="1" thickBot="1">
      <c r="E5963"/>
    </row>
    <row r="5964" spans="5:5" ht="13.5" thickTop="1" thickBot="1">
      <c r="E5964"/>
    </row>
    <row r="5965" spans="5:5" ht="13.5" thickTop="1" thickBot="1">
      <c r="E5965"/>
    </row>
    <row r="5966" spans="5:5" ht="13.5" thickTop="1" thickBot="1">
      <c r="E5966"/>
    </row>
    <row r="5967" spans="5:5" ht="13.5" thickTop="1" thickBot="1">
      <c r="E5967"/>
    </row>
    <row r="5968" spans="5:5" ht="13.5" thickTop="1" thickBot="1">
      <c r="E5968"/>
    </row>
    <row r="5969" spans="5:5" ht="13.5" thickTop="1" thickBot="1">
      <c r="E5969"/>
    </row>
    <row r="5970" spans="5:5" ht="13.5" thickTop="1" thickBot="1">
      <c r="E5970"/>
    </row>
    <row r="5971" spans="5:5" ht="13.5" thickTop="1" thickBot="1">
      <c r="E5971"/>
    </row>
    <row r="5972" spans="5:5" ht="13.5" thickTop="1" thickBot="1">
      <c r="E5972"/>
    </row>
    <row r="5973" spans="5:5" ht="13.5" thickTop="1" thickBot="1">
      <c r="E5973"/>
    </row>
    <row r="5974" spans="5:5" ht="13.5" thickTop="1" thickBot="1">
      <c r="E5974"/>
    </row>
    <row r="5975" spans="5:5" ht="13.5" thickTop="1" thickBot="1">
      <c r="E5975"/>
    </row>
    <row r="5976" spans="5:5" ht="13.5" thickTop="1" thickBot="1">
      <c r="E5976"/>
    </row>
    <row r="5977" spans="5:5" ht="13.5" thickTop="1" thickBot="1">
      <c r="E5977"/>
    </row>
    <row r="5978" spans="5:5" ht="13.5" thickTop="1" thickBot="1">
      <c r="E5978"/>
    </row>
    <row r="5979" spans="5:5" ht="13.5" thickTop="1" thickBot="1">
      <c r="E5979"/>
    </row>
    <row r="5980" spans="5:5" ht="13.5" thickTop="1" thickBot="1">
      <c r="E5980"/>
    </row>
    <row r="5981" spans="5:5" ht="13.5" thickTop="1" thickBot="1">
      <c r="E5981"/>
    </row>
    <row r="5982" spans="5:5" ht="13.5" thickTop="1" thickBot="1">
      <c r="E5982"/>
    </row>
    <row r="5983" spans="5:5" ht="13.5" thickTop="1" thickBot="1">
      <c r="E5983"/>
    </row>
    <row r="5984" spans="5:5" ht="13.5" thickTop="1" thickBot="1">
      <c r="E5984"/>
    </row>
    <row r="5985" spans="5:5" ht="13.5" thickTop="1" thickBot="1">
      <c r="E5985"/>
    </row>
    <row r="5986" spans="5:5" ht="13.5" thickTop="1" thickBot="1">
      <c r="E5986"/>
    </row>
    <row r="5987" spans="5:5" ht="13.5" thickTop="1" thickBot="1">
      <c r="E5987"/>
    </row>
    <row r="5988" spans="5:5" ht="13.5" thickTop="1" thickBot="1">
      <c r="E5988"/>
    </row>
    <row r="5989" spans="5:5" ht="13.5" thickTop="1" thickBot="1">
      <c r="E5989"/>
    </row>
    <row r="5990" spans="5:5" ht="13.5" thickTop="1" thickBot="1">
      <c r="E5990"/>
    </row>
    <row r="5991" spans="5:5" ht="13.5" thickTop="1" thickBot="1">
      <c r="E5991"/>
    </row>
    <row r="5992" spans="5:5" ht="13.5" thickTop="1" thickBot="1">
      <c r="E5992"/>
    </row>
    <row r="5993" spans="5:5" ht="13.5" thickTop="1" thickBot="1">
      <c r="E5993"/>
    </row>
    <row r="5994" spans="5:5" ht="13.5" thickTop="1" thickBot="1">
      <c r="E5994"/>
    </row>
    <row r="5995" spans="5:5" ht="13.5" thickTop="1" thickBot="1">
      <c r="E5995"/>
    </row>
    <row r="5996" spans="5:5" ht="13.5" thickTop="1" thickBot="1">
      <c r="E5996"/>
    </row>
    <row r="5997" spans="5:5" ht="13.5" thickTop="1" thickBot="1">
      <c r="E5997"/>
    </row>
    <row r="5998" spans="5:5" ht="13.5" thickTop="1" thickBot="1">
      <c r="E5998"/>
    </row>
    <row r="5999" spans="5:5" ht="13.5" thickTop="1" thickBot="1">
      <c r="E5999"/>
    </row>
    <row r="6000" spans="5:5" ht="13.5" thickTop="1" thickBot="1">
      <c r="E6000"/>
    </row>
    <row r="6001" spans="5:5" ht="13.5" thickTop="1" thickBot="1">
      <c r="E6001"/>
    </row>
    <row r="6002" spans="5:5" ht="13.5" thickTop="1" thickBot="1">
      <c r="E6002"/>
    </row>
    <row r="6003" spans="5:5" ht="13.5" thickTop="1" thickBot="1">
      <c r="E6003"/>
    </row>
    <row r="6004" spans="5:5" ht="13.5" thickTop="1" thickBot="1">
      <c r="E6004"/>
    </row>
    <row r="6005" spans="5:5" ht="13.5" thickTop="1" thickBot="1">
      <c r="E6005"/>
    </row>
    <row r="6006" spans="5:5" ht="13.5" thickTop="1" thickBot="1">
      <c r="E6006"/>
    </row>
    <row r="6007" spans="5:5" ht="13.5" thickTop="1" thickBot="1">
      <c r="E6007"/>
    </row>
    <row r="6008" spans="5:5" ht="13.5" thickTop="1" thickBot="1">
      <c r="E6008"/>
    </row>
    <row r="6009" spans="5:5" ht="13.5" thickTop="1" thickBot="1">
      <c r="E6009"/>
    </row>
    <row r="6010" spans="5:5" ht="13.5" thickTop="1" thickBot="1">
      <c r="E6010"/>
    </row>
    <row r="6011" spans="5:5" ht="13.5" thickTop="1" thickBot="1">
      <c r="E6011"/>
    </row>
    <row r="6012" spans="5:5" ht="13.5" thickTop="1" thickBot="1">
      <c r="E6012"/>
    </row>
    <row r="6013" spans="5:5" ht="13.5" thickTop="1" thickBot="1">
      <c r="E6013"/>
    </row>
    <row r="6014" spans="5:5" ht="13.5" thickTop="1" thickBot="1">
      <c r="E6014"/>
    </row>
    <row r="6015" spans="5:5" ht="13.5" thickTop="1" thickBot="1">
      <c r="E6015"/>
    </row>
    <row r="6016" spans="5:5" ht="13.5" thickTop="1" thickBot="1">
      <c r="E6016"/>
    </row>
    <row r="6017" spans="5:5" ht="13.5" thickTop="1" thickBot="1">
      <c r="E6017"/>
    </row>
    <row r="6018" spans="5:5" ht="13" thickTop="1">
      <c r="E6018"/>
    </row>
    <row r="6019" spans="5:5">
      <c r="E6019"/>
    </row>
    <row r="6020" spans="5:5">
      <c r="E6020"/>
    </row>
    <row r="6021" spans="5:5">
      <c r="E6021"/>
    </row>
    <row r="6022" spans="5:5">
      <c r="E6022"/>
    </row>
    <row r="6023" spans="5:5">
      <c r="E6023"/>
    </row>
    <row r="6024" spans="5:5">
      <c r="E6024"/>
    </row>
    <row r="6025" spans="5:5">
      <c r="E6025"/>
    </row>
    <row r="6026" spans="5:5">
      <c r="E6026"/>
    </row>
    <row r="6027" spans="5:5">
      <c r="E6027"/>
    </row>
    <row r="6028" spans="5:5">
      <c r="E6028"/>
    </row>
    <row r="6029" spans="5:5">
      <c r="E6029"/>
    </row>
    <row r="6030" spans="5:5">
      <c r="E6030"/>
    </row>
    <row r="6031" spans="5:5" ht="13" thickBot="1">
      <c r="E6031"/>
    </row>
    <row r="6032" spans="5:5" ht="13.5" thickTop="1" thickBot="1">
      <c r="E6032"/>
    </row>
    <row r="6033" spans="5:5" ht="13.5" thickTop="1" thickBot="1">
      <c r="E6033"/>
    </row>
    <row r="6034" spans="5:5" ht="13.5" thickTop="1" thickBot="1">
      <c r="E6034"/>
    </row>
    <row r="6035" spans="5:5" ht="13.5" thickTop="1" thickBot="1">
      <c r="E6035"/>
    </row>
    <row r="6036" spans="5:5" ht="13.5" thickTop="1" thickBot="1">
      <c r="E6036"/>
    </row>
    <row r="6037" spans="5:5" ht="13.5" thickTop="1" thickBot="1">
      <c r="E6037"/>
    </row>
    <row r="6038" spans="5:5" ht="13.5" thickTop="1" thickBot="1">
      <c r="E6038"/>
    </row>
    <row r="6039" spans="5:5" ht="13.5" thickTop="1" thickBot="1">
      <c r="E6039"/>
    </row>
    <row r="6040" spans="5:5" ht="13.5" thickTop="1" thickBot="1">
      <c r="E6040"/>
    </row>
    <row r="6041" spans="5:5" ht="13.5" thickTop="1" thickBot="1">
      <c r="E6041"/>
    </row>
    <row r="6042" spans="5:5" ht="13.5" thickTop="1" thickBot="1">
      <c r="E6042"/>
    </row>
    <row r="6043" spans="5:5" ht="13.5" thickTop="1" thickBot="1">
      <c r="E6043"/>
    </row>
    <row r="6044" spans="5:5" ht="13.5" thickTop="1" thickBot="1">
      <c r="E6044"/>
    </row>
    <row r="6045" spans="5:5" ht="13.5" thickTop="1" thickBot="1">
      <c r="E6045"/>
    </row>
    <row r="6046" spans="5:5" ht="13.5" thickTop="1" thickBot="1">
      <c r="E6046"/>
    </row>
    <row r="6047" spans="5:5" ht="13.5" thickTop="1" thickBot="1">
      <c r="E6047"/>
    </row>
    <row r="6048" spans="5:5" ht="13.5" thickTop="1" thickBot="1">
      <c r="E6048"/>
    </row>
    <row r="6049" spans="5:5" ht="13.5" thickTop="1" thickBot="1">
      <c r="E6049"/>
    </row>
    <row r="6050" spans="5:5" ht="13.5" thickTop="1" thickBot="1">
      <c r="E6050"/>
    </row>
    <row r="6051" spans="5:5" ht="13.5" thickTop="1" thickBot="1">
      <c r="E6051"/>
    </row>
    <row r="6052" spans="5:5" ht="13.5" thickTop="1" thickBot="1">
      <c r="E6052"/>
    </row>
    <row r="6053" spans="5:5" ht="13.5" thickTop="1" thickBot="1">
      <c r="E6053"/>
    </row>
    <row r="6054" spans="5:5" ht="13.5" thickTop="1" thickBot="1">
      <c r="E6054"/>
    </row>
    <row r="6055" spans="5:5" ht="13.5" thickTop="1" thickBot="1">
      <c r="E6055"/>
    </row>
    <row r="6056" spans="5:5" ht="13.5" thickTop="1" thickBot="1">
      <c r="E6056"/>
    </row>
    <row r="6057" spans="5:5" ht="13.5" thickTop="1" thickBot="1">
      <c r="E6057"/>
    </row>
    <row r="6058" spans="5:5" ht="13.5" thickTop="1" thickBot="1">
      <c r="E6058"/>
    </row>
    <row r="6059" spans="5:5" ht="13.5" thickTop="1" thickBot="1">
      <c r="E6059"/>
    </row>
    <row r="6060" spans="5:5" ht="13.5" thickTop="1" thickBot="1">
      <c r="E6060"/>
    </row>
    <row r="6061" spans="5:5" ht="13.5" thickTop="1" thickBot="1">
      <c r="E6061"/>
    </row>
    <row r="6062" spans="5:5" ht="13.5" thickTop="1" thickBot="1">
      <c r="E6062"/>
    </row>
    <row r="6063" spans="5:5" ht="13.5" thickTop="1" thickBot="1">
      <c r="E6063"/>
    </row>
    <row r="6064" spans="5:5" ht="13.5" thickTop="1" thickBot="1">
      <c r="E6064"/>
    </row>
    <row r="6065" spans="5:5" ht="13.5" thickTop="1" thickBot="1">
      <c r="E6065"/>
    </row>
    <row r="6066" spans="5:5" ht="13.5" thickTop="1" thickBot="1">
      <c r="E6066"/>
    </row>
    <row r="6067" spans="5:5" ht="13.5" thickTop="1" thickBot="1">
      <c r="E6067"/>
    </row>
    <row r="6068" spans="5:5" ht="13.5" thickTop="1" thickBot="1">
      <c r="E6068"/>
    </row>
    <row r="6069" spans="5:5" ht="13.5" thickTop="1" thickBot="1">
      <c r="E6069"/>
    </row>
    <row r="6070" spans="5:5" ht="13.5" thickTop="1" thickBot="1">
      <c r="E6070"/>
    </row>
    <row r="6071" spans="5:5" ht="13.5" thickTop="1" thickBot="1">
      <c r="E6071"/>
    </row>
    <row r="6072" spans="5:5" ht="13.5" thickTop="1" thickBot="1">
      <c r="E6072"/>
    </row>
    <row r="6073" spans="5:5" ht="13.5" thickTop="1" thickBot="1">
      <c r="E6073"/>
    </row>
    <row r="6074" spans="5:5" ht="13.5" thickTop="1" thickBot="1">
      <c r="E6074"/>
    </row>
    <row r="6075" spans="5:5" ht="13.5" thickTop="1" thickBot="1">
      <c r="E6075"/>
    </row>
    <row r="6076" spans="5:5" ht="13.5" thickTop="1" thickBot="1">
      <c r="E6076"/>
    </row>
    <row r="6077" spans="5:5" ht="13.5" thickTop="1" thickBot="1">
      <c r="E6077"/>
    </row>
    <row r="6078" spans="5:5" ht="13.5" thickTop="1" thickBot="1">
      <c r="E6078"/>
    </row>
    <row r="6079" spans="5:5" ht="13.5" thickTop="1" thickBot="1">
      <c r="E6079"/>
    </row>
    <row r="6080" spans="5:5" ht="13.5" thickTop="1" thickBot="1">
      <c r="E6080"/>
    </row>
    <row r="6081" spans="5:5" ht="13.5" thickTop="1" thickBot="1">
      <c r="E6081"/>
    </row>
    <row r="6082" spans="5:5" ht="13.5" thickTop="1" thickBot="1">
      <c r="E6082"/>
    </row>
    <row r="6083" spans="5:5" ht="13.5" thickTop="1" thickBot="1">
      <c r="E6083"/>
    </row>
    <row r="6084" spans="5:5" ht="13.5" thickTop="1" thickBot="1">
      <c r="E6084"/>
    </row>
    <row r="6085" spans="5:5" ht="13.5" thickTop="1" thickBot="1">
      <c r="E6085"/>
    </row>
    <row r="6086" spans="5:5" ht="13.5" thickTop="1" thickBot="1">
      <c r="E6086"/>
    </row>
    <row r="6087" spans="5:5" ht="13.5" thickTop="1" thickBot="1">
      <c r="E6087"/>
    </row>
    <row r="6088" spans="5:5" ht="13" thickTop="1">
      <c r="E6088"/>
    </row>
    <row r="6089" spans="5:5">
      <c r="E6089"/>
    </row>
    <row r="6090" spans="5:5">
      <c r="E6090"/>
    </row>
    <row r="6091" spans="5:5">
      <c r="E6091"/>
    </row>
    <row r="6092" spans="5:5">
      <c r="E6092"/>
    </row>
    <row r="6093" spans="5:5">
      <c r="E6093"/>
    </row>
    <row r="6094" spans="5:5">
      <c r="E6094"/>
    </row>
    <row r="6095" spans="5:5">
      <c r="E6095"/>
    </row>
    <row r="6096" spans="5:5">
      <c r="E6096"/>
    </row>
    <row r="6097" spans="5:5">
      <c r="E6097"/>
    </row>
    <row r="6098" spans="5:5">
      <c r="E6098"/>
    </row>
    <row r="6099" spans="5:5">
      <c r="E6099"/>
    </row>
    <row r="6100" spans="5:5">
      <c r="E6100"/>
    </row>
    <row r="6101" spans="5:5" ht="13" thickBot="1">
      <c r="E6101"/>
    </row>
    <row r="6102" spans="5:5" ht="13.5" thickTop="1" thickBot="1">
      <c r="E6102"/>
    </row>
    <row r="6103" spans="5:5" ht="13.5" thickTop="1" thickBot="1">
      <c r="E6103"/>
    </row>
    <row r="6104" spans="5:5" ht="13.5" thickTop="1" thickBot="1">
      <c r="E6104"/>
    </row>
    <row r="6105" spans="5:5" ht="13.5" thickTop="1" thickBot="1">
      <c r="E6105"/>
    </row>
    <row r="6106" spans="5:5" ht="13.5" thickTop="1" thickBot="1">
      <c r="E6106"/>
    </row>
    <row r="6107" spans="5:5" ht="13.5" thickTop="1" thickBot="1">
      <c r="E6107"/>
    </row>
    <row r="6108" spans="5:5" ht="13.5" thickTop="1" thickBot="1">
      <c r="E6108"/>
    </row>
    <row r="6109" spans="5:5" ht="13.5" thickTop="1" thickBot="1">
      <c r="E6109"/>
    </row>
    <row r="6110" spans="5:5" ht="13.5" thickTop="1" thickBot="1">
      <c r="E6110"/>
    </row>
    <row r="6111" spans="5:5" ht="13.5" thickTop="1" thickBot="1">
      <c r="E6111"/>
    </row>
    <row r="6112" spans="5:5" ht="13.5" thickTop="1" thickBot="1">
      <c r="E6112"/>
    </row>
    <row r="6113" spans="5:5" ht="13.5" thickTop="1" thickBot="1">
      <c r="E6113"/>
    </row>
    <row r="6114" spans="5:5" ht="13.5" thickTop="1" thickBot="1">
      <c r="E6114"/>
    </row>
    <row r="6115" spans="5:5" ht="13.5" thickTop="1" thickBot="1">
      <c r="E6115"/>
    </row>
    <row r="6116" spans="5:5" ht="13.5" thickTop="1" thickBot="1">
      <c r="E6116"/>
    </row>
    <row r="6117" spans="5:5" ht="13.5" thickTop="1" thickBot="1">
      <c r="E6117"/>
    </row>
    <row r="6118" spans="5:5" ht="13.5" thickTop="1" thickBot="1">
      <c r="E6118"/>
    </row>
    <row r="6119" spans="5:5" ht="13.5" thickTop="1" thickBot="1">
      <c r="E6119"/>
    </row>
    <row r="6120" spans="5:5" ht="13.5" thickTop="1" thickBot="1">
      <c r="E6120"/>
    </row>
    <row r="6121" spans="5:5" ht="13.5" thickTop="1" thickBot="1">
      <c r="E6121"/>
    </row>
    <row r="6122" spans="5:5" ht="13.5" thickTop="1" thickBot="1">
      <c r="E6122"/>
    </row>
    <row r="6123" spans="5:5" ht="13.5" thickTop="1" thickBot="1">
      <c r="E6123"/>
    </row>
    <row r="6124" spans="5:5" ht="13.5" thickTop="1" thickBot="1">
      <c r="E6124"/>
    </row>
    <row r="6125" spans="5:5" ht="13.5" thickTop="1" thickBot="1">
      <c r="E6125"/>
    </row>
    <row r="6126" spans="5:5" ht="13.5" thickTop="1" thickBot="1">
      <c r="E6126"/>
    </row>
    <row r="6127" spans="5:5" ht="13.5" thickTop="1" thickBot="1">
      <c r="E6127"/>
    </row>
    <row r="6128" spans="5:5" ht="13.5" thickTop="1" thickBot="1">
      <c r="E6128"/>
    </row>
    <row r="6129" spans="5:5" ht="13.5" thickTop="1" thickBot="1">
      <c r="E6129"/>
    </row>
    <row r="6130" spans="5:5" ht="13.5" thickTop="1" thickBot="1">
      <c r="E6130"/>
    </row>
    <row r="6131" spans="5:5" ht="13.5" thickTop="1" thickBot="1">
      <c r="E6131"/>
    </row>
    <row r="6132" spans="5:5" ht="13.5" thickTop="1" thickBot="1">
      <c r="E6132"/>
    </row>
    <row r="6133" spans="5:5" ht="13.5" thickTop="1" thickBot="1">
      <c r="E6133"/>
    </row>
    <row r="6134" spans="5:5" ht="13.5" thickTop="1" thickBot="1">
      <c r="E6134"/>
    </row>
    <row r="6135" spans="5:5" ht="13.5" thickTop="1" thickBot="1">
      <c r="E6135"/>
    </row>
    <row r="6136" spans="5:5" ht="13.5" thickTop="1" thickBot="1">
      <c r="E6136"/>
    </row>
    <row r="6137" spans="5:5" ht="13.5" thickTop="1" thickBot="1">
      <c r="E6137"/>
    </row>
    <row r="6138" spans="5:5" ht="13.5" thickTop="1" thickBot="1">
      <c r="E6138"/>
    </row>
    <row r="6139" spans="5:5" ht="13.5" thickTop="1" thickBot="1">
      <c r="E6139"/>
    </row>
    <row r="6140" spans="5:5" ht="13.5" thickTop="1" thickBot="1">
      <c r="E6140"/>
    </row>
    <row r="6141" spans="5:5" ht="13.5" thickTop="1" thickBot="1">
      <c r="E6141"/>
    </row>
    <row r="6142" spans="5:5" ht="13.5" thickTop="1" thickBot="1">
      <c r="E6142"/>
    </row>
    <row r="6143" spans="5:5" ht="13.5" thickTop="1" thickBot="1">
      <c r="E6143"/>
    </row>
    <row r="6144" spans="5:5" ht="13.5" thickTop="1" thickBot="1">
      <c r="E6144"/>
    </row>
    <row r="6145" spans="5:5" ht="13.5" thickTop="1" thickBot="1">
      <c r="E6145"/>
    </row>
    <row r="6146" spans="5:5" ht="13.5" thickTop="1" thickBot="1">
      <c r="E6146"/>
    </row>
    <row r="6147" spans="5:5" ht="13.5" thickTop="1" thickBot="1">
      <c r="E6147"/>
    </row>
    <row r="6148" spans="5:5" ht="13.5" thickTop="1" thickBot="1">
      <c r="E6148"/>
    </row>
    <row r="6149" spans="5:5" ht="13.5" thickTop="1" thickBot="1">
      <c r="E6149"/>
    </row>
    <row r="6150" spans="5:5" ht="13.5" thickTop="1" thickBot="1">
      <c r="E6150"/>
    </row>
    <row r="6151" spans="5:5" ht="13.5" thickTop="1" thickBot="1">
      <c r="E6151"/>
    </row>
    <row r="6152" spans="5:5" ht="13.5" thickTop="1" thickBot="1">
      <c r="E6152"/>
    </row>
    <row r="6153" spans="5:5" ht="13.5" thickTop="1" thickBot="1">
      <c r="E6153"/>
    </row>
    <row r="6154" spans="5:5" ht="13.5" thickTop="1" thickBot="1">
      <c r="E6154"/>
    </row>
    <row r="6155" spans="5:5" ht="13.5" thickTop="1" thickBot="1">
      <c r="E6155"/>
    </row>
    <row r="6156" spans="5:5" ht="13.5" thickTop="1" thickBot="1">
      <c r="E6156"/>
    </row>
    <row r="6157" spans="5:5" ht="13.5" thickTop="1" thickBot="1">
      <c r="E6157"/>
    </row>
    <row r="6158" spans="5:5" ht="13" thickTop="1">
      <c r="E6158"/>
    </row>
    <row r="6159" spans="5:5">
      <c r="E6159"/>
    </row>
    <row r="6160" spans="5:5">
      <c r="E6160"/>
    </row>
    <row r="6161" spans="5:5">
      <c r="E6161"/>
    </row>
    <row r="6162" spans="5:5">
      <c r="E6162"/>
    </row>
    <row r="6163" spans="5:5">
      <c r="E6163"/>
    </row>
    <row r="6164" spans="5:5">
      <c r="E6164"/>
    </row>
    <row r="6165" spans="5:5">
      <c r="E6165"/>
    </row>
    <row r="6166" spans="5:5">
      <c r="E6166"/>
    </row>
    <row r="6167" spans="5:5">
      <c r="E6167"/>
    </row>
    <row r="6168" spans="5:5">
      <c r="E6168"/>
    </row>
    <row r="6169" spans="5:5">
      <c r="E6169"/>
    </row>
    <row r="6170" spans="5:5">
      <c r="E6170"/>
    </row>
    <row r="6171" spans="5:5" ht="13" thickBot="1">
      <c r="E6171"/>
    </row>
    <row r="6172" spans="5:5" ht="13.5" thickTop="1" thickBot="1">
      <c r="E6172"/>
    </row>
    <row r="6173" spans="5:5" ht="13.5" thickTop="1" thickBot="1">
      <c r="E6173"/>
    </row>
    <row r="6174" spans="5:5" ht="13.5" thickTop="1" thickBot="1">
      <c r="E6174"/>
    </row>
    <row r="6175" spans="5:5" ht="13.5" thickTop="1" thickBot="1">
      <c r="E6175"/>
    </row>
    <row r="6176" spans="5:5" ht="13.5" thickTop="1" thickBot="1">
      <c r="E6176"/>
    </row>
    <row r="6177" spans="5:5" ht="13.5" thickTop="1" thickBot="1">
      <c r="E6177"/>
    </row>
    <row r="6178" spans="5:5" ht="13.5" thickTop="1" thickBot="1">
      <c r="E6178"/>
    </row>
    <row r="6179" spans="5:5" ht="13.5" thickTop="1" thickBot="1">
      <c r="E6179"/>
    </row>
    <row r="6180" spans="5:5" ht="13.5" thickTop="1" thickBot="1">
      <c r="E6180"/>
    </row>
    <row r="6181" spans="5:5" ht="13.5" thickTop="1" thickBot="1">
      <c r="E6181"/>
    </row>
    <row r="6182" spans="5:5" ht="13.5" thickTop="1" thickBot="1">
      <c r="E6182"/>
    </row>
    <row r="6183" spans="5:5" ht="13.5" thickTop="1" thickBot="1">
      <c r="E6183"/>
    </row>
    <row r="6184" spans="5:5" ht="13.5" thickTop="1" thickBot="1">
      <c r="E6184"/>
    </row>
    <row r="6185" spans="5:5" ht="13.5" thickTop="1" thickBot="1">
      <c r="E6185"/>
    </row>
    <row r="6186" spans="5:5" ht="13.5" thickTop="1" thickBot="1">
      <c r="E6186"/>
    </row>
    <row r="6187" spans="5:5" ht="13.5" thickTop="1" thickBot="1">
      <c r="E6187"/>
    </row>
    <row r="6188" spans="5:5" ht="13.5" thickTop="1" thickBot="1">
      <c r="E6188"/>
    </row>
    <row r="6189" spans="5:5" ht="13.5" thickTop="1" thickBot="1">
      <c r="E6189"/>
    </row>
    <row r="6190" spans="5:5" ht="13.5" thickTop="1" thickBot="1">
      <c r="E6190"/>
    </row>
    <row r="6191" spans="5:5" ht="13.5" thickTop="1" thickBot="1">
      <c r="E6191"/>
    </row>
    <row r="6192" spans="5:5" ht="13.5" thickTop="1" thickBot="1">
      <c r="E6192"/>
    </row>
    <row r="6193" spans="5:5" ht="13.5" thickTop="1" thickBot="1">
      <c r="E6193"/>
    </row>
    <row r="6194" spans="5:5" ht="13.5" thickTop="1" thickBot="1">
      <c r="E6194"/>
    </row>
    <row r="6195" spans="5:5" ht="13.5" thickTop="1" thickBot="1">
      <c r="E6195"/>
    </row>
    <row r="6196" spans="5:5" ht="13.5" thickTop="1" thickBot="1">
      <c r="E6196"/>
    </row>
    <row r="6197" spans="5:5" ht="13.5" thickTop="1" thickBot="1">
      <c r="E6197"/>
    </row>
    <row r="6198" spans="5:5" ht="13.5" thickTop="1" thickBot="1">
      <c r="E6198"/>
    </row>
    <row r="6199" spans="5:5" ht="13.5" thickTop="1" thickBot="1">
      <c r="E6199"/>
    </row>
    <row r="6200" spans="5:5" ht="13.5" thickTop="1" thickBot="1">
      <c r="E6200"/>
    </row>
    <row r="6201" spans="5:5" ht="13.5" thickTop="1" thickBot="1">
      <c r="E6201"/>
    </row>
    <row r="6202" spans="5:5" ht="13.5" thickTop="1" thickBot="1">
      <c r="E6202"/>
    </row>
    <row r="6203" spans="5:5" ht="13.5" thickTop="1" thickBot="1">
      <c r="E6203"/>
    </row>
    <row r="6204" spans="5:5" ht="13.5" thickTop="1" thickBot="1">
      <c r="E6204"/>
    </row>
    <row r="6205" spans="5:5" ht="13.5" thickTop="1" thickBot="1">
      <c r="E6205"/>
    </row>
    <row r="6206" spans="5:5" ht="13.5" thickTop="1" thickBot="1">
      <c r="E6206"/>
    </row>
    <row r="6207" spans="5:5" ht="13.5" thickTop="1" thickBot="1">
      <c r="E6207"/>
    </row>
    <row r="6208" spans="5:5" ht="13.5" thickTop="1" thickBot="1">
      <c r="E6208"/>
    </row>
    <row r="6209" spans="5:5" ht="13.5" thickTop="1" thickBot="1">
      <c r="E6209"/>
    </row>
    <row r="6210" spans="5:5" ht="13.5" thickTop="1" thickBot="1">
      <c r="E6210"/>
    </row>
    <row r="6211" spans="5:5" ht="13.5" thickTop="1" thickBot="1">
      <c r="E6211"/>
    </row>
    <row r="6212" spans="5:5" ht="13.5" thickTop="1" thickBot="1">
      <c r="E6212"/>
    </row>
    <row r="6213" spans="5:5" ht="13.5" thickTop="1" thickBot="1">
      <c r="E6213"/>
    </row>
    <row r="6214" spans="5:5" ht="13.5" thickTop="1" thickBot="1">
      <c r="E6214"/>
    </row>
    <row r="6215" spans="5:5" ht="13.5" thickTop="1" thickBot="1">
      <c r="E6215"/>
    </row>
    <row r="6216" spans="5:5" ht="13.5" thickTop="1" thickBot="1">
      <c r="E6216"/>
    </row>
    <row r="6217" spans="5:5" ht="13.5" thickTop="1" thickBot="1">
      <c r="E6217"/>
    </row>
    <row r="6218" spans="5:5" ht="13.5" thickTop="1" thickBot="1">
      <c r="E6218"/>
    </row>
    <row r="6219" spans="5:5" ht="13.5" thickTop="1" thickBot="1">
      <c r="E6219"/>
    </row>
    <row r="6220" spans="5:5" ht="13.5" thickTop="1" thickBot="1">
      <c r="E6220"/>
    </row>
    <row r="6221" spans="5:5" ht="13.5" thickTop="1" thickBot="1">
      <c r="E6221"/>
    </row>
    <row r="6222" spans="5:5" ht="13.5" thickTop="1" thickBot="1">
      <c r="E6222"/>
    </row>
    <row r="6223" spans="5:5" ht="13.5" thickTop="1" thickBot="1">
      <c r="E6223"/>
    </row>
    <row r="6224" spans="5:5" ht="13.5" thickTop="1" thickBot="1">
      <c r="E6224"/>
    </row>
    <row r="6225" spans="5:5" ht="13.5" thickTop="1" thickBot="1">
      <c r="E6225"/>
    </row>
    <row r="6226" spans="5:5" ht="13.5" thickTop="1" thickBot="1">
      <c r="E6226"/>
    </row>
    <row r="6227" spans="5:5" ht="13.5" thickTop="1" thickBot="1">
      <c r="E6227"/>
    </row>
    <row r="6228" spans="5:5" ht="13" thickTop="1">
      <c r="E6228"/>
    </row>
    <row r="6229" spans="5:5">
      <c r="E6229"/>
    </row>
    <row r="6230" spans="5:5">
      <c r="E6230"/>
    </row>
    <row r="6231" spans="5:5">
      <c r="E6231"/>
    </row>
    <row r="6232" spans="5:5">
      <c r="E6232"/>
    </row>
    <row r="6233" spans="5:5">
      <c r="E6233"/>
    </row>
    <row r="6234" spans="5:5">
      <c r="E6234"/>
    </row>
    <row r="6235" spans="5:5">
      <c r="E6235"/>
    </row>
    <row r="6236" spans="5:5">
      <c r="E6236"/>
    </row>
    <row r="6237" spans="5:5">
      <c r="E6237"/>
    </row>
    <row r="6238" spans="5:5">
      <c r="E6238"/>
    </row>
    <row r="6239" spans="5:5">
      <c r="E6239"/>
    </row>
    <row r="6240" spans="5:5">
      <c r="E6240"/>
    </row>
    <row r="6241" spans="5:5" ht="13" thickBot="1">
      <c r="E6241"/>
    </row>
    <row r="6242" spans="5:5" ht="13.5" thickTop="1" thickBot="1">
      <c r="E6242"/>
    </row>
    <row r="6243" spans="5:5" ht="13.5" thickTop="1" thickBot="1">
      <c r="E6243"/>
    </row>
    <row r="6244" spans="5:5" ht="13.5" thickTop="1" thickBot="1">
      <c r="E6244"/>
    </row>
    <row r="6245" spans="5:5" ht="13.5" thickTop="1" thickBot="1">
      <c r="E6245"/>
    </row>
    <row r="6246" spans="5:5" ht="13.5" thickTop="1" thickBot="1">
      <c r="E6246"/>
    </row>
    <row r="6247" spans="5:5" ht="13.5" thickTop="1" thickBot="1">
      <c r="E6247"/>
    </row>
    <row r="6248" spans="5:5" ht="13.5" thickTop="1" thickBot="1">
      <c r="E6248"/>
    </row>
    <row r="6249" spans="5:5" ht="13.5" thickTop="1" thickBot="1">
      <c r="E6249"/>
    </row>
    <row r="6250" spans="5:5" ht="13.5" thickTop="1" thickBot="1">
      <c r="E6250"/>
    </row>
    <row r="6251" spans="5:5" ht="13.5" thickTop="1" thickBot="1">
      <c r="E6251"/>
    </row>
    <row r="6252" spans="5:5" ht="13.5" thickTop="1" thickBot="1">
      <c r="E6252"/>
    </row>
    <row r="6253" spans="5:5" ht="13.5" thickTop="1" thickBot="1">
      <c r="E6253"/>
    </row>
    <row r="6254" spans="5:5" ht="13.5" thickTop="1" thickBot="1">
      <c r="E6254"/>
    </row>
    <row r="6255" spans="5:5" ht="13.5" thickTop="1" thickBot="1">
      <c r="E6255"/>
    </row>
    <row r="6256" spans="5:5" ht="13.5" thickTop="1" thickBot="1">
      <c r="E6256"/>
    </row>
    <row r="6257" spans="5:5" ht="13.5" thickTop="1" thickBot="1">
      <c r="E6257"/>
    </row>
    <row r="6258" spans="5:5" ht="13.5" thickTop="1" thickBot="1">
      <c r="E6258"/>
    </row>
    <row r="6259" spans="5:5" ht="13.5" thickTop="1" thickBot="1">
      <c r="E6259"/>
    </row>
    <row r="6260" spans="5:5" ht="13.5" thickTop="1" thickBot="1">
      <c r="E6260"/>
    </row>
    <row r="6261" spans="5:5" ht="13.5" thickTop="1" thickBot="1">
      <c r="E6261"/>
    </row>
    <row r="6262" spans="5:5" ht="13.5" thickTop="1" thickBot="1">
      <c r="E6262"/>
    </row>
    <row r="6263" spans="5:5" ht="13.5" thickTop="1" thickBot="1">
      <c r="E6263"/>
    </row>
    <row r="6264" spans="5:5" ht="13.5" thickTop="1" thickBot="1">
      <c r="E6264"/>
    </row>
    <row r="6265" spans="5:5" ht="13.5" thickTop="1" thickBot="1">
      <c r="E6265"/>
    </row>
    <row r="6266" spans="5:5" ht="13.5" thickTop="1" thickBot="1">
      <c r="E6266"/>
    </row>
    <row r="6267" spans="5:5" ht="13.5" thickTop="1" thickBot="1">
      <c r="E6267"/>
    </row>
    <row r="6268" spans="5:5" ht="13.5" thickTop="1" thickBot="1">
      <c r="E6268"/>
    </row>
    <row r="6269" spans="5:5" ht="13.5" thickTop="1" thickBot="1">
      <c r="E6269"/>
    </row>
    <row r="6270" spans="5:5" ht="13.5" thickTop="1" thickBot="1">
      <c r="E6270"/>
    </row>
    <row r="6271" spans="5:5" ht="13.5" thickTop="1" thickBot="1">
      <c r="E6271"/>
    </row>
    <row r="6272" spans="5:5" ht="13.5" thickTop="1" thickBot="1">
      <c r="E6272"/>
    </row>
    <row r="6273" spans="5:5" ht="13.5" thickTop="1" thickBot="1">
      <c r="E6273"/>
    </row>
    <row r="6274" spans="5:5" ht="13.5" thickTop="1" thickBot="1">
      <c r="E6274"/>
    </row>
    <row r="6275" spans="5:5" ht="13.5" thickTop="1" thickBot="1">
      <c r="E6275"/>
    </row>
    <row r="6276" spans="5:5" ht="13.5" thickTop="1" thickBot="1">
      <c r="E6276"/>
    </row>
    <row r="6277" spans="5:5" ht="13.5" thickTop="1" thickBot="1">
      <c r="E6277"/>
    </row>
    <row r="6278" spans="5:5" ht="13.5" thickTop="1" thickBot="1">
      <c r="E6278"/>
    </row>
    <row r="6279" spans="5:5" ht="13.5" thickTop="1" thickBot="1">
      <c r="E6279"/>
    </row>
    <row r="6280" spans="5:5" ht="13.5" thickTop="1" thickBot="1">
      <c r="E6280"/>
    </row>
    <row r="6281" spans="5:5" ht="13.5" thickTop="1" thickBot="1">
      <c r="E6281"/>
    </row>
    <row r="6282" spans="5:5" ht="13.5" thickTop="1" thickBot="1">
      <c r="E6282"/>
    </row>
    <row r="6283" spans="5:5" ht="13.5" thickTop="1" thickBot="1">
      <c r="E6283"/>
    </row>
    <row r="6284" spans="5:5" ht="13.5" thickTop="1" thickBot="1">
      <c r="E6284"/>
    </row>
    <row r="6285" spans="5:5" ht="13.5" thickTop="1" thickBot="1">
      <c r="E6285"/>
    </row>
    <row r="6286" spans="5:5" ht="13.5" thickTop="1" thickBot="1">
      <c r="E6286"/>
    </row>
    <row r="6287" spans="5:5" ht="13.5" thickTop="1" thickBot="1">
      <c r="E6287"/>
    </row>
    <row r="6288" spans="5:5" ht="13.5" thickTop="1" thickBot="1">
      <c r="E6288"/>
    </row>
    <row r="6289" spans="5:5" ht="13.5" thickTop="1" thickBot="1">
      <c r="E6289"/>
    </row>
    <row r="6290" spans="5:5" ht="13.5" thickTop="1" thickBot="1">
      <c r="E6290"/>
    </row>
    <row r="6291" spans="5:5" ht="13.5" thickTop="1" thickBot="1">
      <c r="E6291"/>
    </row>
    <row r="6292" spans="5:5" ht="13.5" thickTop="1" thickBot="1">
      <c r="E6292"/>
    </row>
    <row r="6293" spans="5:5" ht="13.5" thickTop="1" thickBot="1">
      <c r="E6293"/>
    </row>
    <row r="6294" spans="5:5" ht="13.5" thickTop="1" thickBot="1">
      <c r="E6294"/>
    </row>
    <row r="6295" spans="5:5" ht="13.5" thickTop="1" thickBot="1">
      <c r="E6295"/>
    </row>
    <row r="6296" spans="5:5" ht="13.5" thickTop="1" thickBot="1">
      <c r="E6296"/>
    </row>
    <row r="6297" spans="5:5" ht="13.5" thickTop="1" thickBot="1">
      <c r="E6297"/>
    </row>
    <row r="6298" spans="5:5" ht="13" thickTop="1">
      <c r="E6298"/>
    </row>
    <row r="6299" spans="5:5">
      <c r="E6299"/>
    </row>
    <row r="6300" spans="5:5">
      <c r="E6300"/>
    </row>
    <row r="6301" spans="5:5">
      <c r="E6301"/>
    </row>
    <row r="6302" spans="5:5">
      <c r="E6302"/>
    </row>
    <row r="6303" spans="5:5">
      <c r="E6303"/>
    </row>
    <row r="6304" spans="5:5">
      <c r="E6304"/>
    </row>
    <row r="6305" spans="5:5">
      <c r="E6305"/>
    </row>
    <row r="6306" spans="5:5">
      <c r="E6306"/>
    </row>
    <row r="6307" spans="5:5">
      <c r="E6307"/>
    </row>
    <row r="6308" spans="5:5">
      <c r="E6308"/>
    </row>
    <row r="6309" spans="5:5">
      <c r="E6309"/>
    </row>
    <row r="6310" spans="5:5">
      <c r="E6310"/>
    </row>
    <row r="6311" spans="5:5" ht="13" thickBot="1">
      <c r="E6311"/>
    </row>
    <row r="6312" spans="5:5" ht="13.5" thickTop="1" thickBot="1">
      <c r="E6312"/>
    </row>
    <row r="6313" spans="5:5" ht="13.5" thickTop="1" thickBot="1">
      <c r="E6313"/>
    </row>
    <row r="6314" spans="5:5" ht="13.5" thickTop="1" thickBot="1">
      <c r="E6314"/>
    </row>
    <row r="6315" spans="5:5" ht="13.5" thickTop="1" thickBot="1">
      <c r="E6315"/>
    </row>
    <row r="6316" spans="5:5" ht="13.5" thickTop="1" thickBot="1">
      <c r="E6316"/>
    </row>
    <row r="6317" spans="5:5" ht="13.5" thickTop="1" thickBot="1">
      <c r="E6317"/>
    </row>
    <row r="6318" spans="5:5" ht="13.5" thickTop="1" thickBot="1">
      <c r="E6318"/>
    </row>
    <row r="6319" spans="5:5" ht="13.5" thickTop="1" thickBot="1">
      <c r="E6319"/>
    </row>
    <row r="6320" spans="5:5" ht="13.5" thickTop="1" thickBot="1">
      <c r="E6320"/>
    </row>
    <row r="6321" spans="5:5" ht="13.5" thickTop="1" thickBot="1">
      <c r="E6321"/>
    </row>
    <row r="6322" spans="5:5" ht="13.5" thickTop="1" thickBot="1">
      <c r="E6322"/>
    </row>
    <row r="6323" spans="5:5" ht="13.5" thickTop="1" thickBot="1">
      <c r="E6323"/>
    </row>
    <row r="6324" spans="5:5" ht="13.5" thickTop="1" thickBot="1">
      <c r="E6324"/>
    </row>
    <row r="6325" spans="5:5" ht="13.5" thickTop="1" thickBot="1">
      <c r="E6325"/>
    </row>
    <row r="6326" spans="5:5" ht="13.5" thickTop="1" thickBot="1">
      <c r="E6326"/>
    </row>
    <row r="6327" spans="5:5" ht="13.5" thickTop="1" thickBot="1">
      <c r="E6327"/>
    </row>
    <row r="6328" spans="5:5" ht="13.5" thickTop="1" thickBot="1">
      <c r="E6328"/>
    </row>
    <row r="6329" spans="5:5" ht="13.5" thickTop="1" thickBot="1">
      <c r="E6329"/>
    </row>
    <row r="6330" spans="5:5" ht="13.5" thickTop="1" thickBot="1">
      <c r="E6330"/>
    </row>
    <row r="6331" spans="5:5" ht="13.5" thickTop="1" thickBot="1">
      <c r="E6331"/>
    </row>
    <row r="6332" spans="5:5" ht="13.5" thickTop="1" thickBot="1">
      <c r="E6332"/>
    </row>
    <row r="6333" spans="5:5" ht="13.5" thickTop="1" thickBot="1">
      <c r="E6333"/>
    </row>
    <row r="6334" spans="5:5" ht="13.5" thickTop="1" thickBot="1">
      <c r="E6334"/>
    </row>
    <row r="6335" spans="5:5" ht="13.5" thickTop="1" thickBot="1">
      <c r="E6335"/>
    </row>
    <row r="6336" spans="5:5" ht="13.5" thickTop="1" thickBot="1">
      <c r="E6336"/>
    </row>
    <row r="6337" spans="5:5" ht="13.5" thickTop="1" thickBot="1">
      <c r="E6337"/>
    </row>
    <row r="6338" spans="5:5" ht="13.5" thickTop="1" thickBot="1">
      <c r="E6338"/>
    </row>
    <row r="6339" spans="5:5" ht="13.5" thickTop="1" thickBot="1">
      <c r="E6339"/>
    </row>
    <row r="6340" spans="5:5" ht="13.5" thickTop="1" thickBot="1">
      <c r="E6340"/>
    </row>
    <row r="6341" spans="5:5" ht="13.5" thickTop="1" thickBot="1">
      <c r="E6341"/>
    </row>
    <row r="6342" spans="5:5" ht="13.5" thickTop="1" thickBot="1">
      <c r="E6342"/>
    </row>
    <row r="6343" spans="5:5" ht="13.5" thickTop="1" thickBot="1">
      <c r="E6343"/>
    </row>
    <row r="6344" spans="5:5" ht="13.5" thickTop="1" thickBot="1">
      <c r="E6344"/>
    </row>
    <row r="6345" spans="5:5" ht="13.5" thickTop="1" thickBot="1">
      <c r="E6345"/>
    </row>
    <row r="6346" spans="5:5" ht="13.5" thickTop="1" thickBot="1">
      <c r="E6346"/>
    </row>
    <row r="6347" spans="5:5" ht="13.5" thickTop="1" thickBot="1">
      <c r="E6347"/>
    </row>
    <row r="6348" spans="5:5" ht="13.5" thickTop="1" thickBot="1">
      <c r="E6348"/>
    </row>
    <row r="6349" spans="5:5" ht="13.5" thickTop="1" thickBot="1">
      <c r="E6349"/>
    </row>
    <row r="6350" spans="5:5" ht="13.5" thickTop="1" thickBot="1">
      <c r="E6350"/>
    </row>
    <row r="6351" spans="5:5" ht="13.5" thickTop="1" thickBot="1">
      <c r="E6351"/>
    </row>
    <row r="6352" spans="5:5" ht="13.5" thickTop="1" thickBot="1">
      <c r="E6352"/>
    </row>
    <row r="6353" spans="5:5" ht="13.5" thickTop="1" thickBot="1">
      <c r="E6353"/>
    </row>
    <row r="6354" spans="5:5" ht="13.5" thickTop="1" thickBot="1">
      <c r="E6354"/>
    </row>
    <row r="6355" spans="5:5" ht="13.5" thickTop="1" thickBot="1">
      <c r="E6355"/>
    </row>
    <row r="6356" spans="5:5" ht="13.5" thickTop="1" thickBot="1">
      <c r="E6356"/>
    </row>
    <row r="6357" spans="5:5" ht="13.5" thickTop="1" thickBot="1">
      <c r="E6357"/>
    </row>
    <row r="6358" spans="5:5" ht="13.5" thickTop="1" thickBot="1">
      <c r="E6358"/>
    </row>
    <row r="6359" spans="5:5" ht="13.5" thickTop="1" thickBot="1">
      <c r="E6359"/>
    </row>
    <row r="6360" spans="5:5" ht="13.5" thickTop="1" thickBot="1">
      <c r="E6360"/>
    </row>
    <row r="6361" spans="5:5" ht="13.5" thickTop="1" thickBot="1">
      <c r="E6361"/>
    </row>
    <row r="6362" spans="5:5" ht="13.5" thickTop="1" thickBot="1">
      <c r="E6362"/>
    </row>
    <row r="6363" spans="5:5" ht="13.5" thickTop="1" thickBot="1">
      <c r="E6363"/>
    </row>
    <row r="6364" spans="5:5" ht="13.5" thickTop="1" thickBot="1">
      <c r="E6364"/>
    </row>
    <row r="6365" spans="5:5" ht="13.5" thickTop="1" thickBot="1">
      <c r="E6365"/>
    </row>
    <row r="6366" spans="5:5" ht="13.5" thickTop="1" thickBot="1">
      <c r="E6366"/>
    </row>
    <row r="6367" spans="5:5" ht="13.5" thickTop="1" thickBot="1">
      <c r="E6367"/>
    </row>
    <row r="6368" spans="5:5" ht="13" thickTop="1">
      <c r="E6368"/>
    </row>
    <row r="6369" spans="5:5">
      <c r="E6369"/>
    </row>
    <row r="6370" spans="5:5">
      <c r="E6370"/>
    </row>
    <row r="6371" spans="5:5">
      <c r="E6371"/>
    </row>
    <row r="6372" spans="5:5">
      <c r="E6372"/>
    </row>
    <row r="6373" spans="5:5">
      <c r="E6373"/>
    </row>
    <row r="6374" spans="5:5">
      <c r="E6374"/>
    </row>
    <row r="6375" spans="5:5">
      <c r="E6375"/>
    </row>
    <row r="6376" spans="5:5">
      <c r="E6376"/>
    </row>
    <row r="6377" spans="5:5">
      <c r="E6377"/>
    </row>
    <row r="6378" spans="5:5">
      <c r="E6378"/>
    </row>
    <row r="6379" spans="5:5">
      <c r="E6379"/>
    </row>
    <row r="6380" spans="5:5">
      <c r="E6380"/>
    </row>
    <row r="6381" spans="5:5" ht="13" thickBot="1">
      <c r="E6381"/>
    </row>
    <row r="6382" spans="5:5" ht="13.5" thickTop="1" thickBot="1">
      <c r="E6382"/>
    </row>
    <row r="6383" spans="5:5" ht="13.5" thickTop="1" thickBot="1">
      <c r="E6383"/>
    </row>
    <row r="6384" spans="5:5" ht="13.5" thickTop="1" thickBot="1">
      <c r="E6384"/>
    </row>
    <row r="6385" spans="5:5" ht="13.5" thickTop="1" thickBot="1">
      <c r="E6385"/>
    </row>
    <row r="6386" spans="5:5" ht="13.5" thickTop="1" thickBot="1">
      <c r="E6386"/>
    </row>
    <row r="6387" spans="5:5" ht="13.5" thickTop="1" thickBot="1">
      <c r="E6387"/>
    </row>
    <row r="6388" spans="5:5" ht="13.5" thickTop="1" thickBot="1">
      <c r="E6388"/>
    </row>
    <row r="6389" spans="5:5" ht="13.5" thickTop="1" thickBot="1">
      <c r="E6389"/>
    </row>
    <row r="6390" spans="5:5" ht="13.5" thickTop="1" thickBot="1">
      <c r="E6390"/>
    </row>
    <row r="6391" spans="5:5" ht="13.5" thickTop="1" thickBot="1">
      <c r="E6391"/>
    </row>
    <row r="6392" spans="5:5" ht="13.5" thickTop="1" thickBot="1">
      <c r="E6392"/>
    </row>
    <row r="6393" spans="5:5" ht="13.5" thickTop="1" thickBot="1">
      <c r="E6393"/>
    </row>
    <row r="6394" spans="5:5" ht="13.5" thickTop="1" thickBot="1">
      <c r="E6394"/>
    </row>
    <row r="6395" spans="5:5" ht="13.5" thickTop="1" thickBot="1">
      <c r="E6395"/>
    </row>
    <row r="6396" spans="5:5" ht="13.5" thickTop="1" thickBot="1">
      <c r="E6396"/>
    </row>
    <row r="6397" spans="5:5" ht="13.5" thickTop="1" thickBot="1">
      <c r="E6397"/>
    </row>
    <row r="6398" spans="5:5" ht="13.5" thickTop="1" thickBot="1">
      <c r="E6398"/>
    </row>
    <row r="6399" spans="5:5" ht="13.5" thickTop="1" thickBot="1">
      <c r="E6399"/>
    </row>
    <row r="6400" spans="5:5" ht="13.5" thickTop="1" thickBot="1">
      <c r="E6400"/>
    </row>
    <row r="6401" spans="5:5" ht="13.5" thickTop="1" thickBot="1">
      <c r="E6401"/>
    </row>
    <row r="6402" spans="5:5" ht="13.5" thickTop="1" thickBot="1">
      <c r="E6402"/>
    </row>
    <row r="6403" spans="5:5" ht="13.5" thickTop="1" thickBot="1">
      <c r="E6403"/>
    </row>
    <row r="6404" spans="5:5" ht="13.5" thickTop="1" thickBot="1">
      <c r="E6404"/>
    </row>
    <row r="6405" spans="5:5" ht="13.5" thickTop="1" thickBot="1">
      <c r="E6405"/>
    </row>
    <row r="6406" spans="5:5" ht="13.5" thickTop="1" thickBot="1">
      <c r="E6406"/>
    </row>
    <row r="6407" spans="5:5" ht="13.5" thickTop="1" thickBot="1">
      <c r="E6407"/>
    </row>
    <row r="6408" spans="5:5" ht="13.5" thickTop="1" thickBot="1">
      <c r="E6408"/>
    </row>
    <row r="6409" spans="5:5" ht="13.5" thickTop="1" thickBot="1">
      <c r="E6409"/>
    </row>
    <row r="6410" spans="5:5" ht="13.5" thickTop="1" thickBot="1">
      <c r="E6410"/>
    </row>
    <row r="6411" spans="5:5" ht="13.5" thickTop="1" thickBot="1">
      <c r="E6411"/>
    </row>
    <row r="6412" spans="5:5" ht="13.5" thickTop="1" thickBot="1">
      <c r="E6412"/>
    </row>
    <row r="6413" spans="5:5" ht="13.5" thickTop="1" thickBot="1">
      <c r="E6413"/>
    </row>
    <row r="6414" spans="5:5" ht="13.5" thickTop="1" thickBot="1">
      <c r="E6414"/>
    </row>
    <row r="6415" spans="5:5" ht="13.5" thickTop="1" thickBot="1">
      <c r="E6415"/>
    </row>
    <row r="6416" spans="5:5" ht="13.5" thickTop="1" thickBot="1">
      <c r="E6416"/>
    </row>
    <row r="6417" spans="5:5" ht="13.5" thickTop="1" thickBot="1">
      <c r="E6417"/>
    </row>
    <row r="6418" spans="5:5" ht="13.5" thickTop="1" thickBot="1">
      <c r="E6418"/>
    </row>
    <row r="6419" spans="5:5" ht="13.5" thickTop="1" thickBot="1">
      <c r="E6419"/>
    </row>
    <row r="6420" spans="5:5" ht="13.5" thickTop="1" thickBot="1">
      <c r="E6420"/>
    </row>
    <row r="6421" spans="5:5" ht="13.5" thickTop="1" thickBot="1">
      <c r="E6421"/>
    </row>
    <row r="6422" spans="5:5" ht="13.5" thickTop="1" thickBot="1">
      <c r="E6422"/>
    </row>
    <row r="6423" spans="5:5" ht="13.5" thickTop="1" thickBot="1">
      <c r="E6423"/>
    </row>
    <row r="6424" spans="5:5" ht="13.5" thickTop="1" thickBot="1">
      <c r="E6424"/>
    </row>
    <row r="6425" spans="5:5" ht="13.5" thickTop="1" thickBot="1">
      <c r="E6425"/>
    </row>
    <row r="6426" spans="5:5" ht="13.5" thickTop="1" thickBot="1">
      <c r="E6426"/>
    </row>
    <row r="6427" spans="5:5" ht="13.5" thickTop="1" thickBot="1">
      <c r="E6427"/>
    </row>
    <row r="6428" spans="5:5" ht="13.5" thickTop="1" thickBot="1">
      <c r="E6428"/>
    </row>
    <row r="6429" spans="5:5" ht="13.5" thickTop="1" thickBot="1">
      <c r="E6429"/>
    </row>
    <row r="6430" spans="5:5" ht="13.5" thickTop="1" thickBot="1">
      <c r="E6430"/>
    </row>
    <row r="6431" spans="5:5" ht="13.5" thickTop="1" thickBot="1">
      <c r="E6431"/>
    </row>
    <row r="6432" spans="5:5" ht="13.5" thickTop="1" thickBot="1">
      <c r="E6432"/>
    </row>
    <row r="6433" spans="5:5" ht="13.5" thickTop="1" thickBot="1">
      <c r="E6433"/>
    </row>
    <row r="6434" spans="5:5" ht="13.5" thickTop="1" thickBot="1">
      <c r="E6434"/>
    </row>
    <row r="6435" spans="5:5" ht="13.5" thickTop="1" thickBot="1">
      <c r="E6435"/>
    </row>
    <row r="6436" spans="5:5" ht="13.5" thickTop="1" thickBot="1">
      <c r="E6436"/>
    </row>
    <row r="6437" spans="5:5" ht="13.5" thickTop="1" thickBot="1">
      <c r="E6437"/>
    </row>
    <row r="6438" spans="5:5" ht="13" thickTop="1">
      <c r="E6438"/>
    </row>
    <row r="6439" spans="5:5">
      <c r="E6439"/>
    </row>
    <row r="6440" spans="5:5">
      <c r="E6440"/>
    </row>
    <row r="6441" spans="5:5">
      <c r="E6441"/>
    </row>
    <row r="6442" spans="5:5">
      <c r="E6442"/>
    </row>
    <row r="6443" spans="5:5">
      <c r="E6443"/>
    </row>
    <row r="6444" spans="5:5">
      <c r="E6444"/>
    </row>
    <row r="6445" spans="5:5">
      <c r="E6445"/>
    </row>
    <row r="6446" spans="5:5">
      <c r="E6446"/>
    </row>
    <row r="6447" spans="5:5">
      <c r="E6447"/>
    </row>
    <row r="6448" spans="5:5">
      <c r="E6448"/>
    </row>
    <row r="6449" spans="5:5">
      <c r="E6449"/>
    </row>
    <row r="6450" spans="5:5">
      <c r="E6450"/>
    </row>
    <row r="6451" spans="5:5" ht="13" thickBot="1">
      <c r="E6451"/>
    </row>
    <row r="6452" spans="5:5" ht="13.5" thickTop="1" thickBot="1">
      <c r="E6452"/>
    </row>
    <row r="6453" spans="5:5" ht="13.5" thickTop="1" thickBot="1">
      <c r="E6453"/>
    </row>
    <row r="6454" spans="5:5" ht="13.5" thickTop="1" thickBot="1">
      <c r="E6454"/>
    </row>
    <row r="6455" spans="5:5" ht="13.5" thickTop="1" thickBot="1">
      <c r="E6455"/>
    </row>
    <row r="6456" spans="5:5" ht="13.5" thickTop="1" thickBot="1">
      <c r="E6456"/>
    </row>
    <row r="6457" spans="5:5" ht="13.5" thickTop="1" thickBot="1">
      <c r="E6457"/>
    </row>
    <row r="6458" spans="5:5" ht="13.5" thickTop="1" thickBot="1">
      <c r="E6458"/>
    </row>
    <row r="6459" spans="5:5" ht="13.5" thickTop="1" thickBot="1">
      <c r="E6459"/>
    </row>
    <row r="6460" spans="5:5" ht="13.5" thickTop="1" thickBot="1">
      <c r="E6460"/>
    </row>
    <row r="6461" spans="5:5" ht="13.5" thickTop="1" thickBot="1">
      <c r="E6461"/>
    </row>
    <row r="6462" spans="5:5" ht="13.5" thickTop="1" thickBot="1">
      <c r="E6462"/>
    </row>
    <row r="6463" spans="5:5" ht="13.5" thickTop="1" thickBot="1">
      <c r="E6463"/>
    </row>
    <row r="6464" spans="5:5" ht="13.5" thickTop="1" thickBot="1">
      <c r="E6464"/>
    </row>
    <row r="6465" spans="5:5" ht="13.5" thickTop="1" thickBot="1">
      <c r="E6465"/>
    </row>
    <row r="6466" spans="5:5" ht="13.5" thickTop="1" thickBot="1">
      <c r="E6466"/>
    </row>
    <row r="6467" spans="5:5" ht="13.5" thickTop="1" thickBot="1">
      <c r="E6467"/>
    </row>
    <row r="6468" spans="5:5" ht="13.5" thickTop="1" thickBot="1">
      <c r="E6468"/>
    </row>
    <row r="6469" spans="5:5" ht="13.5" thickTop="1" thickBot="1">
      <c r="E6469"/>
    </row>
    <row r="6470" spans="5:5" ht="13.5" thickTop="1" thickBot="1">
      <c r="E6470"/>
    </row>
    <row r="6471" spans="5:5" ht="13.5" thickTop="1" thickBot="1">
      <c r="E6471"/>
    </row>
    <row r="6472" spans="5:5" ht="13.5" thickTop="1" thickBot="1">
      <c r="E6472"/>
    </row>
    <row r="6473" spans="5:5" ht="13.5" thickTop="1" thickBot="1">
      <c r="E6473"/>
    </row>
    <row r="6474" spans="5:5" ht="13.5" thickTop="1" thickBot="1">
      <c r="E6474"/>
    </row>
    <row r="6475" spans="5:5" ht="13.5" thickTop="1" thickBot="1">
      <c r="E6475"/>
    </row>
    <row r="6476" spans="5:5" ht="13.5" thickTop="1" thickBot="1">
      <c r="E6476"/>
    </row>
    <row r="6477" spans="5:5" ht="13.5" thickTop="1" thickBot="1">
      <c r="E6477"/>
    </row>
    <row r="6478" spans="5:5" ht="13.5" thickTop="1" thickBot="1">
      <c r="E6478"/>
    </row>
    <row r="6479" spans="5:5" ht="13.5" thickTop="1" thickBot="1">
      <c r="E6479"/>
    </row>
    <row r="6480" spans="5:5" ht="13.5" thickTop="1" thickBot="1">
      <c r="E6480"/>
    </row>
    <row r="6481" spans="5:5" ht="13.5" thickTop="1" thickBot="1">
      <c r="E6481"/>
    </row>
    <row r="6482" spans="5:5" ht="13.5" thickTop="1" thickBot="1">
      <c r="E6482"/>
    </row>
    <row r="6483" spans="5:5" ht="13.5" thickTop="1" thickBot="1">
      <c r="E6483"/>
    </row>
    <row r="6484" spans="5:5" ht="13.5" thickTop="1" thickBot="1">
      <c r="E6484"/>
    </row>
    <row r="6485" spans="5:5" ht="13.5" thickTop="1" thickBot="1">
      <c r="E6485"/>
    </row>
    <row r="6486" spans="5:5" ht="13.5" thickTop="1" thickBot="1">
      <c r="E6486"/>
    </row>
    <row r="6487" spans="5:5" ht="13.5" thickTop="1" thickBot="1">
      <c r="E6487"/>
    </row>
    <row r="6488" spans="5:5" ht="13.5" thickTop="1" thickBot="1">
      <c r="E6488"/>
    </row>
    <row r="6489" spans="5:5" ht="13.5" thickTop="1" thickBot="1">
      <c r="E6489"/>
    </row>
    <row r="6490" spans="5:5" ht="13.5" thickTop="1" thickBot="1">
      <c r="E6490"/>
    </row>
    <row r="6491" spans="5:5" ht="13.5" thickTop="1" thickBot="1">
      <c r="E6491"/>
    </row>
    <row r="6492" spans="5:5" ht="13.5" thickTop="1" thickBot="1">
      <c r="E6492"/>
    </row>
    <row r="6493" spans="5:5" ht="13.5" thickTop="1" thickBot="1">
      <c r="E6493"/>
    </row>
    <row r="6494" spans="5:5" ht="13.5" thickTop="1" thickBot="1">
      <c r="E6494"/>
    </row>
    <row r="6495" spans="5:5" ht="13.5" thickTop="1" thickBot="1">
      <c r="E6495"/>
    </row>
    <row r="6496" spans="5:5" ht="13.5" thickTop="1" thickBot="1">
      <c r="E6496"/>
    </row>
    <row r="6497" spans="5:5" ht="13.5" thickTop="1" thickBot="1">
      <c r="E6497"/>
    </row>
    <row r="6498" spans="5:5" ht="13.5" thickTop="1" thickBot="1">
      <c r="E6498"/>
    </row>
    <row r="6499" spans="5:5" ht="13.5" thickTop="1" thickBot="1">
      <c r="E6499"/>
    </row>
    <row r="6500" spans="5:5" ht="13.5" thickTop="1" thickBot="1">
      <c r="E6500"/>
    </row>
    <row r="6501" spans="5:5" ht="13.5" thickTop="1" thickBot="1">
      <c r="E6501"/>
    </row>
    <row r="6502" spans="5:5" ht="13.5" thickTop="1" thickBot="1">
      <c r="E6502"/>
    </row>
    <row r="6503" spans="5:5" ht="13.5" thickTop="1" thickBot="1">
      <c r="E6503"/>
    </row>
    <row r="6504" spans="5:5" ht="13.5" thickTop="1" thickBot="1">
      <c r="E6504"/>
    </row>
    <row r="6505" spans="5:5" ht="13.5" thickTop="1" thickBot="1">
      <c r="E6505"/>
    </row>
    <row r="6506" spans="5:5" ht="13.5" thickTop="1" thickBot="1">
      <c r="E6506"/>
    </row>
    <row r="6507" spans="5:5" ht="13.5" thickTop="1" thickBot="1">
      <c r="E6507"/>
    </row>
    <row r="6508" spans="5:5" ht="13" thickTop="1">
      <c r="E6508"/>
    </row>
    <row r="6509" spans="5:5">
      <c r="E6509"/>
    </row>
    <row r="6510" spans="5:5">
      <c r="E6510"/>
    </row>
    <row r="6511" spans="5:5">
      <c r="E6511"/>
    </row>
    <row r="6512" spans="5:5">
      <c r="E6512"/>
    </row>
    <row r="6513" spans="5:5">
      <c r="E6513"/>
    </row>
    <row r="6514" spans="5:5">
      <c r="E6514"/>
    </row>
    <row r="6515" spans="5:5">
      <c r="E6515"/>
    </row>
    <row r="6516" spans="5:5">
      <c r="E6516"/>
    </row>
    <row r="6517" spans="5:5">
      <c r="E6517"/>
    </row>
    <row r="6518" spans="5:5">
      <c r="E6518"/>
    </row>
    <row r="6519" spans="5:5">
      <c r="E6519"/>
    </row>
    <row r="6520" spans="5:5">
      <c r="E6520"/>
    </row>
    <row r="6521" spans="5:5" ht="13" thickBot="1">
      <c r="E6521"/>
    </row>
    <row r="6522" spans="5:5" ht="13.5" thickTop="1" thickBot="1">
      <c r="E6522"/>
    </row>
    <row r="6523" spans="5:5" ht="13.5" thickTop="1" thickBot="1">
      <c r="E6523"/>
    </row>
    <row r="6524" spans="5:5" ht="13.5" thickTop="1" thickBot="1">
      <c r="E6524"/>
    </row>
    <row r="6525" spans="5:5" ht="13.5" thickTop="1" thickBot="1">
      <c r="E6525"/>
    </row>
    <row r="6526" spans="5:5" ht="13.5" thickTop="1" thickBot="1">
      <c r="E6526"/>
    </row>
    <row r="6527" spans="5:5" ht="13.5" thickTop="1" thickBot="1">
      <c r="E6527"/>
    </row>
    <row r="6528" spans="5:5" ht="13.5" thickTop="1" thickBot="1">
      <c r="E6528"/>
    </row>
    <row r="6529" spans="5:5" ht="13.5" thickTop="1" thickBot="1">
      <c r="E6529"/>
    </row>
    <row r="6530" spans="5:5" ht="13.5" thickTop="1" thickBot="1">
      <c r="E6530"/>
    </row>
    <row r="6531" spans="5:5" ht="13.5" thickTop="1" thickBot="1">
      <c r="E6531"/>
    </row>
    <row r="6532" spans="5:5" ht="13.5" thickTop="1" thickBot="1">
      <c r="E6532"/>
    </row>
    <row r="6533" spans="5:5" ht="13.5" thickTop="1" thickBot="1">
      <c r="E6533"/>
    </row>
    <row r="6534" spans="5:5" ht="13.5" thickTop="1" thickBot="1">
      <c r="E6534"/>
    </row>
    <row r="6535" spans="5:5" ht="13.5" thickTop="1" thickBot="1">
      <c r="E6535"/>
    </row>
    <row r="6536" spans="5:5" ht="13.5" thickTop="1" thickBot="1">
      <c r="E6536"/>
    </row>
    <row r="6537" spans="5:5" ht="13.5" thickTop="1" thickBot="1">
      <c r="E6537"/>
    </row>
    <row r="6538" spans="5:5" ht="13.5" thickTop="1" thickBot="1">
      <c r="E6538"/>
    </row>
    <row r="6539" spans="5:5" ht="13.5" thickTop="1" thickBot="1">
      <c r="E6539"/>
    </row>
    <row r="6540" spans="5:5" ht="13.5" thickTop="1" thickBot="1">
      <c r="E6540"/>
    </row>
    <row r="6541" spans="5:5" ht="13.5" thickTop="1" thickBot="1">
      <c r="E6541"/>
    </row>
    <row r="6542" spans="5:5" ht="13.5" thickTop="1" thickBot="1">
      <c r="E6542"/>
    </row>
    <row r="6543" spans="5:5" ht="13.5" thickTop="1" thickBot="1">
      <c r="E6543"/>
    </row>
    <row r="6544" spans="5:5" ht="13.5" thickTop="1" thickBot="1">
      <c r="E6544"/>
    </row>
    <row r="6545" spans="5:5" ht="13.5" thickTop="1" thickBot="1">
      <c r="E6545"/>
    </row>
    <row r="6546" spans="5:5" ht="13.5" thickTop="1" thickBot="1">
      <c r="E6546"/>
    </row>
    <row r="6547" spans="5:5" ht="13.5" thickTop="1" thickBot="1">
      <c r="E6547"/>
    </row>
    <row r="6548" spans="5:5" ht="13.5" thickTop="1" thickBot="1">
      <c r="E6548"/>
    </row>
    <row r="6549" spans="5:5" ht="13.5" thickTop="1" thickBot="1">
      <c r="E6549"/>
    </row>
    <row r="6550" spans="5:5" ht="13.5" thickTop="1" thickBot="1">
      <c r="E6550"/>
    </row>
    <row r="6551" spans="5:5" ht="13.5" thickTop="1" thickBot="1">
      <c r="E6551"/>
    </row>
    <row r="6552" spans="5:5" ht="13.5" thickTop="1" thickBot="1">
      <c r="E6552"/>
    </row>
    <row r="6553" spans="5:5" ht="13.5" thickTop="1" thickBot="1">
      <c r="E6553"/>
    </row>
    <row r="6554" spans="5:5" ht="13.5" thickTop="1" thickBot="1">
      <c r="E6554"/>
    </row>
    <row r="6555" spans="5:5" ht="13.5" thickTop="1" thickBot="1">
      <c r="E6555"/>
    </row>
    <row r="6556" spans="5:5" ht="13.5" thickTop="1" thickBot="1">
      <c r="E6556"/>
    </row>
    <row r="6557" spans="5:5" ht="13.5" thickTop="1" thickBot="1">
      <c r="E6557"/>
    </row>
    <row r="6558" spans="5:5" ht="13.5" thickTop="1" thickBot="1">
      <c r="E6558"/>
    </row>
    <row r="6559" spans="5:5" ht="13.5" thickTop="1" thickBot="1">
      <c r="E6559"/>
    </row>
    <row r="6560" spans="5:5" ht="13.5" thickTop="1" thickBot="1">
      <c r="E6560"/>
    </row>
    <row r="6561" spans="5:5" ht="13.5" thickTop="1" thickBot="1">
      <c r="E6561"/>
    </row>
    <row r="6562" spans="5:5" ht="13.5" thickTop="1" thickBot="1">
      <c r="E6562"/>
    </row>
    <row r="6563" spans="5:5" ht="13.5" thickTop="1" thickBot="1">
      <c r="E6563"/>
    </row>
    <row r="6564" spans="5:5" ht="13.5" thickTop="1" thickBot="1">
      <c r="E6564"/>
    </row>
    <row r="6565" spans="5:5" ht="13.5" thickTop="1" thickBot="1">
      <c r="E6565"/>
    </row>
    <row r="6566" spans="5:5" ht="13.5" thickTop="1" thickBot="1">
      <c r="E6566"/>
    </row>
    <row r="6567" spans="5:5" ht="13.5" thickTop="1" thickBot="1">
      <c r="E6567"/>
    </row>
    <row r="6568" spans="5:5" ht="13.5" thickTop="1" thickBot="1">
      <c r="E6568"/>
    </row>
    <row r="6569" spans="5:5" ht="13.5" thickTop="1" thickBot="1">
      <c r="E6569"/>
    </row>
    <row r="6570" spans="5:5" ht="13.5" thickTop="1" thickBot="1">
      <c r="E6570"/>
    </row>
    <row r="6571" spans="5:5" ht="13.5" thickTop="1" thickBot="1">
      <c r="E6571"/>
    </row>
    <row r="6572" spans="5:5" ht="13.5" thickTop="1" thickBot="1">
      <c r="E6572"/>
    </row>
    <row r="6573" spans="5:5" ht="13.5" thickTop="1" thickBot="1">
      <c r="E6573"/>
    </row>
    <row r="6574" spans="5:5" ht="13.5" thickTop="1" thickBot="1">
      <c r="E6574"/>
    </row>
    <row r="6575" spans="5:5" ht="13.5" thickTop="1" thickBot="1">
      <c r="E6575"/>
    </row>
    <row r="6576" spans="5:5" ht="13.5" thickTop="1" thickBot="1">
      <c r="E6576"/>
    </row>
    <row r="6577" spans="5:5" ht="13.5" thickTop="1" thickBot="1">
      <c r="E6577"/>
    </row>
    <row r="6578" spans="5:5" ht="13" thickTop="1">
      <c r="E6578"/>
    </row>
    <row r="6579" spans="5:5">
      <c r="E6579"/>
    </row>
    <row r="6580" spans="5:5">
      <c r="E6580"/>
    </row>
    <row r="6581" spans="5:5">
      <c r="E6581"/>
    </row>
    <row r="6582" spans="5:5">
      <c r="E6582"/>
    </row>
    <row r="6583" spans="5:5">
      <c r="E6583"/>
    </row>
    <row r="6584" spans="5:5">
      <c r="E6584"/>
    </row>
    <row r="6585" spans="5:5">
      <c r="E6585"/>
    </row>
    <row r="6586" spans="5:5">
      <c r="E6586"/>
    </row>
    <row r="6587" spans="5:5">
      <c r="E6587"/>
    </row>
    <row r="6588" spans="5:5">
      <c r="E6588"/>
    </row>
    <row r="6589" spans="5:5">
      <c r="E6589"/>
    </row>
    <row r="6590" spans="5:5">
      <c r="E6590"/>
    </row>
    <row r="6591" spans="5:5" ht="13" thickBot="1">
      <c r="E6591"/>
    </row>
    <row r="6592" spans="5:5" ht="13.5" thickTop="1" thickBot="1">
      <c r="E6592"/>
    </row>
    <row r="6593" spans="5:5" ht="13.5" thickTop="1" thickBot="1">
      <c r="E6593"/>
    </row>
    <row r="6594" spans="5:5" ht="13.5" thickTop="1" thickBot="1">
      <c r="E6594"/>
    </row>
    <row r="6595" spans="5:5" ht="13.5" thickTop="1" thickBot="1">
      <c r="E6595"/>
    </row>
    <row r="6596" spans="5:5" ht="13.5" thickTop="1" thickBot="1">
      <c r="E6596"/>
    </row>
    <row r="6597" spans="5:5" ht="13.5" thickTop="1" thickBot="1">
      <c r="E6597"/>
    </row>
    <row r="6598" spans="5:5" ht="13.5" thickTop="1" thickBot="1">
      <c r="E6598"/>
    </row>
    <row r="6599" spans="5:5" ht="13.5" thickTop="1" thickBot="1">
      <c r="E6599"/>
    </row>
    <row r="6600" spans="5:5" ht="13.5" thickTop="1" thickBot="1">
      <c r="E6600"/>
    </row>
    <row r="6601" spans="5:5" ht="13.5" thickTop="1" thickBot="1">
      <c r="E6601"/>
    </row>
    <row r="6602" spans="5:5" ht="13.5" thickTop="1" thickBot="1">
      <c r="E6602"/>
    </row>
    <row r="6603" spans="5:5" ht="13.5" thickTop="1" thickBot="1">
      <c r="E6603"/>
    </row>
    <row r="6604" spans="5:5" ht="13.5" thickTop="1" thickBot="1">
      <c r="E6604"/>
    </row>
    <row r="6605" spans="5:5" ht="13.5" thickTop="1" thickBot="1">
      <c r="E6605"/>
    </row>
    <row r="6606" spans="5:5" ht="13.5" thickTop="1" thickBot="1">
      <c r="E6606"/>
    </row>
    <row r="6607" spans="5:5" ht="13.5" thickTop="1" thickBot="1">
      <c r="E6607"/>
    </row>
    <row r="6608" spans="5:5" ht="13.5" thickTop="1" thickBot="1">
      <c r="E6608"/>
    </row>
    <row r="6609" spans="5:5" ht="13.5" thickTop="1" thickBot="1">
      <c r="E6609"/>
    </row>
    <row r="6610" spans="5:5" ht="13.5" thickTop="1" thickBot="1">
      <c r="E6610"/>
    </row>
    <row r="6611" spans="5:5" ht="13.5" thickTop="1" thickBot="1">
      <c r="E6611"/>
    </row>
    <row r="6612" spans="5:5" ht="13.5" thickTop="1" thickBot="1">
      <c r="E6612"/>
    </row>
    <row r="6613" spans="5:5" ht="13.5" thickTop="1" thickBot="1">
      <c r="E6613"/>
    </row>
    <row r="6614" spans="5:5" ht="13.5" thickTop="1" thickBot="1">
      <c r="E6614"/>
    </row>
    <row r="6615" spans="5:5" ht="13.5" thickTop="1" thickBot="1">
      <c r="E6615"/>
    </row>
    <row r="6616" spans="5:5" ht="13.5" thickTop="1" thickBot="1">
      <c r="E6616"/>
    </row>
    <row r="6617" spans="5:5" ht="13.5" thickTop="1" thickBot="1">
      <c r="E6617"/>
    </row>
    <row r="6618" spans="5:5" ht="13.5" thickTop="1" thickBot="1">
      <c r="E6618"/>
    </row>
    <row r="6619" spans="5:5" ht="13.5" thickTop="1" thickBot="1">
      <c r="E6619"/>
    </row>
    <row r="6620" spans="5:5" ht="13.5" thickTop="1" thickBot="1">
      <c r="E6620"/>
    </row>
    <row r="6621" spans="5:5" ht="13.5" thickTop="1" thickBot="1">
      <c r="E6621"/>
    </row>
    <row r="6622" spans="5:5" ht="13.5" thickTop="1" thickBot="1">
      <c r="E6622"/>
    </row>
    <row r="6623" spans="5:5" ht="13.5" thickTop="1" thickBot="1">
      <c r="E6623"/>
    </row>
    <row r="6624" spans="5:5" ht="13.5" thickTop="1" thickBot="1">
      <c r="E6624"/>
    </row>
    <row r="6625" spans="5:5" ht="13.5" thickTop="1" thickBot="1">
      <c r="E6625"/>
    </row>
    <row r="6626" spans="5:5" ht="13.5" thickTop="1" thickBot="1">
      <c r="E6626"/>
    </row>
    <row r="6627" spans="5:5" ht="13.5" thickTop="1" thickBot="1">
      <c r="E6627"/>
    </row>
    <row r="6628" spans="5:5" ht="13.5" thickTop="1" thickBot="1">
      <c r="E6628"/>
    </row>
    <row r="6629" spans="5:5" ht="13.5" thickTop="1" thickBot="1">
      <c r="E6629"/>
    </row>
    <row r="6630" spans="5:5" ht="13.5" thickTop="1" thickBot="1">
      <c r="E6630"/>
    </row>
    <row r="6631" spans="5:5" ht="13.5" thickTop="1" thickBot="1">
      <c r="E6631"/>
    </row>
    <row r="6632" spans="5:5" ht="13.5" thickTop="1" thickBot="1">
      <c r="E6632"/>
    </row>
    <row r="6633" spans="5:5" ht="13.5" thickTop="1" thickBot="1">
      <c r="E6633"/>
    </row>
    <row r="6634" spans="5:5" ht="13.5" thickTop="1" thickBot="1">
      <c r="E6634"/>
    </row>
    <row r="6635" spans="5:5" ht="13.5" thickTop="1" thickBot="1">
      <c r="E6635"/>
    </row>
    <row r="6636" spans="5:5" ht="13.5" thickTop="1" thickBot="1">
      <c r="E6636"/>
    </row>
    <row r="6637" spans="5:5" ht="13.5" thickTop="1" thickBot="1">
      <c r="E6637"/>
    </row>
    <row r="6638" spans="5:5" ht="13.5" thickTop="1" thickBot="1">
      <c r="E6638"/>
    </row>
    <row r="6639" spans="5:5" ht="13.5" thickTop="1" thickBot="1">
      <c r="E6639"/>
    </row>
    <row r="6640" spans="5:5" ht="13.5" thickTop="1" thickBot="1">
      <c r="E6640"/>
    </row>
    <row r="6641" spans="5:5" ht="13.5" thickTop="1" thickBot="1">
      <c r="E6641"/>
    </row>
    <row r="6642" spans="5:5" ht="13.5" thickTop="1" thickBot="1">
      <c r="E6642"/>
    </row>
    <row r="6643" spans="5:5" ht="13.5" thickTop="1" thickBot="1">
      <c r="E6643"/>
    </row>
    <row r="6644" spans="5:5" ht="13.5" thickTop="1" thickBot="1">
      <c r="E6644"/>
    </row>
    <row r="6645" spans="5:5" ht="13.5" thickTop="1" thickBot="1">
      <c r="E6645"/>
    </row>
    <row r="6646" spans="5:5" ht="13.5" thickTop="1" thickBot="1">
      <c r="E6646"/>
    </row>
    <row r="6647" spans="5:5" ht="13.5" thickTop="1" thickBot="1">
      <c r="E6647"/>
    </row>
    <row r="6648" spans="5:5" ht="13" thickTop="1">
      <c r="E6648"/>
    </row>
    <row r="6649" spans="5:5">
      <c r="E6649"/>
    </row>
    <row r="6650" spans="5:5">
      <c r="E6650"/>
    </row>
    <row r="6651" spans="5:5">
      <c r="E6651"/>
    </row>
    <row r="6652" spans="5:5">
      <c r="E6652"/>
    </row>
    <row r="6653" spans="5:5">
      <c r="E6653"/>
    </row>
    <row r="6654" spans="5:5">
      <c r="E6654"/>
    </row>
    <row r="6655" spans="5:5">
      <c r="E6655"/>
    </row>
    <row r="6656" spans="5:5">
      <c r="E6656"/>
    </row>
    <row r="6657" spans="5:5">
      <c r="E6657"/>
    </row>
    <row r="6658" spans="5:5">
      <c r="E6658"/>
    </row>
    <row r="6659" spans="5:5">
      <c r="E6659"/>
    </row>
    <row r="6660" spans="5:5">
      <c r="E6660"/>
    </row>
    <row r="6661" spans="5:5" ht="13" thickBot="1">
      <c r="E6661"/>
    </row>
    <row r="6662" spans="5:5" ht="13.5" thickTop="1" thickBot="1">
      <c r="E6662"/>
    </row>
    <row r="6663" spans="5:5" ht="13.5" thickTop="1" thickBot="1">
      <c r="E6663"/>
    </row>
    <row r="6664" spans="5:5" ht="13.5" thickTop="1" thickBot="1">
      <c r="E6664"/>
    </row>
    <row r="6665" spans="5:5" ht="13.5" thickTop="1" thickBot="1">
      <c r="E6665"/>
    </row>
    <row r="6666" spans="5:5" ht="13.5" thickTop="1" thickBot="1">
      <c r="E6666"/>
    </row>
    <row r="6667" spans="5:5" ht="13.5" thickTop="1" thickBot="1">
      <c r="E6667"/>
    </row>
    <row r="6668" spans="5:5" ht="13.5" thickTop="1" thickBot="1">
      <c r="E6668"/>
    </row>
    <row r="6669" spans="5:5" ht="13.5" thickTop="1" thickBot="1">
      <c r="E6669"/>
    </row>
    <row r="6670" spans="5:5" ht="13.5" thickTop="1" thickBot="1">
      <c r="E6670"/>
    </row>
    <row r="6671" spans="5:5" ht="13.5" thickTop="1" thickBot="1">
      <c r="E6671"/>
    </row>
    <row r="6672" spans="5:5" ht="13.5" thickTop="1" thickBot="1">
      <c r="E6672"/>
    </row>
    <row r="6673" spans="5:5" ht="13.5" thickTop="1" thickBot="1">
      <c r="E6673"/>
    </row>
    <row r="6674" spans="5:5" ht="13.5" thickTop="1" thickBot="1">
      <c r="E6674"/>
    </row>
    <row r="6675" spans="5:5" ht="13.5" thickTop="1" thickBot="1">
      <c r="E6675"/>
    </row>
    <row r="6676" spans="5:5" ht="13.5" thickTop="1" thickBot="1">
      <c r="E6676"/>
    </row>
    <row r="6677" spans="5:5" ht="13.5" thickTop="1" thickBot="1">
      <c r="E6677"/>
    </row>
    <row r="6678" spans="5:5" ht="13.5" thickTop="1" thickBot="1">
      <c r="E6678"/>
    </row>
    <row r="6679" spans="5:5" ht="13.5" thickTop="1" thickBot="1">
      <c r="E6679"/>
    </row>
    <row r="6680" spans="5:5" ht="13.5" thickTop="1" thickBot="1">
      <c r="E6680"/>
    </row>
    <row r="6681" spans="5:5" ht="13.5" thickTop="1" thickBot="1">
      <c r="E6681"/>
    </row>
    <row r="6682" spans="5:5" ht="13.5" thickTop="1" thickBot="1">
      <c r="E6682"/>
    </row>
    <row r="6683" spans="5:5" ht="13.5" thickTop="1" thickBot="1">
      <c r="E6683"/>
    </row>
    <row r="6684" spans="5:5" ht="13.5" thickTop="1" thickBot="1">
      <c r="E6684"/>
    </row>
    <row r="6685" spans="5:5" ht="13.5" thickTop="1" thickBot="1">
      <c r="E6685"/>
    </row>
    <row r="6686" spans="5:5" ht="13.5" thickTop="1" thickBot="1">
      <c r="E6686"/>
    </row>
    <row r="6687" spans="5:5" ht="13.5" thickTop="1" thickBot="1">
      <c r="E6687"/>
    </row>
    <row r="6688" spans="5:5" ht="13.5" thickTop="1" thickBot="1">
      <c r="E6688"/>
    </row>
    <row r="6689" spans="5:5" ht="13.5" thickTop="1" thickBot="1">
      <c r="E6689"/>
    </row>
    <row r="6690" spans="5:5" ht="13.5" thickTop="1" thickBot="1">
      <c r="E6690"/>
    </row>
    <row r="6691" spans="5:5" ht="13.5" thickTop="1" thickBot="1">
      <c r="E6691"/>
    </row>
    <row r="6692" spans="5:5" ht="13.5" thickTop="1" thickBot="1">
      <c r="E6692"/>
    </row>
    <row r="6693" spans="5:5" ht="13.5" thickTop="1" thickBot="1">
      <c r="E6693"/>
    </row>
    <row r="6694" spans="5:5" ht="13.5" thickTop="1" thickBot="1">
      <c r="E6694"/>
    </row>
    <row r="6695" spans="5:5" ht="13.5" thickTop="1" thickBot="1">
      <c r="E6695"/>
    </row>
    <row r="6696" spans="5:5" ht="13.5" thickTop="1" thickBot="1">
      <c r="E6696"/>
    </row>
    <row r="6697" spans="5:5" ht="13.5" thickTop="1" thickBot="1">
      <c r="E6697"/>
    </row>
    <row r="6698" spans="5:5" ht="13.5" thickTop="1" thickBot="1">
      <c r="E6698"/>
    </row>
    <row r="6699" spans="5:5" ht="13.5" thickTop="1" thickBot="1">
      <c r="E6699"/>
    </row>
    <row r="6700" spans="5:5" ht="13.5" thickTop="1" thickBot="1">
      <c r="E6700"/>
    </row>
    <row r="6701" spans="5:5" ht="13.5" thickTop="1" thickBot="1">
      <c r="E6701"/>
    </row>
    <row r="6702" spans="5:5" ht="13.5" thickTop="1" thickBot="1">
      <c r="E6702"/>
    </row>
    <row r="6703" spans="5:5" ht="13.5" thickTop="1" thickBot="1">
      <c r="E6703"/>
    </row>
    <row r="6704" spans="5:5" ht="13.5" thickTop="1" thickBot="1">
      <c r="E6704"/>
    </row>
    <row r="6705" spans="5:5" ht="13.5" thickTop="1" thickBot="1">
      <c r="E6705"/>
    </row>
    <row r="6706" spans="5:5" ht="13.5" thickTop="1" thickBot="1">
      <c r="E6706"/>
    </row>
    <row r="6707" spans="5:5" ht="13.5" thickTop="1" thickBot="1">
      <c r="E6707"/>
    </row>
    <row r="6708" spans="5:5" ht="13.5" thickTop="1" thickBot="1">
      <c r="E6708"/>
    </row>
    <row r="6709" spans="5:5" ht="13.5" thickTop="1" thickBot="1">
      <c r="E6709"/>
    </row>
    <row r="6710" spans="5:5" ht="13.5" thickTop="1" thickBot="1">
      <c r="E6710"/>
    </row>
    <row r="6711" spans="5:5" ht="13.5" thickTop="1" thickBot="1">
      <c r="E6711"/>
    </row>
    <row r="6712" spans="5:5" ht="13.5" thickTop="1" thickBot="1">
      <c r="E6712"/>
    </row>
    <row r="6713" spans="5:5" ht="13.5" thickTop="1" thickBot="1">
      <c r="E6713"/>
    </row>
    <row r="6714" spans="5:5" ht="13.5" thickTop="1" thickBot="1">
      <c r="E6714"/>
    </row>
    <row r="6715" spans="5:5" ht="13.5" thickTop="1" thickBot="1">
      <c r="E6715"/>
    </row>
    <row r="6716" spans="5:5" ht="13.5" thickTop="1" thickBot="1">
      <c r="E6716"/>
    </row>
    <row r="6717" spans="5:5" ht="13.5" thickTop="1" thickBot="1">
      <c r="E6717"/>
    </row>
    <row r="6718" spans="5:5" ht="13" thickTop="1">
      <c r="E6718"/>
    </row>
    <row r="6719" spans="5:5">
      <c r="E6719"/>
    </row>
    <row r="6720" spans="5:5">
      <c r="E6720"/>
    </row>
    <row r="6721" spans="5:5">
      <c r="E6721"/>
    </row>
    <row r="6722" spans="5:5">
      <c r="E6722"/>
    </row>
    <row r="6723" spans="5:5">
      <c r="E6723"/>
    </row>
    <row r="6724" spans="5:5">
      <c r="E6724"/>
    </row>
    <row r="6725" spans="5:5">
      <c r="E6725"/>
    </row>
    <row r="6726" spans="5:5">
      <c r="E6726"/>
    </row>
    <row r="6727" spans="5:5">
      <c r="E6727"/>
    </row>
    <row r="6728" spans="5:5">
      <c r="E6728"/>
    </row>
    <row r="6729" spans="5:5">
      <c r="E6729"/>
    </row>
    <row r="6730" spans="5:5">
      <c r="E6730"/>
    </row>
    <row r="6731" spans="5:5" ht="13" thickBot="1">
      <c r="E6731"/>
    </row>
    <row r="6732" spans="5:5" ht="13.5" thickTop="1" thickBot="1">
      <c r="E6732"/>
    </row>
    <row r="6733" spans="5:5" ht="13.5" thickTop="1" thickBot="1">
      <c r="E6733"/>
    </row>
    <row r="6734" spans="5:5" ht="13.5" thickTop="1" thickBot="1">
      <c r="E6734"/>
    </row>
    <row r="6735" spans="5:5" ht="13.5" thickTop="1" thickBot="1">
      <c r="E6735"/>
    </row>
    <row r="6736" spans="5:5" ht="13.5" thickTop="1" thickBot="1">
      <c r="E6736"/>
    </row>
    <row r="6737" spans="5:5" ht="13.5" thickTop="1" thickBot="1">
      <c r="E6737"/>
    </row>
    <row r="6738" spans="5:5" ht="13.5" thickTop="1" thickBot="1">
      <c r="E6738"/>
    </row>
    <row r="6739" spans="5:5" ht="13.5" thickTop="1" thickBot="1">
      <c r="E6739"/>
    </row>
    <row r="6740" spans="5:5" ht="13.5" thickTop="1" thickBot="1">
      <c r="E6740"/>
    </row>
    <row r="6741" spans="5:5" ht="13.5" thickTop="1" thickBot="1">
      <c r="E6741"/>
    </row>
    <row r="6742" spans="5:5" ht="13.5" thickTop="1" thickBot="1">
      <c r="E6742"/>
    </row>
    <row r="6743" spans="5:5" ht="13.5" thickTop="1" thickBot="1">
      <c r="E6743"/>
    </row>
    <row r="6744" spans="5:5" ht="13.5" thickTop="1" thickBot="1">
      <c r="E6744"/>
    </row>
    <row r="6745" spans="5:5" ht="13.5" thickTop="1" thickBot="1">
      <c r="E6745"/>
    </row>
    <row r="6746" spans="5:5" ht="13.5" thickTop="1" thickBot="1">
      <c r="E6746"/>
    </row>
    <row r="6747" spans="5:5" ht="13.5" thickTop="1" thickBot="1">
      <c r="E6747"/>
    </row>
    <row r="6748" spans="5:5" ht="13.5" thickTop="1" thickBot="1">
      <c r="E6748"/>
    </row>
    <row r="6749" spans="5:5" ht="13.5" thickTop="1" thickBot="1">
      <c r="E6749"/>
    </row>
    <row r="6750" spans="5:5" ht="13.5" thickTop="1" thickBot="1">
      <c r="E6750"/>
    </row>
    <row r="6751" spans="5:5" ht="13.5" thickTop="1" thickBot="1">
      <c r="E6751"/>
    </row>
    <row r="6752" spans="5:5" ht="13.5" thickTop="1" thickBot="1">
      <c r="E6752"/>
    </row>
    <row r="6753" spans="5:5" ht="13.5" thickTop="1" thickBot="1">
      <c r="E6753"/>
    </row>
    <row r="6754" spans="5:5" ht="13.5" thickTop="1" thickBot="1">
      <c r="E6754"/>
    </row>
    <row r="6755" spans="5:5" ht="13.5" thickTop="1" thickBot="1">
      <c r="E6755"/>
    </row>
    <row r="6756" spans="5:5" ht="13.5" thickTop="1" thickBot="1">
      <c r="E6756"/>
    </row>
    <row r="6757" spans="5:5" ht="13.5" thickTop="1" thickBot="1">
      <c r="E6757"/>
    </row>
    <row r="6758" spans="5:5" ht="13.5" thickTop="1" thickBot="1">
      <c r="E6758"/>
    </row>
    <row r="6759" spans="5:5" ht="13.5" thickTop="1" thickBot="1">
      <c r="E6759"/>
    </row>
    <row r="6760" spans="5:5" ht="13.5" thickTop="1" thickBot="1">
      <c r="E6760"/>
    </row>
    <row r="6761" spans="5:5" ht="13.5" thickTop="1" thickBot="1">
      <c r="E6761"/>
    </row>
    <row r="6762" spans="5:5" ht="13.5" thickTop="1" thickBot="1">
      <c r="E6762"/>
    </row>
    <row r="6763" spans="5:5" ht="13.5" thickTop="1" thickBot="1">
      <c r="E6763"/>
    </row>
    <row r="6764" spans="5:5" ht="13.5" thickTop="1" thickBot="1">
      <c r="E6764"/>
    </row>
    <row r="6765" spans="5:5" ht="13.5" thickTop="1" thickBot="1">
      <c r="E6765"/>
    </row>
    <row r="6766" spans="5:5" ht="13.5" thickTop="1" thickBot="1">
      <c r="E6766"/>
    </row>
    <row r="6767" spans="5:5" ht="13.5" thickTop="1" thickBot="1">
      <c r="E6767"/>
    </row>
    <row r="6768" spans="5:5" ht="13.5" thickTop="1" thickBot="1">
      <c r="E6768"/>
    </row>
    <row r="6769" spans="5:5" ht="13.5" thickTop="1" thickBot="1">
      <c r="E6769"/>
    </row>
    <row r="6770" spans="5:5" ht="13.5" thickTop="1" thickBot="1">
      <c r="E6770"/>
    </row>
    <row r="6771" spans="5:5" ht="13.5" thickTop="1" thickBot="1">
      <c r="E6771"/>
    </row>
    <row r="6772" spans="5:5" ht="13.5" thickTop="1" thickBot="1">
      <c r="E6772"/>
    </row>
    <row r="6773" spans="5:5" ht="13.5" thickTop="1" thickBot="1">
      <c r="E6773"/>
    </row>
    <row r="6774" spans="5:5" ht="13.5" thickTop="1" thickBot="1">
      <c r="E6774"/>
    </row>
    <row r="6775" spans="5:5" ht="13.5" thickTop="1" thickBot="1">
      <c r="E6775"/>
    </row>
    <row r="6776" spans="5:5" ht="13.5" thickTop="1" thickBot="1">
      <c r="E6776"/>
    </row>
    <row r="6777" spans="5:5" ht="13.5" thickTop="1" thickBot="1">
      <c r="E6777"/>
    </row>
    <row r="6778" spans="5:5" ht="13.5" thickTop="1" thickBot="1">
      <c r="E6778"/>
    </row>
    <row r="6779" spans="5:5" ht="13.5" thickTop="1" thickBot="1">
      <c r="E6779"/>
    </row>
    <row r="6780" spans="5:5" ht="13.5" thickTop="1" thickBot="1">
      <c r="E6780"/>
    </row>
    <row r="6781" spans="5:5" ht="13.5" thickTop="1" thickBot="1">
      <c r="E6781"/>
    </row>
    <row r="6782" spans="5:5" ht="13.5" thickTop="1" thickBot="1">
      <c r="E6782"/>
    </row>
    <row r="6783" spans="5:5" ht="13.5" thickTop="1" thickBot="1">
      <c r="E6783"/>
    </row>
    <row r="6784" spans="5:5" ht="13.5" thickTop="1" thickBot="1">
      <c r="E6784"/>
    </row>
    <row r="6785" spans="5:5" ht="13.5" thickTop="1" thickBot="1">
      <c r="E6785"/>
    </row>
    <row r="6786" spans="5:5" ht="13.5" thickTop="1" thickBot="1">
      <c r="E6786"/>
    </row>
    <row r="6787" spans="5:5" ht="13.5" thickTop="1" thickBot="1">
      <c r="E6787"/>
    </row>
    <row r="6788" spans="5:5" ht="13" thickTop="1">
      <c r="E6788"/>
    </row>
    <row r="6789" spans="5:5">
      <c r="E6789"/>
    </row>
    <row r="6790" spans="5:5">
      <c r="E6790"/>
    </row>
    <row r="6791" spans="5:5">
      <c r="E6791"/>
    </row>
    <row r="6792" spans="5:5">
      <c r="E6792"/>
    </row>
    <row r="6793" spans="5:5">
      <c r="E6793"/>
    </row>
    <row r="6794" spans="5:5">
      <c r="E6794"/>
    </row>
    <row r="6795" spans="5:5">
      <c r="E6795"/>
    </row>
    <row r="6796" spans="5:5">
      <c r="E6796"/>
    </row>
    <row r="6797" spans="5:5">
      <c r="E6797"/>
    </row>
    <row r="6798" spans="5:5">
      <c r="E6798"/>
    </row>
    <row r="6799" spans="5:5">
      <c r="E6799"/>
    </row>
    <row r="6800" spans="5:5">
      <c r="E6800"/>
    </row>
    <row r="6801" spans="5:5" ht="13" thickBot="1">
      <c r="E6801"/>
    </row>
    <row r="6802" spans="5:5" ht="13.5" thickTop="1" thickBot="1">
      <c r="E6802"/>
    </row>
    <row r="6803" spans="5:5" ht="13.5" thickTop="1" thickBot="1">
      <c r="E6803"/>
    </row>
    <row r="6804" spans="5:5" ht="13.5" thickTop="1" thickBot="1">
      <c r="E6804"/>
    </row>
    <row r="6805" spans="5:5" ht="13.5" thickTop="1" thickBot="1">
      <c r="E6805"/>
    </row>
    <row r="6806" spans="5:5" ht="13.5" thickTop="1" thickBot="1">
      <c r="E6806"/>
    </row>
    <row r="6807" spans="5:5" ht="13.5" thickTop="1" thickBot="1">
      <c r="E6807"/>
    </row>
    <row r="6808" spans="5:5" ht="13.5" thickTop="1" thickBot="1">
      <c r="E6808"/>
    </row>
    <row r="6809" spans="5:5" ht="13.5" thickTop="1" thickBot="1">
      <c r="E6809"/>
    </row>
    <row r="6810" spans="5:5" ht="13.5" thickTop="1" thickBot="1">
      <c r="E6810"/>
    </row>
    <row r="6811" spans="5:5" ht="13.5" thickTop="1" thickBot="1">
      <c r="E6811"/>
    </row>
    <row r="6812" spans="5:5" ht="13.5" thickTop="1" thickBot="1">
      <c r="E6812"/>
    </row>
    <row r="6813" spans="5:5" ht="13.5" thickTop="1" thickBot="1">
      <c r="E6813"/>
    </row>
    <row r="6814" spans="5:5" ht="13.5" thickTop="1" thickBot="1">
      <c r="E6814"/>
    </row>
    <row r="6815" spans="5:5" ht="13.5" thickTop="1" thickBot="1">
      <c r="E6815"/>
    </row>
    <row r="6816" spans="5:5" ht="13.5" thickTop="1" thickBot="1">
      <c r="E6816"/>
    </row>
    <row r="6817" spans="5:5" ht="13.5" thickTop="1" thickBot="1">
      <c r="E6817"/>
    </row>
    <row r="6818" spans="5:5" ht="13.5" thickTop="1" thickBot="1">
      <c r="E6818"/>
    </row>
    <row r="6819" spans="5:5" ht="13.5" thickTop="1" thickBot="1">
      <c r="E6819"/>
    </row>
    <row r="6820" spans="5:5" ht="13.5" thickTop="1" thickBot="1">
      <c r="E6820"/>
    </row>
    <row r="6821" spans="5:5" ht="13.5" thickTop="1" thickBot="1">
      <c r="E6821"/>
    </row>
    <row r="6822" spans="5:5" ht="13.5" thickTop="1" thickBot="1">
      <c r="E6822"/>
    </row>
    <row r="6823" spans="5:5" ht="13.5" thickTop="1" thickBot="1">
      <c r="E6823"/>
    </row>
    <row r="6824" spans="5:5" ht="13.5" thickTop="1" thickBot="1">
      <c r="E6824"/>
    </row>
    <row r="6825" spans="5:5" ht="13.5" thickTop="1" thickBot="1">
      <c r="E6825"/>
    </row>
    <row r="6826" spans="5:5" ht="13.5" thickTop="1" thickBot="1">
      <c r="E6826"/>
    </row>
    <row r="6827" spans="5:5" ht="13.5" thickTop="1" thickBot="1">
      <c r="E6827"/>
    </row>
    <row r="6828" spans="5:5" ht="13.5" thickTop="1" thickBot="1">
      <c r="E6828"/>
    </row>
    <row r="6829" spans="5:5" ht="13.5" thickTop="1" thickBot="1">
      <c r="E6829"/>
    </row>
    <row r="6830" spans="5:5" ht="13.5" thickTop="1" thickBot="1">
      <c r="E6830"/>
    </row>
    <row r="6831" spans="5:5" ht="13.5" thickTop="1" thickBot="1">
      <c r="E6831"/>
    </row>
    <row r="6832" spans="5:5" ht="13.5" thickTop="1" thickBot="1">
      <c r="E6832"/>
    </row>
    <row r="6833" spans="5:5" ht="13.5" thickTop="1" thickBot="1">
      <c r="E6833"/>
    </row>
    <row r="6834" spans="5:5" ht="13.5" thickTop="1" thickBot="1">
      <c r="E6834"/>
    </row>
    <row r="6835" spans="5:5" ht="13.5" thickTop="1" thickBot="1">
      <c r="E6835"/>
    </row>
    <row r="6836" spans="5:5" ht="13.5" thickTop="1" thickBot="1">
      <c r="E6836"/>
    </row>
    <row r="6837" spans="5:5" ht="13.5" thickTop="1" thickBot="1">
      <c r="E6837"/>
    </row>
    <row r="6838" spans="5:5" ht="13.5" thickTop="1" thickBot="1">
      <c r="E6838"/>
    </row>
    <row r="6839" spans="5:5" ht="13.5" thickTop="1" thickBot="1">
      <c r="E6839"/>
    </row>
    <row r="6840" spans="5:5" ht="13.5" thickTop="1" thickBot="1">
      <c r="E6840"/>
    </row>
    <row r="6841" spans="5:5" ht="13.5" thickTop="1" thickBot="1">
      <c r="E6841"/>
    </row>
    <row r="6842" spans="5:5" ht="13.5" thickTop="1" thickBot="1">
      <c r="E6842"/>
    </row>
    <row r="6843" spans="5:5" ht="13.5" thickTop="1" thickBot="1">
      <c r="E6843"/>
    </row>
    <row r="6844" spans="5:5" ht="13.5" thickTop="1" thickBot="1">
      <c r="E6844"/>
    </row>
    <row r="6845" spans="5:5" ht="13.5" thickTop="1" thickBot="1">
      <c r="E6845"/>
    </row>
    <row r="6846" spans="5:5" ht="13.5" thickTop="1" thickBot="1">
      <c r="E6846"/>
    </row>
    <row r="6847" spans="5:5" ht="13.5" thickTop="1" thickBot="1">
      <c r="E6847"/>
    </row>
    <row r="6848" spans="5:5" ht="13.5" thickTop="1" thickBot="1">
      <c r="E6848"/>
    </row>
    <row r="6849" spans="5:5" ht="13.5" thickTop="1" thickBot="1">
      <c r="E6849"/>
    </row>
    <row r="6850" spans="5:5" ht="13.5" thickTop="1" thickBot="1">
      <c r="E6850"/>
    </row>
    <row r="6851" spans="5:5" ht="13.5" thickTop="1" thickBot="1">
      <c r="E6851"/>
    </row>
    <row r="6852" spans="5:5" ht="13.5" thickTop="1" thickBot="1">
      <c r="E6852"/>
    </row>
    <row r="6853" spans="5:5" ht="13.5" thickTop="1" thickBot="1">
      <c r="E6853"/>
    </row>
    <row r="6854" spans="5:5" ht="13.5" thickTop="1" thickBot="1">
      <c r="E6854"/>
    </row>
    <row r="6855" spans="5:5" ht="13.5" thickTop="1" thickBot="1">
      <c r="E6855"/>
    </row>
    <row r="6856" spans="5:5" ht="13.5" thickTop="1" thickBot="1">
      <c r="E6856"/>
    </row>
    <row r="6857" spans="5:5" ht="13.5" thickTop="1" thickBot="1">
      <c r="E6857"/>
    </row>
    <row r="6858" spans="5:5" ht="13" thickTop="1">
      <c r="E6858"/>
    </row>
    <row r="6859" spans="5:5">
      <c r="E6859"/>
    </row>
    <row r="6860" spans="5:5">
      <c r="E6860"/>
    </row>
    <row r="6861" spans="5:5">
      <c r="E6861"/>
    </row>
    <row r="6862" spans="5:5">
      <c r="E6862"/>
    </row>
    <row r="6863" spans="5:5">
      <c r="E6863"/>
    </row>
    <row r="6864" spans="5:5">
      <c r="E6864"/>
    </row>
    <row r="6865" spans="5:5">
      <c r="E6865"/>
    </row>
    <row r="6866" spans="5:5">
      <c r="E6866"/>
    </row>
    <row r="6867" spans="5:5">
      <c r="E6867"/>
    </row>
    <row r="6868" spans="5:5">
      <c r="E6868"/>
    </row>
    <row r="6869" spans="5:5">
      <c r="E6869"/>
    </row>
    <row r="6870" spans="5:5">
      <c r="E6870"/>
    </row>
    <row r="6871" spans="5:5" ht="13" thickBot="1">
      <c r="E6871"/>
    </row>
    <row r="6872" spans="5:5" ht="13.5" thickTop="1" thickBot="1">
      <c r="E6872"/>
    </row>
    <row r="6873" spans="5:5" ht="13.5" thickTop="1" thickBot="1">
      <c r="E6873"/>
    </row>
    <row r="6874" spans="5:5" ht="13.5" thickTop="1" thickBot="1">
      <c r="E6874"/>
    </row>
    <row r="6875" spans="5:5" ht="13.5" thickTop="1" thickBot="1">
      <c r="E6875"/>
    </row>
    <row r="6876" spans="5:5" ht="13.5" thickTop="1" thickBot="1">
      <c r="E6876"/>
    </row>
    <row r="6877" spans="5:5" ht="13.5" thickTop="1" thickBot="1">
      <c r="E6877"/>
    </row>
    <row r="6878" spans="5:5" ht="13.5" thickTop="1" thickBot="1">
      <c r="E6878"/>
    </row>
    <row r="6879" spans="5:5" ht="13.5" thickTop="1" thickBot="1">
      <c r="E6879"/>
    </row>
    <row r="6880" spans="5:5" ht="13.5" thickTop="1" thickBot="1">
      <c r="E6880"/>
    </row>
    <row r="6881" spans="5:5" ht="13.5" thickTop="1" thickBot="1">
      <c r="E6881"/>
    </row>
    <row r="6882" spans="5:5" ht="13.5" thickTop="1" thickBot="1">
      <c r="E6882"/>
    </row>
    <row r="6883" spans="5:5" ht="13.5" thickTop="1" thickBot="1">
      <c r="E6883"/>
    </row>
    <row r="6884" spans="5:5" ht="13.5" thickTop="1" thickBot="1">
      <c r="E6884"/>
    </row>
    <row r="6885" spans="5:5" ht="13.5" thickTop="1" thickBot="1">
      <c r="E6885"/>
    </row>
    <row r="6886" spans="5:5" ht="13.5" thickTop="1" thickBot="1">
      <c r="E6886"/>
    </row>
    <row r="6887" spans="5:5" ht="13.5" thickTop="1" thickBot="1">
      <c r="E6887"/>
    </row>
    <row r="6888" spans="5:5" ht="13.5" thickTop="1" thickBot="1">
      <c r="E6888"/>
    </row>
    <row r="6889" spans="5:5" ht="13.5" thickTop="1" thickBot="1">
      <c r="E6889"/>
    </row>
    <row r="6890" spans="5:5" ht="13.5" thickTop="1" thickBot="1">
      <c r="E6890"/>
    </row>
    <row r="6891" spans="5:5" ht="13.5" thickTop="1" thickBot="1">
      <c r="E6891"/>
    </row>
    <row r="6892" spans="5:5" ht="13.5" thickTop="1" thickBot="1">
      <c r="E6892"/>
    </row>
    <row r="6893" spans="5:5" ht="13.5" thickTop="1" thickBot="1">
      <c r="E6893"/>
    </row>
    <row r="6894" spans="5:5" ht="13.5" thickTop="1" thickBot="1">
      <c r="E6894"/>
    </row>
    <row r="6895" spans="5:5" ht="13.5" thickTop="1" thickBot="1">
      <c r="E6895"/>
    </row>
    <row r="6896" spans="5:5" ht="13.5" thickTop="1" thickBot="1">
      <c r="E6896"/>
    </row>
    <row r="6897" spans="5:5" ht="13.5" thickTop="1" thickBot="1">
      <c r="E6897"/>
    </row>
    <row r="6898" spans="5:5" ht="13.5" thickTop="1" thickBot="1">
      <c r="E6898"/>
    </row>
    <row r="6899" spans="5:5" ht="13.5" thickTop="1" thickBot="1">
      <c r="E6899"/>
    </row>
    <row r="6900" spans="5:5" ht="13.5" thickTop="1" thickBot="1">
      <c r="E6900"/>
    </row>
    <row r="6901" spans="5:5" ht="13.5" thickTop="1" thickBot="1">
      <c r="E6901"/>
    </row>
    <row r="6902" spans="5:5" ht="13.5" thickTop="1" thickBot="1">
      <c r="E6902"/>
    </row>
    <row r="6903" spans="5:5" ht="13.5" thickTop="1" thickBot="1">
      <c r="E6903"/>
    </row>
    <row r="6904" spans="5:5" ht="13.5" thickTop="1" thickBot="1">
      <c r="E6904"/>
    </row>
    <row r="6905" spans="5:5" ht="13.5" thickTop="1" thickBot="1">
      <c r="E6905"/>
    </row>
    <row r="6906" spans="5:5" ht="13.5" thickTop="1" thickBot="1">
      <c r="E6906"/>
    </row>
    <row r="6907" spans="5:5" ht="13.5" thickTop="1" thickBot="1">
      <c r="E6907"/>
    </row>
    <row r="6908" spans="5:5" ht="13.5" thickTop="1" thickBot="1">
      <c r="E6908"/>
    </row>
    <row r="6909" spans="5:5" ht="13.5" thickTop="1" thickBot="1">
      <c r="E6909"/>
    </row>
    <row r="6910" spans="5:5" ht="13.5" thickTop="1" thickBot="1">
      <c r="E6910"/>
    </row>
    <row r="6911" spans="5:5" ht="13.5" thickTop="1" thickBot="1">
      <c r="E6911"/>
    </row>
    <row r="6912" spans="5:5" ht="13.5" thickTop="1" thickBot="1">
      <c r="E6912"/>
    </row>
    <row r="6913" spans="5:5" ht="13.5" thickTop="1" thickBot="1">
      <c r="E6913"/>
    </row>
    <row r="6914" spans="5:5" ht="13.5" thickTop="1" thickBot="1">
      <c r="E6914"/>
    </row>
    <row r="6915" spans="5:5" ht="13.5" thickTop="1" thickBot="1">
      <c r="E6915"/>
    </row>
    <row r="6916" spans="5:5" ht="13.5" thickTop="1" thickBot="1">
      <c r="E6916"/>
    </row>
    <row r="6917" spans="5:5" ht="13.5" thickTop="1" thickBot="1">
      <c r="E6917"/>
    </row>
    <row r="6918" spans="5:5" ht="13.5" thickTop="1" thickBot="1">
      <c r="E6918"/>
    </row>
    <row r="6919" spans="5:5" ht="13.5" thickTop="1" thickBot="1">
      <c r="E6919"/>
    </row>
    <row r="6920" spans="5:5" ht="13.5" thickTop="1" thickBot="1">
      <c r="E6920"/>
    </row>
    <row r="6921" spans="5:5" ht="13.5" thickTop="1" thickBot="1">
      <c r="E6921"/>
    </row>
    <row r="6922" spans="5:5" ht="13.5" thickTop="1" thickBot="1">
      <c r="E6922"/>
    </row>
    <row r="6923" spans="5:5" ht="13.5" thickTop="1" thickBot="1">
      <c r="E6923"/>
    </row>
    <row r="6924" spans="5:5" ht="13.5" thickTop="1" thickBot="1">
      <c r="E6924"/>
    </row>
    <row r="6925" spans="5:5" ht="13.5" thickTop="1" thickBot="1">
      <c r="E6925"/>
    </row>
    <row r="6926" spans="5:5" ht="13.5" thickTop="1" thickBot="1">
      <c r="E6926"/>
    </row>
    <row r="6927" spans="5:5" ht="13.5" thickTop="1" thickBot="1">
      <c r="E6927"/>
    </row>
    <row r="6928" spans="5:5" ht="13" thickTop="1">
      <c r="E6928"/>
    </row>
    <row r="6929" spans="5:5">
      <c r="E6929"/>
    </row>
    <row r="6930" spans="5:5">
      <c r="E6930"/>
    </row>
    <row r="6931" spans="5:5">
      <c r="E6931"/>
    </row>
    <row r="6932" spans="5:5">
      <c r="E6932"/>
    </row>
    <row r="6933" spans="5:5">
      <c r="E6933"/>
    </row>
    <row r="6934" spans="5:5">
      <c r="E6934"/>
    </row>
    <row r="6935" spans="5:5">
      <c r="E6935"/>
    </row>
    <row r="6936" spans="5:5">
      <c r="E6936"/>
    </row>
    <row r="6937" spans="5:5">
      <c r="E6937"/>
    </row>
    <row r="6938" spans="5:5">
      <c r="E6938"/>
    </row>
    <row r="6939" spans="5:5">
      <c r="E6939"/>
    </row>
    <row r="6940" spans="5:5">
      <c r="E6940"/>
    </row>
    <row r="6941" spans="5:5" ht="13" thickBot="1">
      <c r="E6941"/>
    </row>
    <row r="6942" spans="5:5" ht="13.5" thickTop="1" thickBot="1">
      <c r="E6942"/>
    </row>
    <row r="6943" spans="5:5" ht="13.5" thickTop="1" thickBot="1">
      <c r="E6943"/>
    </row>
    <row r="6944" spans="5:5" ht="13.5" thickTop="1" thickBot="1">
      <c r="E6944"/>
    </row>
    <row r="6945" spans="5:5" ht="13.5" thickTop="1" thickBot="1">
      <c r="E6945"/>
    </row>
    <row r="6946" spans="5:5" ht="13.5" thickTop="1" thickBot="1">
      <c r="E6946"/>
    </row>
    <row r="6947" spans="5:5" ht="13.5" thickTop="1" thickBot="1">
      <c r="E6947"/>
    </row>
    <row r="6948" spans="5:5" ht="13.5" thickTop="1" thickBot="1">
      <c r="E6948"/>
    </row>
    <row r="6949" spans="5:5" ht="13.5" thickTop="1" thickBot="1">
      <c r="E6949"/>
    </row>
    <row r="6950" spans="5:5" ht="13.5" thickTop="1" thickBot="1">
      <c r="E6950"/>
    </row>
    <row r="6951" spans="5:5" ht="13.5" thickTop="1" thickBot="1">
      <c r="E6951"/>
    </row>
    <row r="6952" spans="5:5" ht="13.5" thickTop="1" thickBot="1">
      <c r="E6952"/>
    </row>
    <row r="6953" spans="5:5" ht="13.5" thickTop="1" thickBot="1">
      <c r="E6953"/>
    </row>
    <row r="6954" spans="5:5" ht="13.5" thickTop="1" thickBot="1">
      <c r="E6954"/>
    </row>
    <row r="6955" spans="5:5" ht="13.5" thickTop="1" thickBot="1">
      <c r="E6955"/>
    </row>
    <row r="6956" spans="5:5" ht="13.5" thickTop="1" thickBot="1">
      <c r="E6956"/>
    </row>
    <row r="6957" spans="5:5" ht="13.5" thickTop="1" thickBot="1">
      <c r="E6957"/>
    </row>
    <row r="6958" spans="5:5" ht="13.5" thickTop="1" thickBot="1">
      <c r="E6958"/>
    </row>
    <row r="6959" spans="5:5" ht="13.5" thickTop="1" thickBot="1">
      <c r="E6959"/>
    </row>
    <row r="6960" spans="5:5" ht="13.5" thickTop="1" thickBot="1">
      <c r="E6960"/>
    </row>
    <row r="6961" spans="5:5" ht="13.5" thickTop="1" thickBot="1">
      <c r="E6961"/>
    </row>
    <row r="6962" spans="5:5" ht="13.5" thickTop="1" thickBot="1">
      <c r="E6962"/>
    </row>
    <row r="6963" spans="5:5" ht="13.5" thickTop="1" thickBot="1">
      <c r="E6963"/>
    </row>
    <row r="6964" spans="5:5" ht="13.5" thickTop="1" thickBot="1">
      <c r="E6964"/>
    </row>
    <row r="6965" spans="5:5" ht="13.5" thickTop="1" thickBot="1">
      <c r="E6965"/>
    </row>
    <row r="6966" spans="5:5" ht="13.5" thickTop="1" thickBot="1">
      <c r="E6966"/>
    </row>
    <row r="6967" spans="5:5" ht="13.5" thickTop="1" thickBot="1">
      <c r="E6967"/>
    </row>
    <row r="6968" spans="5:5" ht="13.5" thickTop="1" thickBot="1">
      <c r="E6968"/>
    </row>
    <row r="6969" spans="5:5" ht="13.5" thickTop="1" thickBot="1">
      <c r="E6969"/>
    </row>
    <row r="6970" spans="5:5" ht="13.5" thickTop="1" thickBot="1">
      <c r="E6970"/>
    </row>
    <row r="6971" spans="5:5" ht="13.5" thickTop="1" thickBot="1">
      <c r="E6971"/>
    </row>
    <row r="6972" spans="5:5" ht="13.5" thickTop="1" thickBot="1">
      <c r="E6972"/>
    </row>
    <row r="6973" spans="5:5" ht="13.5" thickTop="1" thickBot="1">
      <c r="E6973"/>
    </row>
    <row r="6974" spans="5:5" ht="13.5" thickTop="1" thickBot="1">
      <c r="E6974"/>
    </row>
    <row r="6975" spans="5:5" ht="13.5" thickTop="1" thickBot="1">
      <c r="E6975"/>
    </row>
    <row r="6976" spans="5:5" ht="13.5" thickTop="1" thickBot="1">
      <c r="E6976"/>
    </row>
    <row r="6977" spans="5:5" ht="13.5" thickTop="1" thickBot="1">
      <c r="E6977"/>
    </row>
    <row r="6978" spans="5:5" ht="13.5" thickTop="1" thickBot="1">
      <c r="E6978"/>
    </row>
    <row r="6979" spans="5:5" ht="13.5" thickTop="1" thickBot="1">
      <c r="E6979"/>
    </row>
    <row r="6980" spans="5:5" ht="13.5" thickTop="1" thickBot="1">
      <c r="E6980"/>
    </row>
    <row r="6981" spans="5:5" ht="13.5" thickTop="1" thickBot="1">
      <c r="E6981"/>
    </row>
    <row r="6982" spans="5:5" ht="13.5" thickTop="1" thickBot="1">
      <c r="E6982"/>
    </row>
    <row r="6983" spans="5:5" ht="13.5" thickTop="1" thickBot="1">
      <c r="E6983"/>
    </row>
    <row r="6984" spans="5:5" ht="13.5" thickTop="1" thickBot="1">
      <c r="E6984"/>
    </row>
    <row r="6985" spans="5:5" ht="13.5" thickTop="1" thickBot="1">
      <c r="E6985"/>
    </row>
    <row r="6986" spans="5:5" ht="13.5" thickTop="1" thickBot="1">
      <c r="E6986"/>
    </row>
    <row r="6987" spans="5:5" ht="13.5" thickTop="1" thickBot="1">
      <c r="E6987"/>
    </row>
    <row r="6988" spans="5:5" ht="13.5" thickTop="1" thickBot="1">
      <c r="E6988"/>
    </row>
    <row r="6989" spans="5:5" ht="13.5" thickTop="1" thickBot="1">
      <c r="E6989"/>
    </row>
    <row r="6990" spans="5:5" ht="13.5" thickTop="1" thickBot="1">
      <c r="E6990"/>
    </row>
    <row r="6991" spans="5:5" ht="13.5" thickTop="1" thickBot="1">
      <c r="E6991"/>
    </row>
    <row r="6992" spans="5:5" ht="13.5" thickTop="1" thickBot="1">
      <c r="E6992"/>
    </row>
    <row r="6993" spans="5:5" ht="13.5" thickTop="1" thickBot="1">
      <c r="E6993"/>
    </row>
    <row r="6994" spans="5:5" ht="13.5" thickTop="1" thickBot="1">
      <c r="E6994"/>
    </row>
    <row r="6995" spans="5:5" ht="13.5" thickTop="1" thickBot="1">
      <c r="E6995"/>
    </row>
    <row r="6996" spans="5:5" ht="13.5" thickTop="1" thickBot="1">
      <c r="E6996"/>
    </row>
    <row r="6997" spans="5:5" ht="13.5" thickTop="1" thickBot="1">
      <c r="E6997"/>
    </row>
    <row r="6998" spans="5:5" ht="13" thickTop="1">
      <c r="E6998"/>
    </row>
    <row r="6999" spans="5:5">
      <c r="E6999"/>
    </row>
    <row r="7000" spans="5:5">
      <c r="E7000"/>
    </row>
    <row r="7001" spans="5:5">
      <c r="E7001"/>
    </row>
    <row r="7002" spans="5:5">
      <c r="E7002"/>
    </row>
    <row r="7003" spans="5:5">
      <c r="E7003"/>
    </row>
    <row r="7004" spans="5:5">
      <c r="E7004"/>
    </row>
    <row r="7005" spans="5:5">
      <c r="E7005"/>
    </row>
    <row r="7006" spans="5:5">
      <c r="E7006"/>
    </row>
    <row r="7007" spans="5:5">
      <c r="E7007"/>
    </row>
    <row r="7008" spans="5:5">
      <c r="E7008"/>
    </row>
    <row r="7009" spans="5:5">
      <c r="E7009"/>
    </row>
    <row r="7010" spans="5:5">
      <c r="E7010"/>
    </row>
    <row r="7011" spans="5:5" ht="13" thickBot="1">
      <c r="E7011"/>
    </row>
    <row r="7012" spans="5:5" ht="13.5" thickTop="1" thickBot="1">
      <c r="E7012"/>
    </row>
    <row r="7013" spans="5:5" ht="13.5" thickTop="1" thickBot="1">
      <c r="E7013"/>
    </row>
    <row r="7014" spans="5:5" ht="13.5" thickTop="1" thickBot="1">
      <c r="E7014"/>
    </row>
    <row r="7015" spans="5:5" ht="13.5" thickTop="1" thickBot="1">
      <c r="E7015"/>
    </row>
    <row r="7016" spans="5:5" ht="13.5" thickTop="1" thickBot="1">
      <c r="E7016"/>
    </row>
    <row r="7017" spans="5:5" ht="13.5" thickTop="1" thickBot="1">
      <c r="E7017"/>
    </row>
    <row r="7018" spans="5:5" ht="13.5" thickTop="1" thickBot="1">
      <c r="E7018"/>
    </row>
    <row r="7019" spans="5:5" ht="13.5" thickTop="1" thickBot="1">
      <c r="E7019"/>
    </row>
    <row r="7020" spans="5:5" ht="13.5" thickTop="1" thickBot="1">
      <c r="E7020"/>
    </row>
    <row r="7021" spans="5:5" ht="13.5" thickTop="1" thickBot="1">
      <c r="E7021"/>
    </row>
    <row r="7022" spans="5:5" ht="13.5" thickTop="1" thickBot="1">
      <c r="E7022"/>
    </row>
    <row r="7023" spans="5:5" ht="13.5" thickTop="1" thickBot="1">
      <c r="E7023"/>
    </row>
    <row r="7024" spans="5:5" ht="13.5" thickTop="1" thickBot="1">
      <c r="E7024"/>
    </row>
    <row r="7025" spans="5:5" ht="13.5" thickTop="1" thickBot="1">
      <c r="E7025"/>
    </row>
    <row r="7026" spans="5:5" ht="13.5" thickTop="1" thickBot="1">
      <c r="E7026"/>
    </row>
    <row r="7027" spans="5:5" ht="13.5" thickTop="1" thickBot="1">
      <c r="E7027"/>
    </row>
    <row r="7028" spans="5:5" ht="13.5" thickTop="1" thickBot="1">
      <c r="E7028"/>
    </row>
    <row r="7029" spans="5:5" ht="13.5" thickTop="1" thickBot="1">
      <c r="E7029"/>
    </row>
    <row r="7030" spans="5:5" ht="13.5" thickTop="1" thickBot="1">
      <c r="E7030"/>
    </row>
    <row r="7031" spans="5:5" ht="13.5" thickTop="1" thickBot="1">
      <c r="E7031"/>
    </row>
    <row r="7032" spans="5:5" ht="13.5" thickTop="1" thickBot="1">
      <c r="E7032"/>
    </row>
    <row r="7033" spans="5:5" ht="13.5" thickTop="1" thickBot="1">
      <c r="E7033"/>
    </row>
    <row r="7034" spans="5:5" ht="13.5" thickTop="1" thickBot="1">
      <c r="E7034"/>
    </row>
    <row r="7035" spans="5:5" ht="13.5" thickTop="1" thickBot="1">
      <c r="E7035"/>
    </row>
    <row r="7036" spans="5:5" ht="13.5" thickTop="1" thickBot="1">
      <c r="E7036"/>
    </row>
    <row r="7037" spans="5:5" ht="13.5" thickTop="1" thickBot="1">
      <c r="E7037"/>
    </row>
    <row r="7038" spans="5:5" ht="13.5" thickTop="1" thickBot="1">
      <c r="E7038"/>
    </row>
    <row r="7039" spans="5:5" ht="13.5" thickTop="1" thickBot="1">
      <c r="E7039"/>
    </row>
    <row r="7040" spans="5:5" ht="13.5" thickTop="1" thickBot="1">
      <c r="E7040"/>
    </row>
    <row r="7041" spans="5:5" ht="13.5" thickTop="1" thickBot="1">
      <c r="E7041"/>
    </row>
    <row r="7042" spans="5:5" ht="13.5" thickTop="1" thickBot="1">
      <c r="E7042"/>
    </row>
    <row r="7043" spans="5:5" ht="13.5" thickTop="1" thickBot="1">
      <c r="E7043"/>
    </row>
    <row r="7044" spans="5:5" ht="13.5" thickTop="1" thickBot="1">
      <c r="E7044"/>
    </row>
    <row r="7045" spans="5:5" ht="13.5" thickTop="1" thickBot="1">
      <c r="E7045"/>
    </row>
    <row r="7046" spans="5:5" ht="13.5" thickTop="1" thickBot="1">
      <c r="E7046"/>
    </row>
    <row r="7047" spans="5:5" ht="13.5" thickTop="1" thickBot="1">
      <c r="E7047"/>
    </row>
    <row r="7048" spans="5:5" ht="13.5" thickTop="1" thickBot="1">
      <c r="E7048"/>
    </row>
    <row r="7049" spans="5:5" ht="13.5" thickTop="1" thickBot="1">
      <c r="E7049"/>
    </row>
    <row r="7050" spans="5:5" ht="13.5" thickTop="1" thickBot="1">
      <c r="E7050"/>
    </row>
    <row r="7051" spans="5:5" ht="13.5" thickTop="1" thickBot="1">
      <c r="E7051"/>
    </row>
    <row r="7052" spans="5:5" ht="13.5" thickTop="1" thickBot="1">
      <c r="E7052"/>
    </row>
    <row r="7053" spans="5:5" ht="13.5" thickTop="1" thickBot="1">
      <c r="E7053"/>
    </row>
    <row r="7054" spans="5:5" ht="13.5" thickTop="1" thickBot="1">
      <c r="E7054"/>
    </row>
    <row r="7055" spans="5:5" ht="13.5" thickTop="1" thickBot="1">
      <c r="E7055"/>
    </row>
    <row r="7056" spans="5:5" ht="13.5" thickTop="1" thickBot="1">
      <c r="E7056"/>
    </row>
    <row r="7057" spans="5:5" ht="13.5" thickTop="1" thickBot="1">
      <c r="E7057"/>
    </row>
    <row r="7058" spans="5:5" ht="13.5" thickTop="1" thickBot="1">
      <c r="E7058"/>
    </row>
    <row r="7059" spans="5:5" ht="13.5" thickTop="1" thickBot="1">
      <c r="E7059"/>
    </row>
    <row r="7060" spans="5:5" ht="13.5" thickTop="1" thickBot="1">
      <c r="E7060"/>
    </row>
    <row r="7061" spans="5:5" ht="13.5" thickTop="1" thickBot="1">
      <c r="E7061"/>
    </row>
    <row r="7062" spans="5:5" ht="13.5" thickTop="1" thickBot="1">
      <c r="E7062"/>
    </row>
    <row r="7063" spans="5:5" ht="13.5" thickTop="1" thickBot="1">
      <c r="E7063"/>
    </row>
    <row r="7064" spans="5:5" ht="13.5" thickTop="1" thickBot="1">
      <c r="E7064"/>
    </row>
    <row r="7065" spans="5:5" ht="13.5" thickTop="1" thickBot="1">
      <c r="E7065"/>
    </row>
    <row r="7066" spans="5:5" ht="13.5" thickTop="1" thickBot="1">
      <c r="E7066"/>
    </row>
    <row r="7067" spans="5:5" ht="13.5" thickTop="1" thickBot="1">
      <c r="E7067"/>
    </row>
    <row r="7068" spans="5:5" ht="13" thickTop="1">
      <c r="E7068"/>
    </row>
    <row r="7069" spans="5:5">
      <c r="E7069"/>
    </row>
    <row r="7070" spans="5:5">
      <c r="E7070"/>
    </row>
    <row r="7071" spans="5:5">
      <c r="E7071"/>
    </row>
    <row r="7072" spans="5:5">
      <c r="E7072"/>
    </row>
    <row r="7073" spans="5:5">
      <c r="E7073"/>
    </row>
    <row r="7074" spans="5:5">
      <c r="E7074"/>
    </row>
    <row r="7075" spans="5:5">
      <c r="E7075"/>
    </row>
    <row r="7076" spans="5:5">
      <c r="E7076"/>
    </row>
    <row r="7077" spans="5:5">
      <c r="E7077"/>
    </row>
    <row r="7078" spans="5:5">
      <c r="E7078"/>
    </row>
    <row r="7079" spans="5:5">
      <c r="E7079"/>
    </row>
    <row r="7080" spans="5:5">
      <c r="E7080"/>
    </row>
    <row r="7081" spans="5:5" ht="13" thickBot="1">
      <c r="E7081"/>
    </row>
    <row r="7082" spans="5:5" ht="13.5" thickTop="1" thickBot="1">
      <c r="E7082"/>
    </row>
    <row r="7083" spans="5:5" ht="13.5" thickTop="1" thickBot="1">
      <c r="E7083"/>
    </row>
    <row r="7084" spans="5:5" ht="13.5" thickTop="1" thickBot="1">
      <c r="E7084"/>
    </row>
    <row r="7085" spans="5:5" ht="13.5" thickTop="1" thickBot="1">
      <c r="E7085"/>
    </row>
    <row r="7086" spans="5:5" ht="13.5" thickTop="1" thickBot="1">
      <c r="E7086"/>
    </row>
    <row r="7087" spans="5:5" ht="13.5" thickTop="1" thickBot="1">
      <c r="E7087"/>
    </row>
    <row r="7088" spans="5:5" ht="13.5" thickTop="1" thickBot="1">
      <c r="E7088"/>
    </row>
    <row r="7089" spans="5:5" ht="13.5" thickTop="1" thickBot="1">
      <c r="E7089"/>
    </row>
    <row r="7090" spans="5:5" ht="13.5" thickTop="1" thickBot="1">
      <c r="E7090"/>
    </row>
    <row r="7091" spans="5:5" ht="13.5" thickTop="1" thickBot="1">
      <c r="E7091"/>
    </row>
    <row r="7092" spans="5:5" ht="13.5" thickTop="1" thickBot="1">
      <c r="E7092"/>
    </row>
    <row r="7093" spans="5:5" ht="13.5" thickTop="1" thickBot="1">
      <c r="E7093"/>
    </row>
    <row r="7094" spans="5:5" ht="13.5" thickTop="1" thickBot="1">
      <c r="E7094"/>
    </row>
    <row r="7095" spans="5:5" ht="13.5" thickTop="1" thickBot="1">
      <c r="E7095"/>
    </row>
    <row r="7096" spans="5:5" ht="13.5" thickTop="1" thickBot="1">
      <c r="E7096"/>
    </row>
    <row r="7097" spans="5:5" ht="13.5" thickTop="1" thickBot="1">
      <c r="E7097"/>
    </row>
    <row r="7098" spans="5:5" ht="13.5" thickTop="1" thickBot="1">
      <c r="E7098"/>
    </row>
    <row r="7099" spans="5:5" ht="13.5" thickTop="1" thickBot="1">
      <c r="E7099"/>
    </row>
    <row r="7100" spans="5:5" ht="13.5" thickTop="1" thickBot="1">
      <c r="E7100"/>
    </row>
    <row r="7101" spans="5:5" ht="13.5" thickTop="1" thickBot="1">
      <c r="E7101"/>
    </row>
    <row r="7102" spans="5:5" ht="13.5" thickTop="1" thickBot="1">
      <c r="E7102"/>
    </row>
    <row r="7103" spans="5:5" ht="13.5" thickTop="1" thickBot="1">
      <c r="E7103"/>
    </row>
    <row r="7104" spans="5:5" ht="13.5" thickTop="1" thickBot="1">
      <c r="E7104"/>
    </row>
    <row r="7105" spans="5:5" ht="13.5" thickTop="1" thickBot="1">
      <c r="E7105"/>
    </row>
    <row r="7106" spans="5:5" ht="13.5" thickTop="1" thickBot="1">
      <c r="E7106"/>
    </row>
    <row r="7107" spans="5:5" ht="13.5" thickTop="1" thickBot="1">
      <c r="E7107"/>
    </row>
    <row r="7108" spans="5:5" ht="13.5" thickTop="1" thickBot="1">
      <c r="E7108"/>
    </row>
    <row r="7109" spans="5:5" ht="13.5" thickTop="1" thickBot="1">
      <c r="E7109"/>
    </row>
    <row r="7110" spans="5:5" ht="13.5" thickTop="1" thickBot="1">
      <c r="E7110"/>
    </row>
    <row r="7111" spans="5:5" ht="13.5" thickTop="1" thickBot="1">
      <c r="E7111"/>
    </row>
    <row r="7112" spans="5:5" ht="13.5" thickTop="1" thickBot="1">
      <c r="E7112"/>
    </row>
    <row r="7113" spans="5:5" ht="13.5" thickTop="1" thickBot="1">
      <c r="E7113"/>
    </row>
    <row r="7114" spans="5:5" ht="13.5" thickTop="1" thickBot="1">
      <c r="E7114"/>
    </row>
    <row r="7115" spans="5:5" ht="13.5" thickTop="1" thickBot="1">
      <c r="E7115"/>
    </row>
    <row r="7116" spans="5:5" ht="13.5" thickTop="1" thickBot="1">
      <c r="E7116"/>
    </row>
    <row r="7117" spans="5:5" ht="13.5" thickTop="1" thickBot="1">
      <c r="E7117"/>
    </row>
    <row r="7118" spans="5:5" ht="13.5" thickTop="1" thickBot="1">
      <c r="E7118"/>
    </row>
    <row r="7119" spans="5:5" ht="13.5" thickTop="1" thickBot="1">
      <c r="E7119"/>
    </row>
    <row r="7120" spans="5:5" ht="13.5" thickTop="1" thickBot="1">
      <c r="E7120"/>
    </row>
    <row r="7121" spans="5:5" ht="13.5" thickTop="1" thickBot="1">
      <c r="E7121"/>
    </row>
    <row r="7122" spans="5:5" ht="13.5" thickTop="1" thickBot="1">
      <c r="E7122"/>
    </row>
    <row r="7123" spans="5:5" ht="13.5" thickTop="1" thickBot="1">
      <c r="E7123"/>
    </row>
    <row r="7124" spans="5:5" ht="13.5" thickTop="1" thickBot="1">
      <c r="E7124"/>
    </row>
    <row r="7125" spans="5:5" ht="13.5" thickTop="1" thickBot="1">
      <c r="E7125"/>
    </row>
    <row r="7126" spans="5:5" ht="13.5" thickTop="1" thickBot="1">
      <c r="E7126"/>
    </row>
    <row r="7127" spans="5:5" ht="13.5" thickTop="1" thickBot="1">
      <c r="E7127"/>
    </row>
    <row r="7128" spans="5:5" ht="13.5" thickTop="1" thickBot="1">
      <c r="E7128"/>
    </row>
    <row r="7129" spans="5:5" ht="13.5" thickTop="1" thickBot="1">
      <c r="E7129"/>
    </row>
    <row r="7130" spans="5:5" ht="13.5" thickTop="1" thickBot="1">
      <c r="E7130"/>
    </row>
    <row r="7131" spans="5:5" ht="13.5" thickTop="1" thickBot="1">
      <c r="E7131"/>
    </row>
    <row r="7132" spans="5:5" ht="13.5" thickTop="1" thickBot="1">
      <c r="E7132"/>
    </row>
    <row r="7133" spans="5:5" ht="13.5" thickTop="1" thickBot="1">
      <c r="E7133"/>
    </row>
    <row r="7134" spans="5:5" ht="13.5" thickTop="1" thickBot="1">
      <c r="E7134"/>
    </row>
    <row r="7135" spans="5:5" ht="13.5" thickTop="1" thickBot="1">
      <c r="E7135"/>
    </row>
    <row r="7136" spans="5:5" ht="13.5" thickTop="1" thickBot="1">
      <c r="E7136"/>
    </row>
    <row r="7137" spans="5:5" ht="13.5" thickTop="1" thickBot="1">
      <c r="E7137"/>
    </row>
    <row r="7138" spans="5:5" ht="13" thickTop="1">
      <c r="E7138"/>
    </row>
    <row r="7139" spans="5:5">
      <c r="E7139"/>
    </row>
    <row r="7140" spans="5:5">
      <c r="E7140"/>
    </row>
    <row r="7141" spans="5:5">
      <c r="E7141"/>
    </row>
    <row r="7142" spans="5:5">
      <c r="E7142"/>
    </row>
    <row r="7143" spans="5:5">
      <c r="E7143"/>
    </row>
    <row r="7144" spans="5:5">
      <c r="E7144"/>
    </row>
    <row r="7145" spans="5:5">
      <c r="E7145"/>
    </row>
    <row r="7146" spans="5:5">
      <c r="E7146"/>
    </row>
    <row r="7147" spans="5:5">
      <c r="E7147"/>
    </row>
    <row r="7148" spans="5:5">
      <c r="E7148"/>
    </row>
    <row r="7149" spans="5:5">
      <c r="E7149"/>
    </row>
    <row r="7150" spans="5:5">
      <c r="E7150"/>
    </row>
    <row r="7151" spans="5:5" ht="13" thickBot="1">
      <c r="E7151"/>
    </row>
    <row r="7152" spans="5:5" ht="13.5" thickTop="1" thickBot="1">
      <c r="E7152"/>
    </row>
    <row r="7153" spans="5:5" ht="13.5" thickTop="1" thickBot="1">
      <c r="E7153"/>
    </row>
    <row r="7154" spans="5:5" ht="13.5" thickTop="1" thickBot="1">
      <c r="E7154"/>
    </row>
    <row r="7155" spans="5:5" ht="13.5" thickTop="1" thickBot="1">
      <c r="E7155"/>
    </row>
    <row r="7156" spans="5:5" ht="13.5" thickTop="1" thickBot="1">
      <c r="E7156"/>
    </row>
    <row r="7157" spans="5:5" ht="13.5" thickTop="1" thickBot="1">
      <c r="E7157"/>
    </row>
    <row r="7158" spans="5:5" ht="13.5" thickTop="1" thickBot="1">
      <c r="E7158"/>
    </row>
    <row r="7159" spans="5:5" ht="13.5" thickTop="1" thickBot="1">
      <c r="E7159"/>
    </row>
    <row r="7160" spans="5:5" ht="13.5" thickTop="1" thickBot="1">
      <c r="E7160"/>
    </row>
    <row r="7161" spans="5:5" ht="13.5" thickTop="1" thickBot="1">
      <c r="E7161"/>
    </row>
    <row r="7162" spans="5:5" ht="13.5" thickTop="1" thickBot="1">
      <c r="E7162"/>
    </row>
    <row r="7163" spans="5:5" ht="13.5" thickTop="1" thickBot="1">
      <c r="E7163"/>
    </row>
    <row r="7164" spans="5:5" ht="13.5" thickTop="1" thickBot="1">
      <c r="E7164"/>
    </row>
    <row r="7165" spans="5:5" ht="13.5" thickTop="1" thickBot="1">
      <c r="E7165"/>
    </row>
    <row r="7166" spans="5:5" ht="13.5" thickTop="1" thickBot="1">
      <c r="E7166"/>
    </row>
    <row r="7167" spans="5:5" ht="13.5" thickTop="1" thickBot="1">
      <c r="E7167"/>
    </row>
    <row r="7168" spans="5:5" ht="13.5" thickTop="1" thickBot="1">
      <c r="E7168"/>
    </row>
    <row r="7169" spans="5:5" ht="13.5" thickTop="1" thickBot="1">
      <c r="E7169"/>
    </row>
    <row r="7170" spans="5:5" ht="13.5" thickTop="1" thickBot="1">
      <c r="E7170"/>
    </row>
    <row r="7171" spans="5:5" ht="13.5" thickTop="1" thickBot="1">
      <c r="E7171"/>
    </row>
    <row r="7172" spans="5:5" ht="13.5" thickTop="1" thickBot="1">
      <c r="E7172"/>
    </row>
    <row r="7173" spans="5:5" ht="13.5" thickTop="1" thickBot="1">
      <c r="E7173"/>
    </row>
    <row r="7174" spans="5:5" ht="13.5" thickTop="1" thickBot="1">
      <c r="E7174"/>
    </row>
    <row r="7175" spans="5:5" ht="13.5" thickTop="1" thickBot="1">
      <c r="E7175"/>
    </row>
    <row r="7176" spans="5:5" ht="13.5" thickTop="1" thickBot="1">
      <c r="E7176"/>
    </row>
    <row r="7177" spans="5:5" ht="13.5" thickTop="1" thickBot="1">
      <c r="E7177"/>
    </row>
    <row r="7178" spans="5:5" ht="13.5" thickTop="1" thickBot="1">
      <c r="E7178"/>
    </row>
    <row r="7179" spans="5:5" ht="13.5" thickTop="1" thickBot="1">
      <c r="E7179"/>
    </row>
    <row r="7180" spans="5:5" ht="13.5" thickTop="1" thickBot="1">
      <c r="E7180"/>
    </row>
    <row r="7181" spans="5:5" ht="13.5" thickTop="1" thickBot="1">
      <c r="E7181"/>
    </row>
    <row r="7182" spans="5:5" ht="13.5" thickTop="1" thickBot="1">
      <c r="E7182"/>
    </row>
    <row r="7183" spans="5:5" ht="13.5" thickTop="1" thickBot="1">
      <c r="E7183"/>
    </row>
    <row r="7184" spans="5:5" ht="13.5" thickTop="1" thickBot="1">
      <c r="E7184"/>
    </row>
    <row r="7185" spans="5:5" ht="13.5" thickTop="1" thickBot="1">
      <c r="E7185"/>
    </row>
    <row r="7186" spans="5:5" ht="13.5" thickTop="1" thickBot="1">
      <c r="E7186"/>
    </row>
    <row r="7187" spans="5:5" ht="13.5" thickTop="1" thickBot="1">
      <c r="E7187"/>
    </row>
    <row r="7188" spans="5:5" ht="13.5" thickTop="1" thickBot="1">
      <c r="E7188"/>
    </row>
    <row r="7189" spans="5:5" ht="13.5" thickTop="1" thickBot="1">
      <c r="E7189"/>
    </row>
    <row r="7190" spans="5:5" ht="13.5" thickTop="1" thickBot="1">
      <c r="E7190"/>
    </row>
    <row r="7191" spans="5:5" ht="13.5" thickTop="1" thickBot="1">
      <c r="E7191"/>
    </row>
    <row r="7192" spans="5:5" ht="13.5" thickTop="1" thickBot="1">
      <c r="E7192"/>
    </row>
    <row r="7193" spans="5:5" ht="13.5" thickTop="1" thickBot="1">
      <c r="E7193"/>
    </row>
    <row r="7194" spans="5:5" ht="13.5" thickTop="1" thickBot="1">
      <c r="E7194"/>
    </row>
    <row r="7195" spans="5:5" ht="13.5" thickTop="1" thickBot="1">
      <c r="E7195"/>
    </row>
    <row r="7196" spans="5:5" ht="13.5" thickTop="1" thickBot="1">
      <c r="E7196"/>
    </row>
    <row r="7197" spans="5:5" ht="13.5" thickTop="1" thickBot="1">
      <c r="E7197"/>
    </row>
    <row r="7198" spans="5:5" ht="13.5" thickTop="1" thickBot="1">
      <c r="E7198"/>
    </row>
    <row r="7199" spans="5:5" ht="13.5" thickTop="1" thickBot="1">
      <c r="E7199"/>
    </row>
    <row r="7200" spans="5:5" ht="13.5" thickTop="1" thickBot="1">
      <c r="E7200"/>
    </row>
    <row r="7201" spans="5:5" ht="13.5" thickTop="1" thickBot="1">
      <c r="E7201"/>
    </row>
    <row r="7202" spans="5:5" ht="13.5" thickTop="1" thickBot="1">
      <c r="E7202"/>
    </row>
    <row r="7203" spans="5:5" ht="13.5" thickTop="1" thickBot="1">
      <c r="E7203"/>
    </row>
    <row r="7204" spans="5:5" ht="13.5" thickTop="1" thickBot="1">
      <c r="E7204"/>
    </row>
    <row r="7205" spans="5:5" ht="13.5" thickTop="1" thickBot="1">
      <c r="E7205"/>
    </row>
    <row r="7206" spans="5:5" ht="13.5" thickTop="1" thickBot="1">
      <c r="E7206"/>
    </row>
    <row r="7207" spans="5:5" ht="13.5" thickTop="1" thickBot="1">
      <c r="E7207"/>
    </row>
    <row r="7208" spans="5:5" ht="13" thickTop="1">
      <c r="E7208"/>
    </row>
    <row r="7209" spans="5:5">
      <c r="E7209"/>
    </row>
    <row r="7210" spans="5:5">
      <c r="E7210"/>
    </row>
    <row r="7211" spans="5:5">
      <c r="E7211"/>
    </row>
    <row r="7212" spans="5:5">
      <c r="E7212"/>
    </row>
    <row r="7213" spans="5:5">
      <c r="E7213"/>
    </row>
    <row r="7214" spans="5:5">
      <c r="E7214"/>
    </row>
    <row r="7215" spans="5:5">
      <c r="E7215"/>
    </row>
    <row r="7216" spans="5:5">
      <c r="E7216"/>
    </row>
    <row r="7217" spans="5:5">
      <c r="E7217"/>
    </row>
    <row r="7218" spans="5:5">
      <c r="E7218"/>
    </row>
    <row r="7219" spans="5:5">
      <c r="E7219"/>
    </row>
    <row r="7220" spans="5:5">
      <c r="E7220"/>
    </row>
    <row r="7221" spans="5:5" ht="13" thickBot="1">
      <c r="E7221"/>
    </row>
    <row r="7222" spans="5:5" ht="13.5" thickTop="1" thickBot="1">
      <c r="E7222"/>
    </row>
    <row r="7223" spans="5:5" ht="13.5" thickTop="1" thickBot="1">
      <c r="E7223"/>
    </row>
    <row r="7224" spans="5:5" ht="13.5" thickTop="1" thickBot="1">
      <c r="E7224"/>
    </row>
    <row r="7225" spans="5:5" ht="13.5" thickTop="1" thickBot="1">
      <c r="E7225"/>
    </row>
    <row r="7226" spans="5:5" ht="13.5" thickTop="1" thickBot="1">
      <c r="E7226"/>
    </row>
    <row r="7227" spans="5:5" ht="13.5" thickTop="1" thickBot="1">
      <c r="E7227"/>
    </row>
    <row r="7228" spans="5:5" ht="13.5" thickTop="1" thickBot="1">
      <c r="E7228"/>
    </row>
    <row r="7229" spans="5:5" ht="13.5" thickTop="1" thickBot="1">
      <c r="E7229"/>
    </row>
    <row r="7230" spans="5:5" ht="13.5" thickTop="1" thickBot="1">
      <c r="E7230"/>
    </row>
    <row r="7231" spans="5:5" ht="13.5" thickTop="1" thickBot="1">
      <c r="E7231"/>
    </row>
    <row r="7232" spans="5:5" ht="13.5" thickTop="1" thickBot="1">
      <c r="E7232"/>
    </row>
    <row r="7233" spans="5:5" ht="13.5" thickTop="1" thickBot="1">
      <c r="E7233"/>
    </row>
    <row r="7234" spans="5:5" ht="13.5" thickTop="1" thickBot="1">
      <c r="E7234"/>
    </row>
    <row r="7235" spans="5:5" ht="13.5" thickTop="1" thickBot="1">
      <c r="E7235"/>
    </row>
    <row r="7236" spans="5:5" ht="13.5" thickTop="1" thickBot="1">
      <c r="E7236"/>
    </row>
    <row r="7237" spans="5:5" ht="13.5" thickTop="1" thickBot="1">
      <c r="E7237"/>
    </row>
    <row r="7238" spans="5:5" ht="13.5" thickTop="1" thickBot="1">
      <c r="E7238"/>
    </row>
    <row r="7239" spans="5:5" ht="13.5" thickTop="1" thickBot="1">
      <c r="E7239"/>
    </row>
    <row r="7240" spans="5:5" ht="13.5" thickTop="1" thickBot="1">
      <c r="E7240"/>
    </row>
    <row r="7241" spans="5:5" ht="13.5" thickTop="1" thickBot="1">
      <c r="E7241"/>
    </row>
    <row r="7242" spans="5:5" ht="13.5" thickTop="1" thickBot="1">
      <c r="E7242"/>
    </row>
    <row r="7243" spans="5:5" ht="13.5" thickTop="1" thickBot="1">
      <c r="E7243"/>
    </row>
    <row r="7244" spans="5:5" ht="13.5" thickTop="1" thickBot="1">
      <c r="E7244"/>
    </row>
    <row r="7245" spans="5:5" ht="13.5" thickTop="1" thickBot="1">
      <c r="E7245"/>
    </row>
    <row r="7246" spans="5:5" ht="13.5" thickTop="1" thickBot="1">
      <c r="E7246"/>
    </row>
    <row r="7247" spans="5:5" ht="13.5" thickTop="1" thickBot="1">
      <c r="E7247"/>
    </row>
    <row r="7248" spans="5:5" ht="13.5" thickTop="1" thickBot="1">
      <c r="E7248"/>
    </row>
    <row r="7249" spans="5:5" ht="13.5" thickTop="1" thickBot="1">
      <c r="E7249"/>
    </row>
    <row r="7250" spans="5:5" ht="13.5" thickTop="1" thickBot="1">
      <c r="E7250"/>
    </row>
    <row r="7251" spans="5:5" ht="13.5" thickTop="1" thickBot="1">
      <c r="E7251"/>
    </row>
    <row r="7252" spans="5:5" ht="13.5" thickTop="1" thickBot="1">
      <c r="E7252"/>
    </row>
    <row r="7253" spans="5:5" ht="13.5" thickTop="1" thickBot="1">
      <c r="E7253"/>
    </row>
    <row r="7254" spans="5:5" ht="13.5" thickTop="1" thickBot="1">
      <c r="E7254"/>
    </row>
    <row r="7255" spans="5:5" ht="13.5" thickTop="1" thickBot="1">
      <c r="E7255"/>
    </row>
    <row r="7256" spans="5:5" ht="13.5" thickTop="1" thickBot="1">
      <c r="E7256"/>
    </row>
    <row r="7257" spans="5:5" ht="13.5" thickTop="1" thickBot="1">
      <c r="E7257"/>
    </row>
    <row r="7258" spans="5:5" ht="13.5" thickTop="1" thickBot="1">
      <c r="E7258"/>
    </row>
    <row r="7259" spans="5:5" ht="13.5" thickTop="1" thickBot="1">
      <c r="E7259"/>
    </row>
    <row r="7260" spans="5:5" ht="13.5" thickTop="1" thickBot="1">
      <c r="E7260"/>
    </row>
    <row r="7261" spans="5:5" ht="13.5" thickTop="1" thickBot="1">
      <c r="E7261"/>
    </row>
    <row r="7262" spans="5:5" ht="13.5" thickTop="1" thickBot="1">
      <c r="E7262"/>
    </row>
    <row r="7263" spans="5:5" ht="13.5" thickTop="1" thickBot="1">
      <c r="E7263"/>
    </row>
    <row r="7264" spans="5:5" ht="13.5" thickTop="1" thickBot="1">
      <c r="E7264"/>
    </row>
    <row r="7265" spans="5:5" ht="13.5" thickTop="1" thickBot="1">
      <c r="E7265"/>
    </row>
    <row r="7266" spans="5:5" ht="13.5" thickTop="1" thickBot="1">
      <c r="E7266"/>
    </row>
    <row r="7267" spans="5:5" ht="13.5" thickTop="1" thickBot="1">
      <c r="E7267"/>
    </row>
    <row r="7268" spans="5:5" ht="13.5" thickTop="1" thickBot="1">
      <c r="E7268"/>
    </row>
    <row r="7269" spans="5:5" ht="13.5" thickTop="1" thickBot="1">
      <c r="E7269"/>
    </row>
    <row r="7270" spans="5:5" ht="13.5" thickTop="1" thickBot="1">
      <c r="E7270"/>
    </row>
    <row r="7271" spans="5:5" ht="13.5" thickTop="1" thickBot="1">
      <c r="E7271"/>
    </row>
    <row r="7272" spans="5:5" ht="13.5" thickTop="1" thickBot="1">
      <c r="E7272"/>
    </row>
    <row r="7273" spans="5:5" ht="13.5" thickTop="1" thickBot="1">
      <c r="E7273"/>
    </row>
    <row r="7274" spans="5:5" ht="13.5" thickTop="1" thickBot="1">
      <c r="E7274"/>
    </row>
    <row r="7275" spans="5:5" ht="13.5" thickTop="1" thickBot="1">
      <c r="E7275"/>
    </row>
    <row r="7276" spans="5:5" ht="13.5" thickTop="1" thickBot="1">
      <c r="E7276"/>
    </row>
    <row r="7277" spans="5:5" ht="13.5" thickTop="1" thickBot="1">
      <c r="E7277"/>
    </row>
    <row r="7278" spans="5:5" ht="13" thickTop="1">
      <c r="E7278"/>
    </row>
    <row r="7279" spans="5:5">
      <c r="E7279"/>
    </row>
    <row r="7280" spans="5:5">
      <c r="E7280"/>
    </row>
    <row r="7281" spans="5:5">
      <c r="E7281"/>
    </row>
    <row r="7282" spans="5:5">
      <c r="E7282"/>
    </row>
    <row r="7283" spans="5:5">
      <c r="E7283"/>
    </row>
    <row r="7284" spans="5:5">
      <c r="E7284"/>
    </row>
    <row r="7285" spans="5:5">
      <c r="E7285"/>
    </row>
    <row r="7286" spans="5:5">
      <c r="E7286"/>
    </row>
    <row r="7287" spans="5:5">
      <c r="E7287"/>
    </row>
    <row r="7288" spans="5:5">
      <c r="E7288"/>
    </row>
    <row r="7289" spans="5:5">
      <c r="E7289"/>
    </row>
    <row r="7290" spans="5:5">
      <c r="E7290"/>
    </row>
    <row r="7291" spans="5:5" ht="13" thickBot="1">
      <c r="E7291"/>
    </row>
    <row r="7292" spans="5:5" ht="13.5" thickTop="1" thickBot="1">
      <c r="E7292"/>
    </row>
    <row r="7293" spans="5:5" ht="13.5" thickTop="1" thickBot="1">
      <c r="E7293"/>
    </row>
    <row r="7294" spans="5:5" ht="13.5" thickTop="1" thickBot="1">
      <c r="E7294"/>
    </row>
    <row r="7295" spans="5:5" ht="13.5" thickTop="1" thickBot="1">
      <c r="E7295"/>
    </row>
    <row r="7296" spans="5:5" ht="13.5" thickTop="1" thickBot="1">
      <c r="E7296"/>
    </row>
    <row r="7297" spans="5:5" ht="13.5" thickTop="1" thickBot="1">
      <c r="E7297"/>
    </row>
    <row r="7298" spans="5:5" ht="13.5" thickTop="1" thickBot="1">
      <c r="E7298"/>
    </row>
    <row r="7299" spans="5:5" ht="13.5" thickTop="1" thickBot="1">
      <c r="E7299"/>
    </row>
    <row r="7300" spans="5:5" ht="13.5" thickTop="1" thickBot="1">
      <c r="E7300"/>
    </row>
    <row r="7301" spans="5:5" ht="13.5" thickTop="1" thickBot="1">
      <c r="E7301"/>
    </row>
    <row r="7302" spans="5:5" ht="13.5" thickTop="1" thickBot="1">
      <c r="E7302"/>
    </row>
    <row r="7303" spans="5:5" ht="13.5" thickTop="1" thickBot="1">
      <c r="E7303"/>
    </row>
    <row r="7304" spans="5:5" ht="13.5" thickTop="1" thickBot="1">
      <c r="E7304"/>
    </row>
    <row r="7305" spans="5:5" ht="13.5" thickTop="1" thickBot="1">
      <c r="E7305"/>
    </row>
    <row r="7306" spans="5:5" ht="13.5" thickTop="1" thickBot="1">
      <c r="E7306"/>
    </row>
    <row r="7307" spans="5:5" ht="13.5" thickTop="1" thickBot="1">
      <c r="E7307"/>
    </row>
    <row r="7308" spans="5:5" ht="13.5" thickTop="1" thickBot="1">
      <c r="E7308"/>
    </row>
    <row r="7309" spans="5:5" ht="13.5" thickTop="1" thickBot="1">
      <c r="E7309"/>
    </row>
    <row r="7310" spans="5:5" ht="13.5" thickTop="1" thickBot="1">
      <c r="E7310"/>
    </row>
    <row r="7311" spans="5:5" ht="13.5" thickTop="1" thickBot="1">
      <c r="E7311"/>
    </row>
    <row r="7312" spans="5:5" ht="13.5" thickTop="1" thickBot="1">
      <c r="E7312"/>
    </row>
    <row r="7313" spans="5:5" ht="13.5" thickTop="1" thickBot="1">
      <c r="E7313"/>
    </row>
    <row r="7314" spans="5:5" ht="13.5" thickTop="1" thickBot="1">
      <c r="E7314"/>
    </row>
    <row r="7315" spans="5:5" ht="13.5" thickTop="1" thickBot="1">
      <c r="E7315"/>
    </row>
    <row r="7316" spans="5:5" ht="13.5" thickTop="1" thickBot="1">
      <c r="E7316"/>
    </row>
    <row r="7317" spans="5:5" ht="13.5" thickTop="1" thickBot="1">
      <c r="E7317"/>
    </row>
    <row r="7318" spans="5:5" ht="13.5" thickTop="1" thickBot="1">
      <c r="E7318"/>
    </row>
    <row r="7319" spans="5:5" ht="13.5" thickTop="1" thickBot="1">
      <c r="E7319"/>
    </row>
    <row r="7320" spans="5:5" ht="13.5" thickTop="1" thickBot="1">
      <c r="E7320"/>
    </row>
    <row r="7321" spans="5:5" ht="13.5" thickTop="1" thickBot="1">
      <c r="E7321"/>
    </row>
    <row r="7322" spans="5:5" ht="13.5" thickTop="1" thickBot="1">
      <c r="E7322"/>
    </row>
    <row r="7323" spans="5:5" ht="13.5" thickTop="1" thickBot="1">
      <c r="E7323"/>
    </row>
    <row r="7324" spans="5:5" ht="13.5" thickTop="1" thickBot="1">
      <c r="E7324"/>
    </row>
    <row r="7325" spans="5:5" ht="13.5" thickTop="1" thickBot="1">
      <c r="E7325"/>
    </row>
    <row r="7326" spans="5:5" ht="13.5" thickTop="1" thickBot="1">
      <c r="E7326"/>
    </row>
    <row r="7327" spans="5:5" ht="13.5" thickTop="1" thickBot="1">
      <c r="E7327"/>
    </row>
    <row r="7328" spans="5:5" ht="13.5" thickTop="1" thickBot="1">
      <c r="E7328"/>
    </row>
    <row r="7329" spans="5:5" ht="13.5" thickTop="1" thickBot="1">
      <c r="E7329"/>
    </row>
    <row r="7330" spans="5:5" ht="13.5" thickTop="1" thickBot="1">
      <c r="E7330"/>
    </row>
    <row r="7331" spans="5:5" ht="13.5" thickTop="1" thickBot="1">
      <c r="E7331"/>
    </row>
    <row r="7332" spans="5:5" ht="13.5" thickTop="1" thickBot="1">
      <c r="E7332"/>
    </row>
    <row r="7333" spans="5:5" ht="13.5" thickTop="1" thickBot="1">
      <c r="E7333"/>
    </row>
    <row r="7334" spans="5:5" ht="13.5" thickTop="1" thickBot="1">
      <c r="E7334"/>
    </row>
    <row r="7335" spans="5:5" ht="13.5" thickTop="1" thickBot="1">
      <c r="E7335"/>
    </row>
    <row r="7336" spans="5:5" ht="13.5" thickTop="1" thickBot="1">
      <c r="E7336"/>
    </row>
    <row r="7337" spans="5:5" ht="13.5" thickTop="1" thickBot="1">
      <c r="E7337"/>
    </row>
    <row r="7338" spans="5:5" ht="13.5" thickTop="1" thickBot="1">
      <c r="E7338"/>
    </row>
    <row r="7339" spans="5:5" ht="13.5" thickTop="1" thickBot="1">
      <c r="E7339"/>
    </row>
    <row r="7340" spans="5:5" ht="13.5" thickTop="1" thickBot="1">
      <c r="E7340"/>
    </row>
    <row r="7341" spans="5:5" ht="13.5" thickTop="1" thickBot="1">
      <c r="E7341"/>
    </row>
    <row r="7342" spans="5:5" ht="13.5" thickTop="1" thickBot="1">
      <c r="E7342"/>
    </row>
    <row r="7343" spans="5:5" ht="13.5" thickTop="1" thickBot="1">
      <c r="E7343"/>
    </row>
    <row r="7344" spans="5:5" ht="13.5" thickTop="1" thickBot="1">
      <c r="E7344"/>
    </row>
    <row r="7345" spans="5:5" ht="13.5" thickTop="1" thickBot="1">
      <c r="E7345"/>
    </row>
    <row r="7346" spans="5:5" ht="13.5" thickTop="1" thickBot="1">
      <c r="E7346"/>
    </row>
    <row r="7347" spans="5:5" ht="13.5" thickTop="1" thickBot="1">
      <c r="E7347"/>
    </row>
    <row r="7348" spans="5:5" ht="13" thickTop="1">
      <c r="E7348"/>
    </row>
    <row r="7349" spans="5:5">
      <c r="E7349"/>
    </row>
    <row r="7350" spans="5:5">
      <c r="E7350"/>
    </row>
    <row r="7351" spans="5:5">
      <c r="E7351"/>
    </row>
    <row r="7352" spans="5:5">
      <c r="E7352"/>
    </row>
    <row r="7353" spans="5:5">
      <c r="E7353"/>
    </row>
    <row r="7354" spans="5:5">
      <c r="E7354"/>
    </row>
    <row r="7355" spans="5:5">
      <c r="E7355"/>
    </row>
    <row r="7356" spans="5:5">
      <c r="E7356"/>
    </row>
    <row r="7357" spans="5:5">
      <c r="E7357"/>
    </row>
    <row r="7358" spans="5:5">
      <c r="E7358"/>
    </row>
    <row r="7359" spans="5:5">
      <c r="E7359"/>
    </row>
    <row r="7360" spans="5:5">
      <c r="E7360"/>
    </row>
    <row r="7361" spans="5:5" ht="13" thickBot="1">
      <c r="E7361"/>
    </row>
    <row r="7362" spans="5:5" ht="13.5" thickTop="1" thickBot="1">
      <c r="E7362"/>
    </row>
    <row r="7363" spans="5:5" ht="13.5" thickTop="1" thickBot="1">
      <c r="E7363"/>
    </row>
    <row r="7364" spans="5:5" ht="13.5" thickTop="1" thickBot="1">
      <c r="E7364"/>
    </row>
    <row r="7365" spans="5:5" ht="13.5" thickTop="1" thickBot="1">
      <c r="E7365"/>
    </row>
    <row r="7366" spans="5:5" ht="13.5" thickTop="1" thickBot="1">
      <c r="E7366"/>
    </row>
    <row r="7367" spans="5:5" ht="13.5" thickTop="1" thickBot="1">
      <c r="E7367"/>
    </row>
    <row r="7368" spans="5:5" ht="13.5" thickTop="1" thickBot="1">
      <c r="E7368"/>
    </row>
    <row r="7369" spans="5:5" ht="13.5" thickTop="1" thickBot="1">
      <c r="E7369"/>
    </row>
    <row r="7370" spans="5:5" ht="13.5" thickTop="1" thickBot="1">
      <c r="E7370"/>
    </row>
    <row r="7371" spans="5:5" ht="13.5" thickTop="1" thickBot="1">
      <c r="E7371"/>
    </row>
    <row r="7372" spans="5:5" ht="13.5" thickTop="1" thickBot="1">
      <c r="E7372"/>
    </row>
    <row r="7373" spans="5:5" ht="13.5" thickTop="1" thickBot="1">
      <c r="E7373"/>
    </row>
    <row r="7374" spans="5:5" ht="13.5" thickTop="1" thickBot="1">
      <c r="E7374"/>
    </row>
    <row r="7375" spans="5:5" ht="13.5" thickTop="1" thickBot="1">
      <c r="E7375"/>
    </row>
    <row r="7376" spans="5:5" ht="13.5" thickTop="1" thickBot="1">
      <c r="E7376"/>
    </row>
    <row r="7377" spans="5:5" ht="13.5" thickTop="1" thickBot="1">
      <c r="E7377"/>
    </row>
    <row r="7378" spans="5:5" ht="13.5" thickTop="1" thickBot="1">
      <c r="E7378"/>
    </row>
    <row r="7379" spans="5:5" ht="13.5" thickTop="1" thickBot="1">
      <c r="E7379"/>
    </row>
    <row r="7380" spans="5:5" ht="13.5" thickTop="1" thickBot="1">
      <c r="E7380"/>
    </row>
    <row r="7381" spans="5:5" ht="13.5" thickTop="1" thickBot="1">
      <c r="E7381"/>
    </row>
    <row r="7382" spans="5:5" ht="13.5" thickTop="1" thickBot="1">
      <c r="E7382"/>
    </row>
    <row r="7383" spans="5:5" ht="13.5" thickTop="1" thickBot="1">
      <c r="E7383"/>
    </row>
    <row r="7384" spans="5:5" ht="13.5" thickTop="1" thickBot="1">
      <c r="E7384"/>
    </row>
    <row r="7385" spans="5:5" ht="13.5" thickTop="1" thickBot="1">
      <c r="E7385"/>
    </row>
    <row r="7386" spans="5:5" ht="13.5" thickTop="1" thickBot="1">
      <c r="E7386"/>
    </row>
    <row r="7387" spans="5:5" ht="13.5" thickTop="1" thickBot="1">
      <c r="E7387"/>
    </row>
    <row r="7388" spans="5:5" ht="13.5" thickTop="1" thickBot="1">
      <c r="E7388"/>
    </row>
    <row r="7389" spans="5:5" ht="13.5" thickTop="1" thickBot="1">
      <c r="E7389"/>
    </row>
    <row r="7390" spans="5:5" ht="13.5" thickTop="1" thickBot="1">
      <c r="E7390"/>
    </row>
    <row r="7391" spans="5:5" ht="13.5" thickTop="1" thickBot="1">
      <c r="E7391"/>
    </row>
    <row r="7392" spans="5:5" ht="13.5" thickTop="1" thickBot="1">
      <c r="E7392"/>
    </row>
    <row r="7393" spans="5:5" ht="13.5" thickTop="1" thickBot="1">
      <c r="E7393"/>
    </row>
    <row r="7394" spans="5:5" ht="13.5" thickTop="1" thickBot="1">
      <c r="E7394"/>
    </row>
    <row r="7395" spans="5:5" ht="13.5" thickTop="1" thickBot="1">
      <c r="E7395"/>
    </row>
    <row r="7396" spans="5:5" ht="13.5" thickTop="1" thickBot="1">
      <c r="E7396"/>
    </row>
    <row r="7397" spans="5:5" ht="13.5" thickTop="1" thickBot="1">
      <c r="E7397"/>
    </row>
    <row r="7398" spans="5:5" ht="13.5" thickTop="1" thickBot="1">
      <c r="E7398"/>
    </row>
    <row r="7399" spans="5:5" ht="13.5" thickTop="1" thickBot="1">
      <c r="E7399"/>
    </row>
    <row r="7400" spans="5:5" ht="13.5" thickTop="1" thickBot="1">
      <c r="E7400"/>
    </row>
    <row r="7401" spans="5:5" ht="13.5" thickTop="1" thickBot="1">
      <c r="E7401"/>
    </row>
    <row r="7402" spans="5:5" ht="13.5" thickTop="1" thickBot="1">
      <c r="E7402"/>
    </row>
    <row r="7403" spans="5:5" ht="13.5" thickTop="1" thickBot="1">
      <c r="E7403"/>
    </row>
    <row r="7404" spans="5:5" ht="13.5" thickTop="1" thickBot="1">
      <c r="E7404"/>
    </row>
    <row r="7405" spans="5:5" ht="13.5" thickTop="1" thickBot="1">
      <c r="E7405"/>
    </row>
    <row r="7406" spans="5:5" ht="13.5" thickTop="1" thickBot="1">
      <c r="E7406"/>
    </row>
    <row r="7407" spans="5:5" ht="13.5" thickTop="1" thickBot="1">
      <c r="E7407"/>
    </row>
    <row r="7408" spans="5:5" ht="13.5" thickTop="1" thickBot="1">
      <c r="E7408"/>
    </row>
    <row r="7409" spans="5:5" ht="13.5" thickTop="1" thickBot="1">
      <c r="E7409"/>
    </row>
    <row r="7410" spans="5:5" ht="13.5" thickTop="1" thickBot="1">
      <c r="E7410"/>
    </row>
    <row r="7411" spans="5:5" ht="13.5" thickTop="1" thickBot="1">
      <c r="E7411"/>
    </row>
    <row r="7412" spans="5:5" ht="13.5" thickTop="1" thickBot="1">
      <c r="E7412"/>
    </row>
    <row r="7413" spans="5:5" ht="13.5" thickTop="1" thickBot="1">
      <c r="E7413"/>
    </row>
    <row r="7414" spans="5:5" ht="13.5" thickTop="1" thickBot="1">
      <c r="E7414"/>
    </row>
    <row r="7415" spans="5:5" ht="13.5" thickTop="1" thickBot="1">
      <c r="E7415"/>
    </row>
    <row r="7416" spans="5:5" ht="13.5" thickTop="1" thickBot="1">
      <c r="E7416"/>
    </row>
    <row r="7417" spans="5:5" ht="13.5" thickTop="1" thickBot="1">
      <c r="E7417"/>
    </row>
    <row r="7418" spans="5:5" ht="13" thickTop="1">
      <c r="E7418"/>
    </row>
    <row r="7419" spans="5:5">
      <c r="E7419"/>
    </row>
    <row r="7420" spans="5:5">
      <c r="E7420"/>
    </row>
    <row r="7421" spans="5:5">
      <c r="E7421"/>
    </row>
    <row r="7422" spans="5:5">
      <c r="E7422"/>
    </row>
    <row r="7423" spans="5:5">
      <c r="E7423"/>
    </row>
    <row r="7424" spans="5:5">
      <c r="E7424"/>
    </row>
    <row r="7425" spans="5:5">
      <c r="E7425"/>
    </row>
    <row r="7426" spans="5:5">
      <c r="E7426"/>
    </row>
    <row r="7427" spans="5:5">
      <c r="E7427"/>
    </row>
    <row r="7428" spans="5:5">
      <c r="E7428"/>
    </row>
    <row r="7429" spans="5:5">
      <c r="E7429"/>
    </row>
    <row r="7430" spans="5:5">
      <c r="E7430"/>
    </row>
    <row r="7431" spans="5:5" ht="13" thickBot="1">
      <c r="E7431"/>
    </row>
    <row r="7432" spans="5:5" ht="13.5" thickTop="1" thickBot="1">
      <c r="E7432"/>
    </row>
    <row r="7433" spans="5:5" ht="13.5" thickTop="1" thickBot="1">
      <c r="E7433"/>
    </row>
    <row r="7434" spans="5:5" ht="13.5" thickTop="1" thickBot="1">
      <c r="E7434"/>
    </row>
    <row r="7435" spans="5:5" ht="13.5" thickTop="1" thickBot="1">
      <c r="E7435"/>
    </row>
    <row r="7436" spans="5:5" ht="13.5" thickTop="1" thickBot="1">
      <c r="E7436"/>
    </row>
    <row r="7437" spans="5:5" ht="13.5" thickTop="1" thickBot="1">
      <c r="E7437"/>
    </row>
    <row r="7438" spans="5:5" ht="13.5" thickTop="1" thickBot="1">
      <c r="E7438"/>
    </row>
    <row r="7439" spans="5:5" ht="13.5" thickTop="1" thickBot="1">
      <c r="E7439"/>
    </row>
    <row r="7440" spans="5:5" ht="13.5" thickTop="1" thickBot="1">
      <c r="E7440"/>
    </row>
    <row r="7441" spans="5:5" ht="13.5" thickTop="1" thickBot="1">
      <c r="E7441"/>
    </row>
    <row r="7442" spans="5:5" ht="13.5" thickTop="1" thickBot="1">
      <c r="E7442"/>
    </row>
    <row r="7443" spans="5:5" ht="13.5" thickTop="1" thickBot="1">
      <c r="E7443"/>
    </row>
    <row r="7444" spans="5:5" ht="13.5" thickTop="1" thickBot="1">
      <c r="E7444"/>
    </row>
    <row r="7445" spans="5:5" ht="13.5" thickTop="1" thickBot="1">
      <c r="E7445"/>
    </row>
    <row r="7446" spans="5:5" ht="13.5" thickTop="1" thickBot="1">
      <c r="E7446"/>
    </row>
    <row r="7447" spans="5:5" ht="13.5" thickTop="1" thickBot="1">
      <c r="E7447"/>
    </row>
    <row r="7448" spans="5:5" ht="13.5" thickTop="1" thickBot="1">
      <c r="E7448"/>
    </row>
    <row r="7449" spans="5:5" ht="13.5" thickTop="1" thickBot="1">
      <c r="E7449"/>
    </row>
    <row r="7450" spans="5:5" ht="13.5" thickTop="1" thickBot="1">
      <c r="E7450"/>
    </row>
    <row r="7451" spans="5:5" ht="13.5" thickTop="1" thickBot="1">
      <c r="E7451"/>
    </row>
    <row r="7452" spans="5:5" ht="13.5" thickTop="1" thickBot="1">
      <c r="E7452"/>
    </row>
    <row r="7453" spans="5:5" ht="13.5" thickTop="1" thickBot="1">
      <c r="E7453"/>
    </row>
    <row r="7454" spans="5:5" ht="13.5" thickTop="1" thickBot="1">
      <c r="E7454"/>
    </row>
    <row r="7455" spans="5:5" ht="13.5" thickTop="1" thickBot="1">
      <c r="E7455"/>
    </row>
    <row r="7456" spans="5:5" ht="13.5" thickTop="1" thickBot="1">
      <c r="E7456"/>
    </row>
    <row r="7457" spans="5:5" ht="13.5" thickTop="1" thickBot="1">
      <c r="E7457"/>
    </row>
    <row r="7458" spans="5:5" ht="13.5" thickTop="1" thickBot="1">
      <c r="E7458"/>
    </row>
    <row r="7459" spans="5:5" ht="13.5" thickTop="1" thickBot="1">
      <c r="E7459"/>
    </row>
    <row r="7460" spans="5:5" ht="13.5" thickTop="1" thickBot="1">
      <c r="E7460"/>
    </row>
    <row r="7461" spans="5:5" ht="13.5" thickTop="1" thickBot="1">
      <c r="E7461"/>
    </row>
    <row r="7462" spans="5:5" ht="13.5" thickTop="1" thickBot="1">
      <c r="E7462"/>
    </row>
    <row r="7463" spans="5:5" ht="13.5" thickTop="1" thickBot="1">
      <c r="E7463"/>
    </row>
    <row r="7464" spans="5:5" ht="13.5" thickTop="1" thickBot="1">
      <c r="E7464"/>
    </row>
    <row r="7465" spans="5:5" ht="13.5" thickTop="1" thickBot="1">
      <c r="E7465"/>
    </row>
    <row r="7466" spans="5:5" ht="13.5" thickTop="1" thickBot="1">
      <c r="E7466"/>
    </row>
    <row r="7467" spans="5:5" ht="13.5" thickTop="1" thickBot="1">
      <c r="E7467"/>
    </row>
    <row r="7468" spans="5:5" ht="13.5" thickTop="1" thickBot="1">
      <c r="E7468"/>
    </row>
    <row r="7469" spans="5:5" ht="13.5" thickTop="1" thickBot="1">
      <c r="E7469"/>
    </row>
    <row r="7470" spans="5:5" ht="13.5" thickTop="1" thickBot="1">
      <c r="E7470"/>
    </row>
    <row r="7471" spans="5:5" ht="13.5" thickTop="1" thickBot="1">
      <c r="E7471"/>
    </row>
    <row r="7472" spans="5:5" ht="13.5" thickTop="1" thickBot="1">
      <c r="E7472"/>
    </row>
    <row r="7473" spans="5:5" ht="13.5" thickTop="1" thickBot="1">
      <c r="E7473"/>
    </row>
    <row r="7474" spans="5:5" ht="13.5" thickTop="1" thickBot="1">
      <c r="E7474"/>
    </row>
    <row r="7475" spans="5:5" ht="13.5" thickTop="1" thickBot="1">
      <c r="E7475"/>
    </row>
    <row r="7476" spans="5:5" ht="13.5" thickTop="1" thickBot="1">
      <c r="E7476"/>
    </row>
    <row r="7477" spans="5:5" ht="13.5" thickTop="1" thickBot="1">
      <c r="E7477"/>
    </row>
    <row r="7478" spans="5:5" ht="13.5" thickTop="1" thickBot="1">
      <c r="E7478"/>
    </row>
    <row r="7479" spans="5:5" ht="13.5" thickTop="1" thickBot="1">
      <c r="E7479"/>
    </row>
    <row r="7480" spans="5:5" ht="13.5" thickTop="1" thickBot="1">
      <c r="E7480"/>
    </row>
    <row r="7481" spans="5:5" ht="13.5" thickTop="1" thickBot="1">
      <c r="E7481"/>
    </row>
    <row r="7482" spans="5:5" ht="13.5" thickTop="1" thickBot="1">
      <c r="E7482"/>
    </row>
    <row r="7483" spans="5:5" ht="13.5" thickTop="1" thickBot="1">
      <c r="E7483"/>
    </row>
    <row r="7484" spans="5:5" ht="13.5" thickTop="1" thickBot="1">
      <c r="E7484"/>
    </row>
    <row r="7485" spans="5:5" ht="13.5" thickTop="1" thickBot="1">
      <c r="E7485"/>
    </row>
    <row r="7486" spans="5:5" ht="13.5" thickTop="1" thickBot="1">
      <c r="E7486"/>
    </row>
    <row r="7487" spans="5:5" ht="13.5" thickTop="1" thickBot="1">
      <c r="E7487"/>
    </row>
    <row r="7488" spans="5:5" ht="13" thickTop="1">
      <c r="E7488"/>
    </row>
    <row r="7489" spans="5:5">
      <c r="E7489"/>
    </row>
    <row r="7490" spans="5:5">
      <c r="E7490"/>
    </row>
    <row r="7491" spans="5:5">
      <c r="E7491"/>
    </row>
    <row r="7492" spans="5:5">
      <c r="E7492"/>
    </row>
    <row r="7493" spans="5:5">
      <c r="E7493"/>
    </row>
    <row r="7494" spans="5:5">
      <c r="E7494"/>
    </row>
    <row r="7495" spans="5:5">
      <c r="E7495"/>
    </row>
    <row r="7496" spans="5:5">
      <c r="E7496"/>
    </row>
    <row r="7497" spans="5:5">
      <c r="E7497"/>
    </row>
    <row r="7498" spans="5:5">
      <c r="E7498"/>
    </row>
    <row r="7499" spans="5:5">
      <c r="E7499"/>
    </row>
    <row r="7500" spans="5:5">
      <c r="E7500"/>
    </row>
    <row r="7501" spans="5:5" ht="13" thickBot="1">
      <c r="E7501"/>
    </row>
    <row r="7502" spans="5:5" ht="13.5" thickTop="1" thickBot="1">
      <c r="E7502"/>
    </row>
    <row r="7503" spans="5:5" ht="13.5" thickTop="1" thickBot="1">
      <c r="E7503"/>
    </row>
    <row r="7504" spans="5:5" ht="13.5" thickTop="1" thickBot="1">
      <c r="E7504"/>
    </row>
    <row r="7505" spans="5:5" ht="13.5" thickTop="1" thickBot="1">
      <c r="E7505"/>
    </row>
    <row r="7506" spans="5:5" ht="13.5" thickTop="1" thickBot="1">
      <c r="E7506"/>
    </row>
    <row r="7507" spans="5:5" ht="13.5" thickTop="1" thickBot="1">
      <c r="E7507"/>
    </row>
    <row r="7508" spans="5:5" ht="13.5" thickTop="1" thickBot="1">
      <c r="E7508"/>
    </row>
    <row r="7509" spans="5:5" ht="13.5" thickTop="1" thickBot="1">
      <c r="E7509"/>
    </row>
    <row r="7510" spans="5:5" ht="13.5" thickTop="1" thickBot="1">
      <c r="E7510"/>
    </row>
    <row r="7511" spans="5:5" ht="13.5" thickTop="1" thickBot="1">
      <c r="E7511"/>
    </row>
    <row r="7512" spans="5:5" ht="13.5" thickTop="1" thickBot="1">
      <c r="E7512"/>
    </row>
    <row r="7513" spans="5:5" ht="13.5" thickTop="1" thickBot="1">
      <c r="E7513"/>
    </row>
    <row r="7514" spans="5:5" ht="13.5" thickTop="1" thickBot="1">
      <c r="E7514"/>
    </row>
    <row r="7515" spans="5:5" ht="13.5" thickTop="1" thickBot="1">
      <c r="E7515"/>
    </row>
    <row r="7516" spans="5:5" ht="13.5" thickTop="1" thickBot="1">
      <c r="E7516"/>
    </row>
    <row r="7517" spans="5:5" ht="13.5" thickTop="1" thickBot="1">
      <c r="E7517"/>
    </row>
    <row r="7518" spans="5:5" ht="13.5" thickTop="1" thickBot="1">
      <c r="E7518"/>
    </row>
    <row r="7519" spans="5:5" ht="13.5" thickTop="1" thickBot="1">
      <c r="E7519"/>
    </row>
    <row r="7520" spans="5:5" ht="13.5" thickTop="1" thickBot="1">
      <c r="E7520"/>
    </row>
    <row r="7521" spans="5:5" ht="13.5" thickTop="1" thickBot="1">
      <c r="E7521"/>
    </row>
    <row r="7522" spans="5:5" ht="13.5" thickTop="1" thickBot="1">
      <c r="E7522"/>
    </row>
    <row r="7523" spans="5:5" ht="13.5" thickTop="1" thickBot="1">
      <c r="E7523"/>
    </row>
    <row r="7524" spans="5:5" ht="13.5" thickTop="1" thickBot="1">
      <c r="E7524"/>
    </row>
    <row r="7525" spans="5:5" ht="13.5" thickTop="1" thickBot="1">
      <c r="E7525"/>
    </row>
    <row r="7526" spans="5:5" ht="13.5" thickTop="1" thickBot="1">
      <c r="E7526"/>
    </row>
    <row r="7527" spans="5:5" ht="13.5" thickTop="1" thickBot="1">
      <c r="E7527"/>
    </row>
    <row r="7528" spans="5:5" ht="13.5" thickTop="1" thickBot="1">
      <c r="E7528"/>
    </row>
    <row r="7529" spans="5:5" ht="13.5" thickTop="1" thickBot="1">
      <c r="E7529"/>
    </row>
    <row r="7530" spans="5:5" ht="13.5" thickTop="1" thickBot="1">
      <c r="E7530"/>
    </row>
    <row r="7531" spans="5:5" ht="13.5" thickTop="1" thickBot="1">
      <c r="E7531"/>
    </row>
    <row r="7532" spans="5:5" ht="13.5" thickTop="1" thickBot="1">
      <c r="E7532"/>
    </row>
    <row r="7533" spans="5:5" ht="13.5" thickTop="1" thickBot="1">
      <c r="E7533"/>
    </row>
    <row r="7534" spans="5:5" ht="13.5" thickTop="1" thickBot="1">
      <c r="E7534"/>
    </row>
    <row r="7535" spans="5:5" ht="13.5" thickTop="1" thickBot="1">
      <c r="E7535"/>
    </row>
    <row r="7536" spans="5:5" ht="13.5" thickTop="1" thickBot="1">
      <c r="E7536"/>
    </row>
    <row r="7537" spans="5:5" ht="13.5" thickTop="1" thickBot="1">
      <c r="E7537"/>
    </row>
    <row r="7538" spans="5:5" ht="13.5" thickTop="1" thickBot="1">
      <c r="E7538"/>
    </row>
    <row r="7539" spans="5:5" ht="13.5" thickTop="1" thickBot="1">
      <c r="E7539"/>
    </row>
    <row r="7540" spans="5:5" ht="13.5" thickTop="1" thickBot="1">
      <c r="E7540"/>
    </row>
    <row r="7541" spans="5:5" ht="13.5" thickTop="1" thickBot="1">
      <c r="E7541"/>
    </row>
    <row r="7542" spans="5:5" ht="13.5" thickTop="1" thickBot="1">
      <c r="E7542"/>
    </row>
    <row r="7543" spans="5:5" ht="13.5" thickTop="1" thickBot="1">
      <c r="E7543"/>
    </row>
    <row r="7544" spans="5:5" ht="13.5" thickTop="1" thickBot="1">
      <c r="E7544"/>
    </row>
    <row r="7545" spans="5:5" ht="13.5" thickTop="1" thickBot="1">
      <c r="E7545"/>
    </row>
    <row r="7546" spans="5:5" ht="13.5" thickTop="1" thickBot="1">
      <c r="E7546"/>
    </row>
    <row r="7547" spans="5:5" ht="13.5" thickTop="1" thickBot="1">
      <c r="E7547"/>
    </row>
    <row r="7548" spans="5:5" ht="13.5" thickTop="1" thickBot="1">
      <c r="E7548"/>
    </row>
    <row r="7549" spans="5:5" ht="13.5" thickTop="1" thickBot="1">
      <c r="E7549"/>
    </row>
    <row r="7550" spans="5:5" ht="13.5" thickTop="1" thickBot="1">
      <c r="E7550"/>
    </row>
    <row r="7551" spans="5:5" ht="13.5" thickTop="1" thickBot="1">
      <c r="E7551"/>
    </row>
    <row r="7552" spans="5:5" ht="13.5" thickTop="1" thickBot="1">
      <c r="E7552"/>
    </row>
    <row r="7553" spans="5:5" ht="13.5" thickTop="1" thickBot="1">
      <c r="E7553"/>
    </row>
    <row r="7554" spans="5:5" ht="13.5" thickTop="1" thickBot="1">
      <c r="E7554"/>
    </row>
    <row r="7555" spans="5:5" ht="13.5" thickTop="1" thickBot="1">
      <c r="E7555"/>
    </row>
    <row r="7556" spans="5:5" ht="13.5" thickTop="1" thickBot="1">
      <c r="E7556"/>
    </row>
    <row r="7557" spans="5:5" ht="13.5" thickTop="1" thickBot="1">
      <c r="E7557"/>
    </row>
    <row r="7558" spans="5:5" ht="13" thickTop="1">
      <c r="E7558"/>
    </row>
    <row r="7559" spans="5:5">
      <c r="E7559"/>
    </row>
    <row r="7560" spans="5:5">
      <c r="E7560"/>
    </row>
    <row r="7561" spans="5:5">
      <c r="E7561"/>
    </row>
    <row r="7562" spans="5:5">
      <c r="E7562"/>
    </row>
    <row r="7563" spans="5:5">
      <c r="E7563"/>
    </row>
    <row r="7564" spans="5:5">
      <c r="E7564"/>
    </row>
    <row r="7565" spans="5:5">
      <c r="E7565"/>
    </row>
    <row r="7566" spans="5:5">
      <c r="E7566"/>
    </row>
    <row r="7567" spans="5:5">
      <c r="E7567"/>
    </row>
    <row r="7568" spans="5:5">
      <c r="E7568"/>
    </row>
    <row r="7569" spans="5:5">
      <c r="E7569"/>
    </row>
    <row r="7570" spans="5:5">
      <c r="E7570"/>
    </row>
    <row r="7571" spans="5:5" ht="13" thickBot="1">
      <c r="E7571"/>
    </row>
    <row r="7572" spans="5:5" ht="13.5" thickTop="1" thickBot="1">
      <c r="E7572"/>
    </row>
    <row r="7573" spans="5:5" ht="13.5" thickTop="1" thickBot="1">
      <c r="E7573"/>
    </row>
    <row r="7574" spans="5:5" ht="13.5" thickTop="1" thickBot="1">
      <c r="E7574"/>
    </row>
    <row r="7575" spans="5:5" ht="13.5" thickTop="1" thickBot="1">
      <c r="E7575"/>
    </row>
    <row r="7576" spans="5:5" ht="13.5" thickTop="1" thickBot="1">
      <c r="E7576"/>
    </row>
    <row r="7577" spans="5:5" ht="13.5" thickTop="1" thickBot="1">
      <c r="E7577"/>
    </row>
    <row r="7578" spans="5:5" ht="13.5" thickTop="1" thickBot="1">
      <c r="E7578"/>
    </row>
    <row r="7579" spans="5:5" ht="13.5" thickTop="1" thickBot="1">
      <c r="E7579"/>
    </row>
    <row r="7580" spans="5:5" ht="13.5" thickTop="1" thickBot="1">
      <c r="E7580"/>
    </row>
    <row r="7581" spans="5:5" ht="13.5" thickTop="1" thickBot="1">
      <c r="E7581"/>
    </row>
    <row r="7582" spans="5:5" ht="13.5" thickTop="1" thickBot="1">
      <c r="E7582"/>
    </row>
    <row r="7583" spans="5:5" ht="13.5" thickTop="1" thickBot="1">
      <c r="E7583"/>
    </row>
    <row r="7584" spans="5:5" ht="13.5" thickTop="1" thickBot="1">
      <c r="E7584"/>
    </row>
    <row r="7585" spans="5:5" ht="13.5" thickTop="1" thickBot="1">
      <c r="E7585"/>
    </row>
    <row r="7586" spans="5:5" ht="13.5" thickTop="1" thickBot="1">
      <c r="E7586"/>
    </row>
    <row r="7587" spans="5:5" ht="13.5" thickTop="1" thickBot="1">
      <c r="E7587"/>
    </row>
    <row r="7588" spans="5:5" ht="13.5" thickTop="1" thickBot="1">
      <c r="E7588"/>
    </row>
    <row r="7589" spans="5:5" ht="13.5" thickTop="1" thickBot="1">
      <c r="E7589"/>
    </row>
    <row r="7590" spans="5:5" ht="13.5" thickTop="1" thickBot="1">
      <c r="E7590"/>
    </row>
    <row r="7591" spans="5:5" ht="13.5" thickTop="1" thickBot="1">
      <c r="E7591"/>
    </row>
    <row r="7592" spans="5:5" ht="13.5" thickTop="1" thickBot="1">
      <c r="E7592"/>
    </row>
    <row r="7593" spans="5:5" ht="13.5" thickTop="1" thickBot="1">
      <c r="E7593"/>
    </row>
    <row r="7594" spans="5:5" ht="13.5" thickTop="1" thickBot="1">
      <c r="E7594"/>
    </row>
    <row r="7595" spans="5:5" ht="13.5" thickTop="1" thickBot="1">
      <c r="E7595"/>
    </row>
    <row r="7596" spans="5:5" ht="13.5" thickTop="1" thickBot="1">
      <c r="E7596"/>
    </row>
    <row r="7597" spans="5:5" ht="13.5" thickTop="1" thickBot="1">
      <c r="E7597"/>
    </row>
    <row r="7598" spans="5:5" ht="13.5" thickTop="1" thickBot="1">
      <c r="E7598"/>
    </row>
    <row r="7599" spans="5:5" ht="13.5" thickTop="1" thickBot="1">
      <c r="E7599"/>
    </row>
    <row r="7600" spans="5:5" ht="13.5" thickTop="1" thickBot="1">
      <c r="E7600"/>
    </row>
    <row r="7601" spans="5:5" ht="13.5" thickTop="1" thickBot="1">
      <c r="E7601"/>
    </row>
    <row r="7602" spans="5:5" ht="13.5" thickTop="1" thickBot="1">
      <c r="E7602"/>
    </row>
    <row r="7603" spans="5:5" ht="13.5" thickTop="1" thickBot="1">
      <c r="E7603"/>
    </row>
    <row r="7604" spans="5:5" ht="13.5" thickTop="1" thickBot="1">
      <c r="E7604"/>
    </row>
    <row r="7605" spans="5:5" ht="13.5" thickTop="1" thickBot="1">
      <c r="E7605"/>
    </row>
    <row r="7606" spans="5:5" ht="13.5" thickTop="1" thickBot="1">
      <c r="E7606"/>
    </row>
    <row r="7607" spans="5:5" ht="13.5" thickTop="1" thickBot="1">
      <c r="E7607"/>
    </row>
    <row r="7608" spans="5:5" ht="13.5" thickTop="1" thickBot="1">
      <c r="E7608"/>
    </row>
    <row r="7609" spans="5:5" ht="13.5" thickTop="1" thickBot="1">
      <c r="E7609"/>
    </row>
    <row r="7610" spans="5:5" ht="13.5" thickTop="1" thickBot="1">
      <c r="E7610"/>
    </row>
    <row r="7611" spans="5:5" ht="13.5" thickTop="1" thickBot="1">
      <c r="E7611"/>
    </row>
    <row r="7612" spans="5:5" ht="13.5" thickTop="1" thickBot="1">
      <c r="E7612"/>
    </row>
    <row r="7613" spans="5:5" ht="13.5" thickTop="1" thickBot="1">
      <c r="E7613"/>
    </row>
    <row r="7614" spans="5:5" ht="13.5" thickTop="1" thickBot="1">
      <c r="E7614"/>
    </row>
    <row r="7615" spans="5:5" ht="13.5" thickTop="1" thickBot="1">
      <c r="E7615"/>
    </row>
    <row r="7616" spans="5:5" ht="13.5" thickTop="1" thickBot="1">
      <c r="E7616"/>
    </row>
    <row r="7617" spans="5:5" ht="13.5" thickTop="1" thickBot="1">
      <c r="E7617"/>
    </row>
    <row r="7618" spans="5:5" ht="13.5" thickTop="1" thickBot="1">
      <c r="E7618"/>
    </row>
    <row r="7619" spans="5:5" ht="13.5" thickTop="1" thickBot="1">
      <c r="E7619"/>
    </row>
    <row r="7620" spans="5:5" ht="13.5" thickTop="1" thickBot="1">
      <c r="E7620"/>
    </row>
    <row r="7621" spans="5:5" ht="13.5" thickTop="1" thickBot="1">
      <c r="E7621"/>
    </row>
    <row r="7622" spans="5:5" ht="13.5" thickTop="1" thickBot="1">
      <c r="E7622"/>
    </row>
    <row r="7623" spans="5:5" ht="13.5" thickTop="1" thickBot="1">
      <c r="E7623"/>
    </row>
    <row r="7624" spans="5:5" ht="13.5" thickTop="1" thickBot="1">
      <c r="E7624"/>
    </row>
    <row r="7625" spans="5:5" ht="13.5" thickTop="1" thickBot="1">
      <c r="E7625"/>
    </row>
    <row r="7626" spans="5:5" ht="13.5" thickTop="1" thickBot="1">
      <c r="E7626"/>
    </row>
    <row r="7627" spans="5:5" ht="13.5" thickTop="1" thickBot="1">
      <c r="E7627"/>
    </row>
    <row r="7628" spans="5:5" ht="13" thickTop="1">
      <c r="E7628"/>
    </row>
    <row r="7629" spans="5:5">
      <c r="E7629"/>
    </row>
    <row r="7630" spans="5:5">
      <c r="E7630"/>
    </row>
    <row r="7631" spans="5:5">
      <c r="E7631"/>
    </row>
    <row r="7632" spans="5:5">
      <c r="E7632"/>
    </row>
    <row r="7633" spans="5:5">
      <c r="E7633"/>
    </row>
    <row r="7634" spans="5:5">
      <c r="E7634"/>
    </row>
    <row r="7635" spans="5:5">
      <c r="E7635"/>
    </row>
    <row r="7636" spans="5:5">
      <c r="E7636"/>
    </row>
    <row r="7637" spans="5:5">
      <c r="E7637"/>
    </row>
    <row r="7638" spans="5:5">
      <c r="E7638"/>
    </row>
    <row r="7639" spans="5:5">
      <c r="E7639"/>
    </row>
    <row r="7640" spans="5:5">
      <c r="E7640"/>
    </row>
    <row r="7641" spans="5:5" ht="13" thickBot="1">
      <c r="E7641"/>
    </row>
    <row r="7642" spans="5:5" ht="13.5" thickTop="1" thickBot="1">
      <c r="E7642"/>
    </row>
    <row r="7643" spans="5:5" ht="13.5" thickTop="1" thickBot="1">
      <c r="E7643"/>
    </row>
    <row r="7644" spans="5:5" ht="13.5" thickTop="1" thickBot="1">
      <c r="E7644"/>
    </row>
    <row r="7645" spans="5:5" ht="13.5" thickTop="1" thickBot="1">
      <c r="E7645"/>
    </row>
    <row r="7646" spans="5:5" ht="13.5" thickTop="1" thickBot="1">
      <c r="E7646"/>
    </row>
    <row r="7647" spans="5:5" ht="13.5" thickTop="1" thickBot="1">
      <c r="E7647"/>
    </row>
    <row r="7648" spans="5:5" ht="13.5" thickTop="1" thickBot="1">
      <c r="E7648"/>
    </row>
    <row r="7649" spans="5:5" ht="13.5" thickTop="1" thickBot="1">
      <c r="E7649"/>
    </row>
    <row r="7650" spans="5:5" ht="13.5" thickTop="1" thickBot="1">
      <c r="E7650"/>
    </row>
    <row r="7651" spans="5:5" ht="13.5" thickTop="1" thickBot="1">
      <c r="E7651"/>
    </row>
    <row r="7652" spans="5:5" ht="13.5" thickTop="1" thickBot="1">
      <c r="E7652"/>
    </row>
    <row r="7653" spans="5:5" ht="13.5" thickTop="1" thickBot="1">
      <c r="E7653"/>
    </row>
    <row r="7654" spans="5:5" ht="13.5" thickTop="1" thickBot="1">
      <c r="E7654"/>
    </row>
    <row r="7655" spans="5:5" ht="13.5" thickTop="1" thickBot="1">
      <c r="E7655"/>
    </row>
    <row r="7656" spans="5:5" ht="13.5" thickTop="1" thickBot="1">
      <c r="E7656"/>
    </row>
    <row r="7657" spans="5:5" ht="13.5" thickTop="1" thickBot="1">
      <c r="E7657"/>
    </row>
    <row r="7658" spans="5:5" ht="13.5" thickTop="1" thickBot="1">
      <c r="E7658"/>
    </row>
    <row r="7659" spans="5:5" ht="13.5" thickTop="1" thickBot="1">
      <c r="E7659"/>
    </row>
    <row r="7660" spans="5:5" ht="13.5" thickTop="1" thickBot="1">
      <c r="E7660"/>
    </row>
    <row r="7661" spans="5:5" ht="13.5" thickTop="1" thickBot="1">
      <c r="E7661"/>
    </row>
    <row r="7662" spans="5:5" ht="13.5" thickTop="1" thickBot="1">
      <c r="E7662"/>
    </row>
    <row r="7663" spans="5:5" ht="13.5" thickTop="1" thickBot="1">
      <c r="E7663"/>
    </row>
    <row r="7664" spans="5:5" ht="13.5" thickTop="1" thickBot="1">
      <c r="E7664"/>
    </row>
    <row r="7665" spans="5:5" ht="13.5" thickTop="1" thickBot="1">
      <c r="E7665"/>
    </row>
    <row r="7666" spans="5:5" ht="13.5" thickTop="1" thickBot="1">
      <c r="E7666"/>
    </row>
    <row r="7667" spans="5:5" ht="13.5" thickTop="1" thickBot="1">
      <c r="E7667"/>
    </row>
    <row r="7668" spans="5:5" ht="13.5" thickTop="1" thickBot="1">
      <c r="E7668"/>
    </row>
    <row r="7669" spans="5:5" ht="13.5" thickTop="1" thickBot="1">
      <c r="E7669"/>
    </row>
    <row r="7670" spans="5:5" ht="13.5" thickTop="1" thickBot="1">
      <c r="E7670"/>
    </row>
    <row r="7671" spans="5:5" ht="13.5" thickTop="1" thickBot="1">
      <c r="E7671"/>
    </row>
    <row r="7672" spans="5:5" ht="13.5" thickTop="1" thickBot="1">
      <c r="E7672"/>
    </row>
    <row r="7673" spans="5:5" ht="13.5" thickTop="1" thickBot="1">
      <c r="E7673"/>
    </row>
    <row r="7674" spans="5:5" ht="13.5" thickTop="1" thickBot="1">
      <c r="E7674"/>
    </row>
    <row r="7675" spans="5:5" ht="13.5" thickTop="1" thickBot="1">
      <c r="E7675"/>
    </row>
    <row r="7676" spans="5:5" ht="13.5" thickTop="1" thickBot="1">
      <c r="E7676"/>
    </row>
    <row r="7677" spans="5:5" ht="13.5" thickTop="1" thickBot="1">
      <c r="E7677"/>
    </row>
    <row r="7678" spans="5:5" ht="13.5" thickTop="1" thickBot="1">
      <c r="E7678"/>
    </row>
    <row r="7679" spans="5:5" ht="13.5" thickTop="1" thickBot="1">
      <c r="E7679"/>
    </row>
    <row r="7680" spans="5:5" ht="13.5" thickTop="1" thickBot="1">
      <c r="E7680"/>
    </row>
    <row r="7681" spans="5:5" ht="13.5" thickTop="1" thickBot="1">
      <c r="E7681"/>
    </row>
    <row r="7682" spans="5:5" ht="13.5" thickTop="1" thickBot="1">
      <c r="E7682"/>
    </row>
    <row r="7683" spans="5:5" ht="13.5" thickTop="1" thickBot="1">
      <c r="E7683"/>
    </row>
    <row r="7684" spans="5:5" ht="13.5" thickTop="1" thickBot="1">
      <c r="E7684"/>
    </row>
    <row r="7685" spans="5:5" ht="13.5" thickTop="1" thickBot="1">
      <c r="E7685"/>
    </row>
    <row r="7686" spans="5:5" ht="13.5" thickTop="1" thickBot="1">
      <c r="E7686"/>
    </row>
    <row r="7687" spans="5:5" ht="13.5" thickTop="1" thickBot="1">
      <c r="E7687"/>
    </row>
    <row r="7688" spans="5:5" ht="13.5" thickTop="1" thickBot="1">
      <c r="E7688"/>
    </row>
    <row r="7689" spans="5:5" ht="13.5" thickTop="1" thickBot="1">
      <c r="E7689"/>
    </row>
    <row r="7690" spans="5:5" ht="13.5" thickTop="1" thickBot="1">
      <c r="E7690"/>
    </row>
    <row r="7691" spans="5:5" ht="13.5" thickTop="1" thickBot="1">
      <c r="E7691"/>
    </row>
    <row r="7692" spans="5:5" ht="13.5" thickTop="1" thickBot="1">
      <c r="E7692"/>
    </row>
    <row r="7693" spans="5:5" ht="13.5" thickTop="1" thickBot="1">
      <c r="E7693"/>
    </row>
    <row r="7694" spans="5:5" ht="13.5" thickTop="1" thickBot="1">
      <c r="E7694"/>
    </row>
    <row r="7695" spans="5:5" ht="13.5" thickTop="1" thickBot="1">
      <c r="E7695"/>
    </row>
    <row r="7696" spans="5:5" ht="13.5" thickTop="1" thickBot="1">
      <c r="E7696"/>
    </row>
    <row r="7697" spans="5:5" ht="13.5" thickTop="1" thickBot="1">
      <c r="E7697"/>
    </row>
    <row r="7698" spans="5:5" ht="13" thickTop="1">
      <c r="E7698"/>
    </row>
    <row r="7699" spans="5:5">
      <c r="E7699"/>
    </row>
    <row r="7700" spans="5:5">
      <c r="E7700"/>
    </row>
    <row r="7701" spans="5:5">
      <c r="E7701"/>
    </row>
    <row r="7702" spans="5:5">
      <c r="E7702"/>
    </row>
    <row r="7703" spans="5:5">
      <c r="E7703"/>
    </row>
    <row r="7704" spans="5:5">
      <c r="E7704"/>
    </row>
    <row r="7705" spans="5:5">
      <c r="E7705"/>
    </row>
    <row r="7706" spans="5:5">
      <c r="E7706"/>
    </row>
    <row r="7707" spans="5:5">
      <c r="E7707"/>
    </row>
    <row r="7708" spans="5:5">
      <c r="E7708"/>
    </row>
    <row r="7709" spans="5:5">
      <c r="E7709"/>
    </row>
    <row r="7710" spans="5:5">
      <c r="E7710"/>
    </row>
    <row r="7711" spans="5:5" ht="13" thickBot="1">
      <c r="E7711"/>
    </row>
    <row r="7712" spans="5:5" ht="13.5" thickTop="1" thickBot="1">
      <c r="E7712"/>
    </row>
    <row r="7713" spans="5:5" ht="13.5" thickTop="1" thickBot="1">
      <c r="E7713"/>
    </row>
    <row r="7714" spans="5:5" ht="13.5" thickTop="1" thickBot="1">
      <c r="E7714"/>
    </row>
    <row r="7715" spans="5:5" ht="13.5" thickTop="1" thickBot="1">
      <c r="E7715"/>
    </row>
    <row r="7716" spans="5:5" ht="13.5" thickTop="1" thickBot="1">
      <c r="E7716"/>
    </row>
    <row r="7717" spans="5:5" ht="13.5" thickTop="1" thickBot="1">
      <c r="E7717"/>
    </row>
    <row r="7718" spans="5:5" ht="13.5" thickTop="1" thickBot="1">
      <c r="E7718"/>
    </row>
    <row r="7719" spans="5:5" ht="13.5" thickTop="1" thickBot="1">
      <c r="E7719"/>
    </row>
    <row r="7720" spans="5:5" ht="13.5" thickTop="1" thickBot="1">
      <c r="E7720"/>
    </row>
    <row r="7721" spans="5:5" ht="13.5" thickTop="1" thickBot="1">
      <c r="E7721"/>
    </row>
    <row r="7722" spans="5:5" ht="13.5" thickTop="1" thickBot="1">
      <c r="E7722"/>
    </row>
    <row r="7723" spans="5:5" ht="13.5" thickTop="1" thickBot="1">
      <c r="E7723"/>
    </row>
    <row r="7724" spans="5:5" ht="13.5" thickTop="1" thickBot="1">
      <c r="E7724"/>
    </row>
    <row r="7725" spans="5:5" ht="13.5" thickTop="1" thickBot="1">
      <c r="E7725"/>
    </row>
    <row r="7726" spans="5:5" ht="13.5" thickTop="1" thickBot="1">
      <c r="E7726"/>
    </row>
    <row r="7727" spans="5:5" ht="13.5" thickTop="1" thickBot="1">
      <c r="E7727"/>
    </row>
    <row r="7728" spans="5:5" ht="13.5" thickTop="1" thickBot="1">
      <c r="E7728"/>
    </row>
    <row r="7729" spans="5:5" ht="13.5" thickTop="1" thickBot="1">
      <c r="E7729"/>
    </row>
    <row r="7730" spans="5:5" ht="13.5" thickTop="1" thickBot="1">
      <c r="E7730"/>
    </row>
    <row r="7731" spans="5:5" ht="13.5" thickTop="1" thickBot="1">
      <c r="E7731"/>
    </row>
    <row r="7732" spans="5:5" ht="13.5" thickTop="1" thickBot="1">
      <c r="E7732"/>
    </row>
    <row r="7733" spans="5:5" ht="13.5" thickTop="1" thickBot="1">
      <c r="E7733"/>
    </row>
    <row r="7734" spans="5:5" ht="13.5" thickTop="1" thickBot="1">
      <c r="E7734"/>
    </row>
    <row r="7735" spans="5:5" ht="13.5" thickTop="1" thickBot="1">
      <c r="E7735"/>
    </row>
    <row r="7736" spans="5:5" ht="13.5" thickTop="1" thickBot="1">
      <c r="E7736"/>
    </row>
    <row r="7737" spans="5:5" ht="13.5" thickTop="1" thickBot="1">
      <c r="E7737"/>
    </row>
    <row r="7738" spans="5:5" ht="13.5" thickTop="1" thickBot="1">
      <c r="E7738"/>
    </row>
    <row r="7739" spans="5:5" ht="13.5" thickTop="1" thickBot="1">
      <c r="E7739"/>
    </row>
    <row r="7740" spans="5:5" ht="13.5" thickTop="1" thickBot="1">
      <c r="E7740"/>
    </row>
    <row r="7741" spans="5:5" ht="13.5" thickTop="1" thickBot="1">
      <c r="E7741"/>
    </row>
    <row r="7742" spans="5:5" ht="13.5" thickTop="1" thickBot="1">
      <c r="E7742"/>
    </row>
    <row r="7743" spans="5:5" ht="13.5" thickTop="1" thickBot="1">
      <c r="E7743"/>
    </row>
    <row r="7744" spans="5:5" ht="13.5" thickTop="1" thickBot="1">
      <c r="E7744"/>
    </row>
    <row r="7745" spans="5:5" ht="13.5" thickTop="1" thickBot="1">
      <c r="E7745"/>
    </row>
    <row r="7746" spans="5:5" ht="13.5" thickTop="1" thickBot="1">
      <c r="E7746"/>
    </row>
    <row r="7747" spans="5:5" ht="13.5" thickTop="1" thickBot="1">
      <c r="E7747"/>
    </row>
    <row r="7748" spans="5:5" ht="13.5" thickTop="1" thickBot="1">
      <c r="E7748"/>
    </row>
    <row r="7749" spans="5:5" ht="13.5" thickTop="1" thickBot="1">
      <c r="E7749"/>
    </row>
    <row r="7750" spans="5:5" ht="13.5" thickTop="1" thickBot="1">
      <c r="E7750"/>
    </row>
    <row r="7751" spans="5:5" ht="13.5" thickTop="1" thickBot="1">
      <c r="E7751"/>
    </row>
    <row r="7752" spans="5:5" ht="13.5" thickTop="1" thickBot="1">
      <c r="E7752"/>
    </row>
    <row r="7753" spans="5:5" ht="13.5" thickTop="1" thickBot="1">
      <c r="E7753"/>
    </row>
    <row r="7754" spans="5:5" ht="13.5" thickTop="1" thickBot="1">
      <c r="E7754"/>
    </row>
    <row r="7755" spans="5:5" ht="13.5" thickTop="1" thickBot="1">
      <c r="E7755"/>
    </row>
    <row r="7756" spans="5:5" ht="13.5" thickTop="1" thickBot="1">
      <c r="E7756"/>
    </row>
    <row r="7757" spans="5:5" ht="13.5" thickTop="1" thickBot="1">
      <c r="E7757"/>
    </row>
    <row r="7758" spans="5:5" ht="13.5" thickTop="1" thickBot="1">
      <c r="E7758"/>
    </row>
    <row r="7759" spans="5:5" ht="13.5" thickTop="1" thickBot="1">
      <c r="E7759"/>
    </row>
    <row r="7760" spans="5:5" ht="13.5" thickTop="1" thickBot="1">
      <c r="E7760"/>
    </row>
    <row r="7761" spans="5:5" ht="13.5" thickTop="1" thickBot="1">
      <c r="E7761"/>
    </row>
    <row r="7762" spans="5:5" ht="13.5" thickTop="1" thickBot="1">
      <c r="E7762"/>
    </row>
    <row r="7763" spans="5:5" ht="13.5" thickTop="1" thickBot="1">
      <c r="E7763"/>
    </row>
    <row r="7764" spans="5:5" ht="13.5" thickTop="1" thickBot="1">
      <c r="E7764"/>
    </row>
    <row r="7765" spans="5:5" ht="13.5" thickTop="1" thickBot="1">
      <c r="E7765"/>
    </row>
    <row r="7766" spans="5:5" ht="13.5" thickTop="1" thickBot="1">
      <c r="E7766"/>
    </row>
    <row r="7767" spans="5:5" ht="13.5" thickTop="1" thickBot="1">
      <c r="E7767"/>
    </row>
    <row r="7768" spans="5:5" ht="13" thickTop="1">
      <c r="E7768"/>
    </row>
    <row r="7769" spans="5:5">
      <c r="E7769"/>
    </row>
    <row r="7770" spans="5:5">
      <c r="E7770"/>
    </row>
    <row r="7771" spans="5:5">
      <c r="E7771"/>
    </row>
    <row r="7772" spans="5:5">
      <c r="E7772"/>
    </row>
    <row r="7773" spans="5:5">
      <c r="E7773"/>
    </row>
    <row r="7774" spans="5:5">
      <c r="E7774"/>
    </row>
    <row r="7775" spans="5:5">
      <c r="E7775"/>
    </row>
    <row r="7776" spans="5:5">
      <c r="E7776"/>
    </row>
    <row r="7777" spans="5:5">
      <c r="E7777"/>
    </row>
    <row r="7778" spans="5:5">
      <c r="E7778"/>
    </row>
    <row r="7779" spans="5:5">
      <c r="E7779"/>
    </row>
    <row r="7780" spans="5:5">
      <c r="E7780"/>
    </row>
    <row r="7781" spans="5:5" ht="13" thickBot="1">
      <c r="E7781"/>
    </row>
    <row r="7782" spans="5:5" ht="13.5" thickTop="1" thickBot="1">
      <c r="E7782"/>
    </row>
    <row r="7783" spans="5:5" ht="13.5" thickTop="1" thickBot="1">
      <c r="E7783"/>
    </row>
    <row r="7784" spans="5:5" ht="13.5" thickTop="1" thickBot="1">
      <c r="E7784"/>
    </row>
    <row r="7785" spans="5:5" ht="13.5" thickTop="1" thickBot="1">
      <c r="E7785"/>
    </row>
    <row r="7786" spans="5:5" ht="13.5" thickTop="1" thickBot="1">
      <c r="E7786"/>
    </row>
    <row r="7787" spans="5:5" ht="13.5" thickTop="1" thickBot="1">
      <c r="E7787"/>
    </row>
    <row r="7788" spans="5:5" ht="13.5" thickTop="1" thickBot="1">
      <c r="E7788"/>
    </row>
    <row r="7789" spans="5:5" ht="13.5" thickTop="1" thickBot="1">
      <c r="E7789"/>
    </row>
    <row r="7790" spans="5:5" ht="13.5" thickTop="1" thickBot="1">
      <c r="E7790"/>
    </row>
    <row r="7791" spans="5:5" ht="13.5" thickTop="1" thickBot="1">
      <c r="E7791"/>
    </row>
    <row r="7792" spans="5:5" ht="13.5" thickTop="1" thickBot="1">
      <c r="E7792"/>
    </row>
    <row r="7793" spans="5:5" ht="13.5" thickTop="1" thickBot="1">
      <c r="E7793"/>
    </row>
    <row r="7794" spans="5:5" ht="13.5" thickTop="1" thickBot="1">
      <c r="E7794"/>
    </row>
    <row r="7795" spans="5:5" ht="13.5" thickTop="1" thickBot="1">
      <c r="E7795"/>
    </row>
    <row r="7796" spans="5:5" ht="13.5" thickTop="1" thickBot="1">
      <c r="E7796"/>
    </row>
    <row r="7797" spans="5:5" ht="13.5" thickTop="1" thickBot="1">
      <c r="E7797"/>
    </row>
    <row r="7798" spans="5:5" ht="13.5" thickTop="1" thickBot="1">
      <c r="E7798"/>
    </row>
    <row r="7799" spans="5:5" ht="13.5" thickTop="1" thickBot="1">
      <c r="E7799"/>
    </row>
    <row r="7800" spans="5:5" ht="13.5" thickTop="1" thickBot="1">
      <c r="E7800"/>
    </row>
    <row r="7801" spans="5:5" ht="13.5" thickTop="1" thickBot="1">
      <c r="E7801"/>
    </row>
    <row r="7802" spans="5:5" ht="13.5" thickTop="1" thickBot="1">
      <c r="E7802"/>
    </row>
    <row r="7803" spans="5:5" ht="13.5" thickTop="1" thickBot="1">
      <c r="E7803"/>
    </row>
    <row r="7804" spans="5:5" ht="13.5" thickTop="1" thickBot="1">
      <c r="E7804"/>
    </row>
    <row r="7805" spans="5:5" ht="13.5" thickTop="1" thickBot="1">
      <c r="E7805"/>
    </row>
    <row r="7806" spans="5:5" ht="13.5" thickTop="1" thickBot="1">
      <c r="E7806"/>
    </row>
    <row r="7807" spans="5:5" ht="13.5" thickTop="1" thickBot="1">
      <c r="E7807"/>
    </row>
    <row r="7808" spans="5:5" ht="13.5" thickTop="1" thickBot="1">
      <c r="E7808"/>
    </row>
    <row r="7809" spans="5:5" ht="13.5" thickTop="1" thickBot="1">
      <c r="E7809"/>
    </row>
    <row r="7810" spans="5:5" ht="13.5" thickTop="1" thickBot="1">
      <c r="E7810"/>
    </row>
    <row r="7811" spans="5:5" ht="13.5" thickTop="1" thickBot="1">
      <c r="E7811"/>
    </row>
    <row r="7812" spans="5:5" ht="13.5" thickTop="1" thickBot="1">
      <c r="E7812"/>
    </row>
    <row r="7813" spans="5:5" ht="13.5" thickTop="1" thickBot="1">
      <c r="E7813"/>
    </row>
    <row r="7814" spans="5:5" ht="13.5" thickTop="1" thickBot="1">
      <c r="E7814"/>
    </row>
    <row r="7815" spans="5:5" ht="13.5" thickTop="1" thickBot="1">
      <c r="E7815"/>
    </row>
    <row r="7816" spans="5:5" ht="13.5" thickTop="1" thickBot="1">
      <c r="E7816"/>
    </row>
    <row r="7817" spans="5:5" ht="13.5" thickTop="1" thickBot="1">
      <c r="E7817"/>
    </row>
    <row r="7818" spans="5:5" ht="13.5" thickTop="1" thickBot="1">
      <c r="E7818"/>
    </row>
    <row r="7819" spans="5:5" ht="13.5" thickTop="1" thickBot="1">
      <c r="E7819"/>
    </row>
    <row r="7820" spans="5:5" ht="13.5" thickTop="1" thickBot="1">
      <c r="E7820"/>
    </row>
    <row r="7821" spans="5:5" ht="13.5" thickTop="1" thickBot="1">
      <c r="E7821"/>
    </row>
    <row r="7822" spans="5:5" ht="13.5" thickTop="1" thickBot="1">
      <c r="E7822"/>
    </row>
    <row r="7823" spans="5:5" ht="13.5" thickTop="1" thickBot="1">
      <c r="E7823"/>
    </row>
    <row r="7824" spans="5:5" ht="13.5" thickTop="1" thickBot="1">
      <c r="E7824"/>
    </row>
    <row r="7825" spans="5:5" ht="13.5" thickTop="1" thickBot="1">
      <c r="E7825"/>
    </row>
    <row r="7826" spans="5:5" ht="13.5" thickTop="1" thickBot="1">
      <c r="E7826"/>
    </row>
    <row r="7827" spans="5:5" ht="13.5" thickTop="1" thickBot="1">
      <c r="E7827"/>
    </row>
    <row r="7828" spans="5:5" ht="13.5" thickTop="1" thickBot="1">
      <c r="E7828"/>
    </row>
    <row r="7829" spans="5:5" ht="13.5" thickTop="1" thickBot="1">
      <c r="E7829"/>
    </row>
    <row r="7830" spans="5:5" ht="13.5" thickTop="1" thickBot="1">
      <c r="E7830"/>
    </row>
    <row r="7831" spans="5:5" ht="13.5" thickTop="1" thickBot="1">
      <c r="E7831"/>
    </row>
    <row r="7832" spans="5:5" ht="13.5" thickTop="1" thickBot="1">
      <c r="E7832"/>
    </row>
    <row r="7833" spans="5:5" ht="13.5" thickTop="1" thickBot="1">
      <c r="E7833"/>
    </row>
    <row r="7834" spans="5:5" ht="13.5" thickTop="1" thickBot="1">
      <c r="E7834"/>
    </row>
    <row r="7835" spans="5:5" ht="13.5" thickTop="1" thickBot="1">
      <c r="E7835"/>
    </row>
    <row r="7836" spans="5:5" ht="13.5" thickTop="1" thickBot="1">
      <c r="E7836"/>
    </row>
    <row r="7837" spans="5:5" ht="13.5" thickTop="1" thickBot="1">
      <c r="E7837"/>
    </row>
    <row r="7838" spans="5:5" ht="13" thickTop="1">
      <c r="E7838"/>
    </row>
    <row r="7839" spans="5:5">
      <c r="E7839"/>
    </row>
    <row r="7840" spans="5:5">
      <c r="E7840"/>
    </row>
    <row r="7841" spans="5:5">
      <c r="E7841"/>
    </row>
    <row r="7842" spans="5:5">
      <c r="E7842"/>
    </row>
    <row r="7843" spans="5:5">
      <c r="E7843"/>
    </row>
    <row r="7844" spans="5:5">
      <c r="E7844"/>
    </row>
    <row r="7845" spans="5:5">
      <c r="E7845"/>
    </row>
    <row r="7846" spans="5:5">
      <c r="E7846"/>
    </row>
    <row r="7847" spans="5:5">
      <c r="E7847"/>
    </row>
    <row r="7848" spans="5:5">
      <c r="E7848"/>
    </row>
    <row r="7849" spans="5:5">
      <c r="E7849"/>
    </row>
    <row r="7850" spans="5:5">
      <c r="E7850"/>
    </row>
    <row r="7851" spans="5:5" ht="13" thickBot="1">
      <c r="E7851"/>
    </row>
    <row r="7852" spans="5:5" ht="13.5" thickTop="1" thickBot="1">
      <c r="E7852"/>
    </row>
    <row r="7853" spans="5:5" ht="13.5" thickTop="1" thickBot="1">
      <c r="E7853"/>
    </row>
    <row r="7854" spans="5:5" ht="13.5" thickTop="1" thickBot="1">
      <c r="E7854"/>
    </row>
    <row r="7855" spans="5:5" ht="13.5" thickTop="1" thickBot="1">
      <c r="E7855"/>
    </row>
    <row r="7856" spans="5:5" ht="13.5" thickTop="1" thickBot="1">
      <c r="E7856"/>
    </row>
    <row r="7857" spans="5:5" ht="13.5" thickTop="1" thickBot="1">
      <c r="E7857"/>
    </row>
    <row r="7858" spans="5:5" ht="13.5" thickTop="1" thickBot="1">
      <c r="E7858"/>
    </row>
    <row r="7859" spans="5:5" ht="13.5" thickTop="1" thickBot="1">
      <c r="E7859"/>
    </row>
    <row r="7860" spans="5:5" ht="13.5" thickTop="1" thickBot="1">
      <c r="E7860"/>
    </row>
    <row r="7861" spans="5:5" ht="13.5" thickTop="1" thickBot="1">
      <c r="E7861"/>
    </row>
    <row r="7862" spans="5:5" ht="13.5" thickTop="1" thickBot="1">
      <c r="E7862"/>
    </row>
    <row r="7863" spans="5:5" ht="13.5" thickTop="1" thickBot="1">
      <c r="E7863"/>
    </row>
    <row r="7864" spans="5:5" ht="13.5" thickTop="1" thickBot="1">
      <c r="E7864"/>
    </row>
    <row r="7865" spans="5:5" ht="13.5" thickTop="1" thickBot="1">
      <c r="E7865"/>
    </row>
    <row r="7866" spans="5:5" ht="13.5" thickTop="1" thickBot="1">
      <c r="E7866"/>
    </row>
    <row r="7867" spans="5:5" ht="13.5" thickTop="1" thickBot="1">
      <c r="E7867"/>
    </row>
    <row r="7868" spans="5:5" ht="13.5" thickTop="1" thickBot="1">
      <c r="E7868"/>
    </row>
    <row r="7869" spans="5:5" ht="13.5" thickTop="1" thickBot="1">
      <c r="E7869"/>
    </row>
    <row r="7870" spans="5:5" ht="13.5" thickTop="1" thickBot="1">
      <c r="E7870"/>
    </row>
    <row r="7871" spans="5:5" ht="13.5" thickTop="1" thickBot="1">
      <c r="E7871"/>
    </row>
    <row r="7872" spans="5:5" ht="13.5" thickTop="1" thickBot="1">
      <c r="E7872"/>
    </row>
    <row r="7873" spans="5:5" ht="13.5" thickTop="1" thickBot="1">
      <c r="E7873"/>
    </row>
    <row r="7874" spans="5:5" ht="13.5" thickTop="1" thickBot="1">
      <c r="E7874"/>
    </row>
    <row r="7875" spans="5:5" ht="13.5" thickTop="1" thickBot="1">
      <c r="E7875"/>
    </row>
    <row r="7876" spans="5:5" ht="13.5" thickTop="1" thickBot="1">
      <c r="E7876"/>
    </row>
    <row r="7877" spans="5:5" ht="13.5" thickTop="1" thickBot="1">
      <c r="E7877"/>
    </row>
    <row r="7878" spans="5:5" ht="13.5" thickTop="1" thickBot="1">
      <c r="E7878"/>
    </row>
    <row r="7879" spans="5:5" ht="13.5" thickTop="1" thickBot="1">
      <c r="E7879"/>
    </row>
    <row r="7880" spans="5:5" ht="13.5" thickTop="1" thickBot="1">
      <c r="E7880"/>
    </row>
    <row r="7881" spans="5:5" ht="13.5" thickTop="1" thickBot="1">
      <c r="E7881"/>
    </row>
    <row r="7882" spans="5:5" ht="13.5" thickTop="1" thickBot="1">
      <c r="E7882"/>
    </row>
    <row r="7883" spans="5:5" ht="13.5" thickTop="1" thickBot="1">
      <c r="E7883"/>
    </row>
    <row r="7884" spans="5:5" ht="13.5" thickTop="1" thickBot="1">
      <c r="E7884"/>
    </row>
    <row r="7885" spans="5:5" ht="13.5" thickTop="1" thickBot="1">
      <c r="E7885"/>
    </row>
    <row r="7886" spans="5:5" ht="13.5" thickTop="1" thickBot="1">
      <c r="E7886"/>
    </row>
    <row r="7887" spans="5:5" ht="13.5" thickTop="1" thickBot="1">
      <c r="E7887"/>
    </row>
    <row r="7888" spans="5:5" ht="13.5" thickTop="1" thickBot="1">
      <c r="E7888"/>
    </row>
    <row r="7889" spans="5:5" ht="13.5" thickTop="1" thickBot="1">
      <c r="E7889"/>
    </row>
    <row r="7890" spans="5:5" ht="13.5" thickTop="1" thickBot="1">
      <c r="E7890"/>
    </row>
    <row r="7891" spans="5:5" ht="13.5" thickTop="1" thickBot="1">
      <c r="E7891"/>
    </row>
    <row r="7892" spans="5:5" ht="13.5" thickTop="1" thickBot="1">
      <c r="E7892"/>
    </row>
    <row r="7893" spans="5:5" ht="13.5" thickTop="1" thickBot="1">
      <c r="E7893"/>
    </row>
    <row r="7894" spans="5:5" ht="13.5" thickTop="1" thickBot="1">
      <c r="E7894"/>
    </row>
    <row r="7895" spans="5:5" ht="13.5" thickTop="1" thickBot="1">
      <c r="E7895"/>
    </row>
    <row r="7896" spans="5:5" ht="13.5" thickTop="1" thickBot="1">
      <c r="E7896"/>
    </row>
    <row r="7897" spans="5:5" ht="13.5" thickTop="1" thickBot="1">
      <c r="E7897"/>
    </row>
    <row r="7898" spans="5:5" ht="13.5" thickTop="1" thickBot="1">
      <c r="E7898"/>
    </row>
    <row r="7899" spans="5:5" ht="13.5" thickTop="1" thickBot="1">
      <c r="E7899"/>
    </row>
    <row r="7900" spans="5:5" ht="13.5" thickTop="1" thickBot="1">
      <c r="E7900"/>
    </row>
    <row r="7901" spans="5:5" ht="13.5" thickTop="1" thickBot="1">
      <c r="E7901"/>
    </row>
    <row r="7902" spans="5:5" ht="13.5" thickTop="1" thickBot="1">
      <c r="E7902"/>
    </row>
    <row r="7903" spans="5:5" ht="13.5" thickTop="1" thickBot="1">
      <c r="E7903"/>
    </row>
    <row r="7904" spans="5:5" ht="13.5" thickTop="1" thickBot="1">
      <c r="E7904"/>
    </row>
    <row r="7905" spans="5:5" ht="13.5" thickTop="1" thickBot="1">
      <c r="E7905"/>
    </row>
    <row r="7906" spans="5:5" ht="13.5" thickTop="1" thickBot="1">
      <c r="E7906"/>
    </row>
    <row r="7907" spans="5:5" ht="13.5" thickTop="1" thickBot="1">
      <c r="E7907"/>
    </row>
    <row r="7908" spans="5:5" ht="13" thickTop="1">
      <c r="E7908"/>
    </row>
    <row r="7909" spans="5:5">
      <c r="E7909"/>
    </row>
    <row r="7910" spans="5:5">
      <c r="E7910"/>
    </row>
    <row r="7911" spans="5:5">
      <c r="E7911"/>
    </row>
    <row r="7912" spans="5:5">
      <c r="E7912"/>
    </row>
    <row r="7913" spans="5:5">
      <c r="E7913"/>
    </row>
    <row r="7914" spans="5:5">
      <c r="E7914"/>
    </row>
    <row r="7915" spans="5:5">
      <c r="E7915"/>
    </row>
    <row r="7916" spans="5:5">
      <c r="E7916"/>
    </row>
    <row r="7917" spans="5:5">
      <c r="E7917"/>
    </row>
    <row r="7918" spans="5:5">
      <c r="E7918"/>
    </row>
    <row r="7919" spans="5:5">
      <c r="E7919"/>
    </row>
    <row r="7920" spans="5:5">
      <c r="E7920"/>
    </row>
    <row r="7921" spans="5:5" ht="13" thickBot="1">
      <c r="E7921"/>
    </row>
    <row r="7922" spans="5:5" ht="13.5" thickTop="1" thickBot="1">
      <c r="E7922"/>
    </row>
    <row r="7923" spans="5:5" ht="13.5" thickTop="1" thickBot="1">
      <c r="E7923"/>
    </row>
    <row r="7924" spans="5:5" ht="13.5" thickTop="1" thickBot="1">
      <c r="E7924"/>
    </row>
    <row r="7925" spans="5:5" ht="13.5" thickTop="1" thickBot="1">
      <c r="E7925"/>
    </row>
    <row r="7926" spans="5:5" ht="13.5" thickTop="1" thickBot="1">
      <c r="E7926"/>
    </row>
    <row r="7927" spans="5:5" ht="13.5" thickTop="1" thickBot="1">
      <c r="E7927"/>
    </row>
    <row r="7928" spans="5:5" ht="13.5" thickTop="1" thickBot="1">
      <c r="E7928"/>
    </row>
    <row r="7929" spans="5:5" ht="13.5" thickTop="1" thickBot="1">
      <c r="E7929"/>
    </row>
    <row r="7930" spans="5:5" ht="13.5" thickTop="1" thickBot="1">
      <c r="E7930"/>
    </row>
    <row r="7931" spans="5:5" ht="13.5" thickTop="1" thickBot="1">
      <c r="E7931"/>
    </row>
    <row r="7932" spans="5:5" ht="13.5" thickTop="1" thickBot="1">
      <c r="E7932"/>
    </row>
    <row r="7933" spans="5:5" ht="13.5" thickTop="1" thickBot="1">
      <c r="E7933"/>
    </row>
    <row r="7934" spans="5:5" ht="13.5" thickTop="1" thickBot="1">
      <c r="E7934"/>
    </row>
    <row r="7935" spans="5:5" ht="13.5" thickTop="1" thickBot="1">
      <c r="E7935"/>
    </row>
    <row r="7936" spans="5:5" ht="13.5" thickTop="1" thickBot="1">
      <c r="E7936"/>
    </row>
    <row r="7937" spans="5:5" ht="13.5" thickTop="1" thickBot="1">
      <c r="E7937"/>
    </row>
    <row r="7938" spans="5:5" ht="13.5" thickTop="1" thickBot="1">
      <c r="E7938"/>
    </row>
    <row r="7939" spans="5:5" ht="13.5" thickTop="1" thickBot="1">
      <c r="E7939"/>
    </row>
    <row r="7940" spans="5:5" ht="13.5" thickTop="1" thickBot="1">
      <c r="E7940"/>
    </row>
    <row r="7941" spans="5:5" ht="13.5" thickTop="1" thickBot="1">
      <c r="E7941"/>
    </row>
    <row r="7942" spans="5:5" ht="13.5" thickTop="1" thickBot="1">
      <c r="E7942"/>
    </row>
    <row r="7943" spans="5:5" ht="13.5" thickTop="1" thickBot="1">
      <c r="E7943"/>
    </row>
    <row r="7944" spans="5:5" ht="13.5" thickTop="1" thickBot="1">
      <c r="E7944"/>
    </row>
    <row r="7945" spans="5:5" ht="13.5" thickTop="1" thickBot="1">
      <c r="E7945"/>
    </row>
    <row r="7946" spans="5:5" ht="13.5" thickTop="1" thickBot="1">
      <c r="E7946"/>
    </row>
    <row r="7947" spans="5:5" ht="13.5" thickTop="1" thickBot="1">
      <c r="E7947"/>
    </row>
    <row r="7948" spans="5:5" ht="13.5" thickTop="1" thickBot="1">
      <c r="E7948"/>
    </row>
    <row r="7949" spans="5:5" ht="13.5" thickTop="1" thickBot="1">
      <c r="E7949"/>
    </row>
    <row r="7950" spans="5:5" ht="13.5" thickTop="1" thickBot="1">
      <c r="E7950"/>
    </row>
    <row r="7951" spans="5:5" ht="13.5" thickTop="1" thickBot="1">
      <c r="E7951"/>
    </row>
    <row r="7952" spans="5:5" ht="13.5" thickTop="1" thickBot="1">
      <c r="E7952"/>
    </row>
    <row r="7953" spans="5:5" ht="13.5" thickTop="1" thickBot="1">
      <c r="E7953"/>
    </row>
    <row r="7954" spans="5:5" ht="13.5" thickTop="1" thickBot="1">
      <c r="E7954"/>
    </row>
    <row r="7955" spans="5:5" ht="13.5" thickTop="1" thickBot="1">
      <c r="E7955"/>
    </row>
    <row r="7956" spans="5:5" ht="13.5" thickTop="1" thickBot="1">
      <c r="E7956"/>
    </row>
    <row r="7957" spans="5:5" ht="13.5" thickTop="1" thickBot="1">
      <c r="E7957"/>
    </row>
    <row r="7958" spans="5:5" ht="13.5" thickTop="1" thickBot="1">
      <c r="E7958"/>
    </row>
    <row r="7959" spans="5:5" ht="13.5" thickTop="1" thickBot="1">
      <c r="E7959"/>
    </row>
    <row r="7960" spans="5:5" ht="13.5" thickTop="1" thickBot="1">
      <c r="E7960"/>
    </row>
    <row r="7961" spans="5:5" ht="13.5" thickTop="1" thickBot="1">
      <c r="E7961"/>
    </row>
    <row r="7962" spans="5:5" ht="13.5" thickTop="1" thickBot="1">
      <c r="E7962"/>
    </row>
    <row r="7963" spans="5:5" ht="13.5" thickTop="1" thickBot="1">
      <c r="E7963"/>
    </row>
    <row r="7964" spans="5:5" ht="13.5" thickTop="1" thickBot="1">
      <c r="E7964"/>
    </row>
    <row r="7965" spans="5:5" ht="13.5" thickTop="1" thickBot="1">
      <c r="E7965"/>
    </row>
    <row r="7966" spans="5:5" ht="13.5" thickTop="1" thickBot="1">
      <c r="E7966"/>
    </row>
    <row r="7967" spans="5:5" ht="13.5" thickTop="1" thickBot="1">
      <c r="E7967"/>
    </row>
    <row r="7968" spans="5:5" ht="13.5" thickTop="1" thickBot="1">
      <c r="E7968"/>
    </row>
    <row r="7969" spans="5:5" ht="13.5" thickTop="1" thickBot="1">
      <c r="E7969"/>
    </row>
    <row r="7970" spans="5:5" ht="13.5" thickTop="1" thickBot="1">
      <c r="E7970"/>
    </row>
    <row r="7971" spans="5:5" ht="13.5" thickTop="1" thickBot="1">
      <c r="E7971"/>
    </row>
    <row r="7972" spans="5:5" ht="13.5" thickTop="1" thickBot="1">
      <c r="E7972"/>
    </row>
    <row r="7973" spans="5:5" ht="13.5" thickTop="1" thickBot="1">
      <c r="E7973"/>
    </row>
    <row r="7974" spans="5:5" ht="13.5" thickTop="1" thickBot="1">
      <c r="E7974"/>
    </row>
    <row r="7975" spans="5:5" ht="13.5" thickTop="1" thickBot="1">
      <c r="E7975"/>
    </row>
    <row r="7976" spans="5:5" ht="13.5" thickTop="1" thickBot="1">
      <c r="E7976"/>
    </row>
    <row r="7977" spans="5:5" ht="13.5" thickTop="1" thickBot="1">
      <c r="E7977"/>
    </row>
    <row r="7978" spans="5:5" ht="13" thickTop="1">
      <c r="E7978"/>
    </row>
    <row r="7979" spans="5:5">
      <c r="E7979"/>
    </row>
    <row r="7980" spans="5:5">
      <c r="E7980"/>
    </row>
    <row r="7981" spans="5:5">
      <c r="E7981"/>
    </row>
    <row r="7982" spans="5:5">
      <c r="E7982"/>
    </row>
    <row r="7983" spans="5:5">
      <c r="E7983"/>
    </row>
    <row r="7984" spans="5:5">
      <c r="E7984"/>
    </row>
    <row r="7985" spans="5:5">
      <c r="E7985"/>
    </row>
    <row r="7986" spans="5:5">
      <c r="E7986"/>
    </row>
    <row r="7987" spans="5:5">
      <c r="E7987"/>
    </row>
    <row r="7988" spans="5:5">
      <c r="E7988"/>
    </row>
    <row r="7989" spans="5:5">
      <c r="E7989"/>
    </row>
    <row r="7990" spans="5:5">
      <c r="E7990"/>
    </row>
    <row r="7991" spans="5:5" ht="13" thickBot="1">
      <c r="E7991"/>
    </row>
    <row r="7992" spans="5:5" ht="13.5" thickTop="1" thickBot="1">
      <c r="E7992"/>
    </row>
    <row r="7993" spans="5:5" ht="13.5" thickTop="1" thickBot="1">
      <c r="E7993"/>
    </row>
    <row r="7994" spans="5:5" ht="13.5" thickTop="1" thickBot="1">
      <c r="E7994"/>
    </row>
    <row r="7995" spans="5:5" ht="13.5" thickTop="1" thickBot="1">
      <c r="E7995"/>
    </row>
    <row r="7996" spans="5:5" ht="13.5" thickTop="1" thickBot="1">
      <c r="E7996"/>
    </row>
    <row r="7997" spans="5:5" ht="13.5" thickTop="1" thickBot="1">
      <c r="E7997"/>
    </row>
    <row r="7998" spans="5:5" ht="13.5" thickTop="1" thickBot="1">
      <c r="E7998"/>
    </row>
    <row r="7999" spans="5:5" ht="13.5" thickTop="1" thickBot="1">
      <c r="E7999"/>
    </row>
    <row r="8000" spans="5:5" ht="13.5" thickTop="1" thickBot="1">
      <c r="E8000"/>
    </row>
    <row r="8001" spans="5:5" ht="13.5" thickTop="1" thickBot="1">
      <c r="E8001"/>
    </row>
    <row r="8002" spans="5:5" ht="13.5" thickTop="1" thickBot="1">
      <c r="E8002"/>
    </row>
    <row r="8003" spans="5:5" ht="13.5" thickTop="1" thickBot="1">
      <c r="E8003"/>
    </row>
    <row r="8004" spans="5:5" ht="13.5" thickTop="1" thickBot="1">
      <c r="E8004"/>
    </row>
    <row r="8005" spans="5:5" ht="13.5" thickTop="1" thickBot="1">
      <c r="E8005"/>
    </row>
    <row r="8006" spans="5:5" ht="13.5" thickTop="1" thickBot="1">
      <c r="E8006"/>
    </row>
    <row r="8007" spans="5:5" ht="13.5" thickTop="1" thickBot="1">
      <c r="E8007"/>
    </row>
    <row r="8008" spans="5:5" ht="13.5" thickTop="1" thickBot="1">
      <c r="E8008"/>
    </row>
    <row r="8009" spans="5:5" ht="13.5" thickTop="1" thickBot="1">
      <c r="E8009"/>
    </row>
    <row r="8010" spans="5:5" ht="13.5" thickTop="1" thickBot="1">
      <c r="E8010"/>
    </row>
    <row r="8011" spans="5:5" ht="13.5" thickTop="1" thickBot="1">
      <c r="E8011"/>
    </row>
    <row r="8012" spans="5:5" ht="13.5" thickTop="1" thickBot="1">
      <c r="E8012"/>
    </row>
    <row r="8013" spans="5:5" ht="13.5" thickTop="1" thickBot="1">
      <c r="E8013"/>
    </row>
    <row r="8014" spans="5:5" ht="13.5" thickTop="1" thickBot="1">
      <c r="E8014"/>
    </row>
    <row r="8015" spans="5:5" ht="13.5" thickTop="1" thickBot="1">
      <c r="E8015"/>
    </row>
    <row r="8016" spans="5:5" ht="13.5" thickTop="1" thickBot="1">
      <c r="E8016"/>
    </row>
    <row r="8017" spans="5:5" ht="13.5" thickTop="1" thickBot="1">
      <c r="E8017"/>
    </row>
    <row r="8018" spans="5:5" ht="13.5" thickTop="1" thickBot="1">
      <c r="E8018"/>
    </row>
    <row r="8019" spans="5:5" ht="13.5" thickTop="1" thickBot="1">
      <c r="E8019"/>
    </row>
    <row r="8020" spans="5:5" ht="13.5" thickTop="1" thickBot="1">
      <c r="E8020"/>
    </row>
    <row r="8021" spans="5:5" ht="13.5" thickTop="1" thickBot="1">
      <c r="E8021"/>
    </row>
    <row r="8022" spans="5:5" ht="13.5" thickTop="1" thickBot="1">
      <c r="E8022"/>
    </row>
    <row r="8023" spans="5:5" ht="13.5" thickTop="1" thickBot="1">
      <c r="E8023"/>
    </row>
    <row r="8024" spans="5:5" ht="13.5" thickTop="1" thickBot="1">
      <c r="E8024"/>
    </row>
    <row r="8025" spans="5:5" ht="13.5" thickTop="1" thickBot="1">
      <c r="E8025"/>
    </row>
    <row r="8026" spans="5:5" ht="13.5" thickTop="1" thickBot="1">
      <c r="E8026"/>
    </row>
    <row r="8027" spans="5:5" ht="13.5" thickTop="1" thickBot="1">
      <c r="E8027"/>
    </row>
    <row r="8028" spans="5:5" ht="13.5" thickTop="1" thickBot="1">
      <c r="E8028"/>
    </row>
    <row r="8029" spans="5:5" ht="13.5" thickTop="1" thickBot="1">
      <c r="E8029"/>
    </row>
    <row r="8030" spans="5:5" ht="13.5" thickTop="1" thickBot="1">
      <c r="E8030"/>
    </row>
    <row r="8031" spans="5:5" ht="13.5" thickTop="1" thickBot="1">
      <c r="E8031"/>
    </row>
    <row r="8032" spans="5:5" ht="13.5" thickTop="1" thickBot="1">
      <c r="E8032"/>
    </row>
    <row r="8033" spans="5:5" ht="13.5" thickTop="1" thickBot="1">
      <c r="E8033"/>
    </row>
    <row r="8034" spans="5:5" ht="13.5" thickTop="1" thickBot="1">
      <c r="E8034"/>
    </row>
    <row r="8035" spans="5:5" ht="13.5" thickTop="1" thickBot="1">
      <c r="E8035"/>
    </row>
    <row r="8036" spans="5:5" ht="13.5" thickTop="1" thickBot="1">
      <c r="E8036"/>
    </row>
    <row r="8037" spans="5:5" ht="13.5" thickTop="1" thickBot="1">
      <c r="E8037"/>
    </row>
    <row r="8038" spans="5:5" ht="13.5" thickTop="1" thickBot="1">
      <c r="E8038"/>
    </row>
    <row r="8039" spans="5:5" ht="13.5" thickTop="1" thickBot="1">
      <c r="E8039"/>
    </row>
    <row r="8040" spans="5:5" ht="13.5" thickTop="1" thickBot="1">
      <c r="E8040"/>
    </row>
    <row r="8041" spans="5:5" ht="13.5" thickTop="1" thickBot="1">
      <c r="E8041"/>
    </row>
    <row r="8042" spans="5:5" ht="13.5" thickTop="1" thickBot="1">
      <c r="E8042"/>
    </row>
    <row r="8043" spans="5:5" ht="13.5" thickTop="1" thickBot="1">
      <c r="E8043"/>
    </row>
    <row r="8044" spans="5:5" ht="13.5" thickTop="1" thickBot="1">
      <c r="E8044"/>
    </row>
    <row r="8045" spans="5:5" ht="13.5" thickTop="1" thickBot="1">
      <c r="E8045"/>
    </row>
    <row r="8046" spans="5:5" ht="13.5" thickTop="1" thickBot="1">
      <c r="E8046"/>
    </row>
    <row r="8047" spans="5:5" ht="13.5" thickTop="1" thickBot="1">
      <c r="E8047"/>
    </row>
    <row r="8048" spans="5:5" ht="13" thickTop="1">
      <c r="E8048"/>
    </row>
    <row r="8049" spans="5:5">
      <c r="E8049"/>
    </row>
    <row r="8050" spans="5:5">
      <c r="E8050"/>
    </row>
    <row r="8051" spans="5:5">
      <c r="E8051"/>
    </row>
    <row r="8052" spans="5:5">
      <c r="E8052"/>
    </row>
    <row r="8053" spans="5:5">
      <c r="E8053"/>
    </row>
    <row r="8054" spans="5:5">
      <c r="E8054"/>
    </row>
    <row r="8055" spans="5:5">
      <c r="E8055"/>
    </row>
    <row r="8056" spans="5:5">
      <c r="E8056"/>
    </row>
    <row r="8057" spans="5:5">
      <c r="E8057"/>
    </row>
    <row r="8058" spans="5:5">
      <c r="E8058"/>
    </row>
    <row r="8059" spans="5:5">
      <c r="E8059"/>
    </row>
    <row r="8060" spans="5:5">
      <c r="E8060"/>
    </row>
    <row r="8061" spans="5:5" ht="13" thickBot="1">
      <c r="E8061"/>
    </row>
    <row r="8062" spans="5:5" ht="13.5" thickTop="1" thickBot="1">
      <c r="E8062"/>
    </row>
    <row r="8063" spans="5:5" ht="13.5" thickTop="1" thickBot="1">
      <c r="E8063"/>
    </row>
    <row r="8064" spans="5:5" ht="13.5" thickTop="1" thickBot="1">
      <c r="E8064"/>
    </row>
    <row r="8065" spans="5:5" ht="13.5" thickTop="1" thickBot="1">
      <c r="E8065"/>
    </row>
    <row r="8066" spans="5:5" ht="13.5" thickTop="1" thickBot="1">
      <c r="E8066"/>
    </row>
    <row r="8067" spans="5:5" ht="13.5" thickTop="1" thickBot="1">
      <c r="E8067"/>
    </row>
    <row r="8068" spans="5:5" ht="13.5" thickTop="1" thickBot="1">
      <c r="E8068"/>
    </row>
    <row r="8069" spans="5:5" ht="13.5" thickTop="1" thickBot="1">
      <c r="E8069"/>
    </row>
    <row r="8070" spans="5:5" ht="13.5" thickTop="1" thickBot="1">
      <c r="E8070"/>
    </row>
    <row r="8071" spans="5:5" ht="13.5" thickTop="1" thickBot="1">
      <c r="E8071"/>
    </row>
    <row r="8072" spans="5:5" ht="13.5" thickTop="1" thickBot="1">
      <c r="E8072"/>
    </row>
    <row r="8073" spans="5:5" ht="13.5" thickTop="1" thickBot="1">
      <c r="E8073"/>
    </row>
    <row r="8074" spans="5:5" ht="13.5" thickTop="1" thickBot="1">
      <c r="E8074"/>
    </row>
    <row r="8075" spans="5:5" ht="13.5" thickTop="1" thickBot="1">
      <c r="E8075"/>
    </row>
    <row r="8076" spans="5:5" ht="13.5" thickTop="1" thickBot="1">
      <c r="E8076"/>
    </row>
    <row r="8077" spans="5:5" ht="13.5" thickTop="1" thickBot="1">
      <c r="E8077"/>
    </row>
    <row r="8078" spans="5:5" ht="13.5" thickTop="1" thickBot="1">
      <c r="E8078"/>
    </row>
    <row r="8079" spans="5:5" ht="13.5" thickTop="1" thickBot="1">
      <c r="E8079"/>
    </row>
    <row r="8080" spans="5:5" ht="13.5" thickTop="1" thickBot="1">
      <c r="E8080"/>
    </row>
    <row r="8081" spans="5:5" ht="13.5" thickTop="1" thickBot="1">
      <c r="E8081"/>
    </row>
    <row r="8082" spans="5:5" ht="13.5" thickTop="1" thickBot="1">
      <c r="E8082"/>
    </row>
    <row r="8083" spans="5:5" ht="13.5" thickTop="1" thickBot="1">
      <c r="E8083"/>
    </row>
    <row r="8084" spans="5:5" ht="13.5" thickTop="1" thickBot="1">
      <c r="E8084"/>
    </row>
    <row r="8085" spans="5:5" ht="13.5" thickTop="1" thickBot="1">
      <c r="E8085"/>
    </row>
    <row r="8086" spans="5:5" ht="13.5" thickTop="1" thickBot="1">
      <c r="E8086"/>
    </row>
    <row r="8087" spans="5:5" ht="13.5" thickTop="1" thickBot="1">
      <c r="E8087"/>
    </row>
    <row r="8088" spans="5:5" ht="13.5" thickTop="1" thickBot="1">
      <c r="E8088"/>
    </row>
    <row r="8089" spans="5:5" ht="13.5" thickTop="1" thickBot="1">
      <c r="E8089"/>
    </row>
    <row r="8090" spans="5:5" ht="13.5" thickTop="1" thickBot="1">
      <c r="E8090"/>
    </row>
    <row r="8091" spans="5:5" ht="13.5" thickTop="1" thickBot="1">
      <c r="E8091"/>
    </row>
    <row r="8092" spans="5:5" ht="13.5" thickTop="1" thickBot="1">
      <c r="E8092"/>
    </row>
    <row r="8093" spans="5:5" ht="13.5" thickTop="1" thickBot="1">
      <c r="E8093"/>
    </row>
    <row r="8094" spans="5:5" ht="13.5" thickTop="1" thickBot="1">
      <c r="E8094"/>
    </row>
    <row r="8095" spans="5:5" ht="13.5" thickTop="1" thickBot="1">
      <c r="E8095"/>
    </row>
    <row r="8096" spans="5:5" ht="13.5" thickTop="1" thickBot="1">
      <c r="E8096"/>
    </row>
    <row r="8097" spans="5:5" ht="13.5" thickTop="1" thickBot="1">
      <c r="E8097"/>
    </row>
    <row r="8098" spans="5:5" ht="13.5" thickTop="1" thickBot="1">
      <c r="E8098"/>
    </row>
    <row r="8099" spans="5:5" ht="13.5" thickTop="1" thickBot="1">
      <c r="E8099"/>
    </row>
    <row r="8100" spans="5:5" ht="13.5" thickTop="1" thickBot="1">
      <c r="E8100"/>
    </row>
    <row r="8101" spans="5:5" ht="13.5" thickTop="1" thickBot="1">
      <c r="E8101"/>
    </row>
    <row r="8102" spans="5:5" ht="13.5" thickTop="1" thickBot="1">
      <c r="E8102"/>
    </row>
    <row r="8103" spans="5:5" ht="13.5" thickTop="1" thickBot="1">
      <c r="E8103"/>
    </row>
    <row r="8104" spans="5:5" ht="13.5" thickTop="1" thickBot="1">
      <c r="E8104"/>
    </row>
    <row r="8105" spans="5:5" ht="13.5" thickTop="1" thickBot="1">
      <c r="E8105"/>
    </row>
    <row r="8106" spans="5:5" ht="13.5" thickTop="1" thickBot="1">
      <c r="E8106"/>
    </row>
    <row r="8107" spans="5:5" ht="13.5" thickTop="1" thickBot="1">
      <c r="E8107"/>
    </row>
    <row r="8108" spans="5:5" ht="13.5" thickTop="1" thickBot="1">
      <c r="E8108"/>
    </row>
    <row r="8109" spans="5:5" ht="13.5" thickTop="1" thickBot="1">
      <c r="E8109"/>
    </row>
    <row r="8110" spans="5:5" ht="13.5" thickTop="1" thickBot="1">
      <c r="E8110"/>
    </row>
    <row r="8111" spans="5:5" ht="13.5" thickTop="1" thickBot="1">
      <c r="E8111"/>
    </row>
    <row r="8112" spans="5:5" ht="13.5" thickTop="1" thickBot="1">
      <c r="E8112"/>
    </row>
    <row r="8113" spans="5:5" ht="13.5" thickTop="1" thickBot="1">
      <c r="E8113"/>
    </row>
    <row r="8114" spans="5:5" ht="13.5" thickTop="1" thickBot="1">
      <c r="E8114"/>
    </row>
    <row r="8115" spans="5:5" ht="13.5" thickTop="1" thickBot="1">
      <c r="E8115"/>
    </row>
    <row r="8116" spans="5:5" ht="13.5" thickTop="1" thickBot="1">
      <c r="E8116"/>
    </row>
    <row r="8117" spans="5:5" ht="13.5" thickTop="1" thickBot="1">
      <c r="E8117"/>
    </row>
    <row r="8118" spans="5:5" ht="13" thickTop="1">
      <c r="E8118"/>
    </row>
    <row r="8119" spans="5:5">
      <c r="E8119"/>
    </row>
    <row r="8120" spans="5:5">
      <c r="E8120"/>
    </row>
    <row r="8121" spans="5:5">
      <c r="E8121"/>
    </row>
    <row r="8122" spans="5:5">
      <c r="E8122"/>
    </row>
    <row r="8123" spans="5:5">
      <c r="E8123"/>
    </row>
    <row r="8124" spans="5:5">
      <c r="E8124"/>
    </row>
    <row r="8125" spans="5:5">
      <c r="E8125"/>
    </row>
    <row r="8126" spans="5:5">
      <c r="E8126"/>
    </row>
    <row r="8127" spans="5:5">
      <c r="E8127"/>
    </row>
    <row r="8128" spans="5:5">
      <c r="E8128"/>
    </row>
    <row r="8129" spans="5:5">
      <c r="E8129"/>
    </row>
    <row r="8130" spans="5:5">
      <c r="E8130"/>
    </row>
    <row r="8131" spans="5:5" ht="13" thickBot="1">
      <c r="E8131"/>
    </row>
    <row r="8132" spans="5:5" ht="13.5" thickTop="1" thickBot="1">
      <c r="E8132"/>
    </row>
    <row r="8133" spans="5:5" ht="13.5" thickTop="1" thickBot="1">
      <c r="E8133"/>
    </row>
    <row r="8134" spans="5:5" ht="13.5" thickTop="1" thickBot="1">
      <c r="E8134"/>
    </row>
    <row r="8135" spans="5:5" ht="13.5" thickTop="1" thickBot="1">
      <c r="E8135"/>
    </row>
    <row r="8136" spans="5:5" ht="13.5" thickTop="1" thickBot="1">
      <c r="E8136"/>
    </row>
    <row r="8137" spans="5:5" ht="13.5" thickTop="1" thickBot="1">
      <c r="E8137"/>
    </row>
    <row r="8138" spans="5:5" ht="13.5" thickTop="1" thickBot="1">
      <c r="E8138"/>
    </row>
    <row r="8139" spans="5:5" ht="13.5" thickTop="1" thickBot="1">
      <c r="E8139"/>
    </row>
    <row r="8140" spans="5:5" ht="13.5" thickTop="1" thickBot="1">
      <c r="E8140"/>
    </row>
    <row r="8141" spans="5:5" ht="13.5" thickTop="1" thickBot="1">
      <c r="E8141"/>
    </row>
    <row r="8142" spans="5:5" ht="13.5" thickTop="1" thickBot="1">
      <c r="E8142"/>
    </row>
    <row r="8143" spans="5:5" ht="13.5" thickTop="1" thickBot="1">
      <c r="E8143"/>
    </row>
    <row r="8144" spans="5:5" ht="13.5" thickTop="1" thickBot="1">
      <c r="E8144"/>
    </row>
    <row r="8145" spans="5:5" ht="13.5" thickTop="1" thickBot="1">
      <c r="E8145"/>
    </row>
    <row r="8146" spans="5:5" ht="13.5" thickTop="1" thickBot="1">
      <c r="E8146"/>
    </row>
    <row r="8147" spans="5:5" ht="13.5" thickTop="1" thickBot="1">
      <c r="E8147"/>
    </row>
    <row r="8148" spans="5:5" ht="13.5" thickTop="1" thickBot="1">
      <c r="E8148"/>
    </row>
    <row r="8149" spans="5:5" ht="13.5" thickTop="1" thickBot="1">
      <c r="E8149"/>
    </row>
    <row r="8150" spans="5:5" ht="13.5" thickTop="1" thickBot="1">
      <c r="E8150"/>
    </row>
    <row r="8151" spans="5:5" ht="13.5" thickTop="1" thickBot="1">
      <c r="E8151"/>
    </row>
    <row r="8152" spans="5:5" ht="13.5" thickTop="1" thickBot="1">
      <c r="E8152"/>
    </row>
    <row r="8153" spans="5:5" ht="13.5" thickTop="1" thickBot="1">
      <c r="E8153"/>
    </row>
    <row r="8154" spans="5:5" ht="13.5" thickTop="1" thickBot="1">
      <c r="E8154"/>
    </row>
    <row r="8155" spans="5:5" ht="13.5" thickTop="1" thickBot="1">
      <c r="E8155"/>
    </row>
    <row r="8156" spans="5:5" ht="13.5" thickTop="1" thickBot="1">
      <c r="E8156"/>
    </row>
    <row r="8157" spans="5:5" ht="13.5" thickTop="1" thickBot="1">
      <c r="E8157"/>
    </row>
    <row r="8158" spans="5:5" ht="13.5" thickTop="1" thickBot="1">
      <c r="E8158"/>
    </row>
    <row r="8159" spans="5:5" ht="13.5" thickTop="1" thickBot="1">
      <c r="E8159"/>
    </row>
    <row r="8160" spans="5:5" ht="13.5" thickTop="1" thickBot="1">
      <c r="E8160"/>
    </row>
    <row r="8161" spans="5:5" ht="13.5" thickTop="1" thickBot="1">
      <c r="E8161"/>
    </row>
    <row r="8162" spans="5:5" ht="13.5" thickTop="1" thickBot="1">
      <c r="E8162"/>
    </row>
    <row r="8163" spans="5:5" ht="13.5" thickTop="1" thickBot="1">
      <c r="E8163"/>
    </row>
    <row r="8164" spans="5:5" ht="13.5" thickTop="1" thickBot="1">
      <c r="E8164"/>
    </row>
    <row r="8165" spans="5:5" ht="13.5" thickTop="1" thickBot="1">
      <c r="E8165"/>
    </row>
    <row r="8166" spans="5:5" ht="13.5" thickTop="1" thickBot="1">
      <c r="E8166"/>
    </row>
    <row r="8167" spans="5:5" ht="13.5" thickTop="1" thickBot="1">
      <c r="E8167"/>
    </row>
    <row r="8168" spans="5:5" ht="13.5" thickTop="1" thickBot="1">
      <c r="E8168"/>
    </row>
    <row r="8169" spans="5:5" ht="13.5" thickTop="1" thickBot="1">
      <c r="E8169"/>
    </row>
    <row r="8170" spans="5:5" ht="13.5" thickTop="1" thickBot="1">
      <c r="E8170"/>
    </row>
    <row r="8171" spans="5:5" ht="13.5" thickTop="1" thickBot="1">
      <c r="E8171"/>
    </row>
    <row r="8172" spans="5:5" ht="13.5" thickTop="1" thickBot="1">
      <c r="E8172"/>
    </row>
    <row r="8173" spans="5:5" ht="13.5" thickTop="1" thickBot="1">
      <c r="E8173"/>
    </row>
    <row r="8174" spans="5:5" ht="13.5" thickTop="1" thickBot="1">
      <c r="E8174"/>
    </row>
    <row r="8175" spans="5:5" ht="13.5" thickTop="1" thickBot="1">
      <c r="E8175"/>
    </row>
    <row r="8176" spans="5:5" ht="13.5" thickTop="1" thickBot="1">
      <c r="E8176"/>
    </row>
    <row r="8177" spans="5:5" ht="13.5" thickTop="1" thickBot="1">
      <c r="E8177"/>
    </row>
    <row r="8178" spans="5:5" ht="13.5" thickTop="1" thickBot="1">
      <c r="E8178"/>
    </row>
    <row r="8179" spans="5:5" ht="13.5" thickTop="1" thickBot="1">
      <c r="E8179"/>
    </row>
    <row r="8180" spans="5:5" ht="13.5" thickTop="1" thickBot="1">
      <c r="E8180"/>
    </row>
    <row r="8181" spans="5:5" ht="13.5" thickTop="1" thickBot="1">
      <c r="E8181"/>
    </row>
    <row r="8182" spans="5:5" ht="13.5" thickTop="1" thickBot="1">
      <c r="E8182"/>
    </row>
    <row r="8183" spans="5:5" ht="13.5" thickTop="1" thickBot="1">
      <c r="E8183"/>
    </row>
    <row r="8184" spans="5:5" ht="13.5" thickTop="1" thickBot="1">
      <c r="E8184"/>
    </row>
    <row r="8185" spans="5:5" ht="13.5" thickTop="1" thickBot="1">
      <c r="E8185"/>
    </row>
    <row r="8186" spans="5:5" ht="13.5" thickTop="1" thickBot="1">
      <c r="E8186"/>
    </row>
    <row r="8187" spans="5:5" ht="13.5" thickTop="1" thickBot="1">
      <c r="E8187"/>
    </row>
    <row r="8188" spans="5:5" ht="13" thickTop="1">
      <c r="E8188"/>
    </row>
    <row r="8189" spans="5:5">
      <c r="E8189"/>
    </row>
    <row r="8190" spans="5:5">
      <c r="E8190"/>
    </row>
    <row r="8191" spans="5:5">
      <c r="E8191"/>
    </row>
    <row r="8192" spans="5:5">
      <c r="E8192"/>
    </row>
    <row r="8193" spans="5:5">
      <c r="E8193"/>
    </row>
    <row r="8194" spans="5:5">
      <c r="E8194"/>
    </row>
    <row r="8195" spans="5:5">
      <c r="E8195"/>
    </row>
    <row r="8196" spans="5:5">
      <c r="E8196"/>
    </row>
    <row r="8197" spans="5:5">
      <c r="E8197"/>
    </row>
    <row r="8198" spans="5:5">
      <c r="E8198"/>
    </row>
    <row r="8199" spans="5:5">
      <c r="E8199"/>
    </row>
    <row r="8200" spans="5:5">
      <c r="E8200"/>
    </row>
    <row r="8201" spans="5:5" ht="13" thickBot="1">
      <c r="E8201"/>
    </row>
    <row r="8202" spans="5:5" ht="13.5" thickTop="1" thickBot="1">
      <c r="E8202"/>
    </row>
    <row r="8203" spans="5:5" ht="13.5" thickTop="1" thickBot="1">
      <c r="E8203"/>
    </row>
    <row r="8204" spans="5:5" ht="13.5" thickTop="1" thickBot="1">
      <c r="E8204"/>
    </row>
    <row r="8205" spans="5:5" ht="13.5" thickTop="1" thickBot="1">
      <c r="E8205"/>
    </row>
    <row r="8206" spans="5:5" ht="13.5" thickTop="1" thickBot="1">
      <c r="E8206"/>
    </row>
    <row r="8207" spans="5:5" ht="13.5" thickTop="1" thickBot="1">
      <c r="E8207"/>
    </row>
    <row r="8208" spans="5:5" ht="13.5" thickTop="1" thickBot="1">
      <c r="E8208"/>
    </row>
    <row r="8209" spans="5:5" ht="13.5" thickTop="1" thickBot="1">
      <c r="E8209"/>
    </row>
    <row r="8210" spans="5:5" ht="13.5" thickTop="1" thickBot="1">
      <c r="E8210"/>
    </row>
    <row r="8211" spans="5:5" ht="13.5" thickTop="1" thickBot="1">
      <c r="E8211"/>
    </row>
    <row r="8212" spans="5:5" ht="13.5" thickTop="1" thickBot="1">
      <c r="E8212"/>
    </row>
    <row r="8213" spans="5:5" ht="13.5" thickTop="1" thickBot="1">
      <c r="E8213"/>
    </row>
    <row r="8214" spans="5:5" ht="13.5" thickTop="1" thickBot="1">
      <c r="E8214"/>
    </row>
    <row r="8215" spans="5:5" ht="13.5" thickTop="1" thickBot="1">
      <c r="E8215"/>
    </row>
    <row r="8216" spans="5:5" ht="13.5" thickTop="1" thickBot="1">
      <c r="E8216"/>
    </row>
    <row r="8217" spans="5:5" ht="13.5" thickTop="1" thickBot="1">
      <c r="E8217"/>
    </row>
    <row r="8218" spans="5:5" ht="13.5" thickTop="1" thickBot="1">
      <c r="E8218"/>
    </row>
    <row r="8219" spans="5:5" ht="13.5" thickTop="1" thickBot="1">
      <c r="E8219"/>
    </row>
    <row r="8220" spans="5:5" ht="13.5" thickTop="1" thickBot="1">
      <c r="E8220"/>
    </row>
    <row r="8221" spans="5:5" ht="13.5" thickTop="1" thickBot="1">
      <c r="E8221"/>
    </row>
    <row r="8222" spans="5:5" ht="13.5" thickTop="1" thickBot="1">
      <c r="E8222"/>
    </row>
    <row r="8223" spans="5:5" ht="13.5" thickTop="1" thickBot="1">
      <c r="E8223"/>
    </row>
    <row r="8224" spans="5:5" ht="13.5" thickTop="1" thickBot="1">
      <c r="E8224"/>
    </row>
    <row r="8225" spans="5:5" ht="13.5" thickTop="1" thickBot="1">
      <c r="E8225"/>
    </row>
    <row r="8226" spans="5:5" ht="13.5" thickTop="1" thickBot="1">
      <c r="E8226"/>
    </row>
    <row r="8227" spans="5:5" ht="13.5" thickTop="1" thickBot="1">
      <c r="E8227"/>
    </row>
    <row r="8228" spans="5:5" ht="13.5" thickTop="1" thickBot="1">
      <c r="E8228"/>
    </row>
    <row r="8229" spans="5:5" ht="13.5" thickTop="1" thickBot="1">
      <c r="E8229"/>
    </row>
    <row r="8230" spans="5:5" ht="13.5" thickTop="1" thickBot="1">
      <c r="E8230"/>
    </row>
    <row r="8231" spans="5:5" ht="13.5" thickTop="1" thickBot="1">
      <c r="E8231"/>
    </row>
    <row r="8232" spans="5:5" ht="13.5" thickTop="1" thickBot="1">
      <c r="E8232"/>
    </row>
    <row r="8233" spans="5:5" ht="13.5" thickTop="1" thickBot="1">
      <c r="E8233"/>
    </row>
    <row r="8234" spans="5:5" ht="13.5" thickTop="1" thickBot="1">
      <c r="E8234"/>
    </row>
    <row r="8235" spans="5:5" ht="13.5" thickTop="1" thickBot="1">
      <c r="E8235"/>
    </row>
    <row r="8236" spans="5:5" ht="13.5" thickTop="1" thickBot="1">
      <c r="E8236"/>
    </row>
    <row r="8237" spans="5:5" ht="13.5" thickTop="1" thickBot="1">
      <c r="E8237"/>
    </row>
    <row r="8238" spans="5:5" ht="13.5" thickTop="1" thickBot="1">
      <c r="E8238"/>
    </row>
    <row r="8239" spans="5:5" ht="13.5" thickTop="1" thickBot="1">
      <c r="E8239"/>
    </row>
    <row r="8240" spans="5:5" ht="13.5" thickTop="1" thickBot="1">
      <c r="E8240"/>
    </row>
    <row r="8241" spans="5:5" ht="13.5" thickTop="1" thickBot="1">
      <c r="E8241"/>
    </row>
    <row r="8242" spans="5:5" ht="13.5" thickTop="1" thickBot="1">
      <c r="E8242"/>
    </row>
    <row r="8243" spans="5:5" ht="13.5" thickTop="1" thickBot="1">
      <c r="E8243"/>
    </row>
    <row r="8244" spans="5:5" ht="13.5" thickTop="1" thickBot="1">
      <c r="E8244"/>
    </row>
    <row r="8245" spans="5:5" ht="13.5" thickTop="1" thickBot="1">
      <c r="E8245"/>
    </row>
    <row r="8246" spans="5:5" ht="13.5" thickTop="1" thickBot="1">
      <c r="E8246"/>
    </row>
    <row r="8247" spans="5:5" ht="13.5" thickTop="1" thickBot="1">
      <c r="E8247"/>
    </row>
    <row r="8248" spans="5:5" ht="13.5" thickTop="1" thickBot="1">
      <c r="E8248"/>
    </row>
    <row r="8249" spans="5:5" ht="13.5" thickTop="1" thickBot="1">
      <c r="E8249"/>
    </row>
    <row r="8250" spans="5:5" ht="13.5" thickTop="1" thickBot="1">
      <c r="E8250"/>
    </row>
    <row r="8251" spans="5:5" ht="13.5" thickTop="1" thickBot="1">
      <c r="E8251"/>
    </row>
    <row r="8252" spans="5:5" ht="13.5" thickTop="1" thickBot="1">
      <c r="E8252"/>
    </row>
    <row r="8253" spans="5:5" ht="13.5" thickTop="1" thickBot="1">
      <c r="E8253"/>
    </row>
    <row r="8254" spans="5:5" ht="13.5" thickTop="1" thickBot="1">
      <c r="E8254"/>
    </row>
    <row r="8255" spans="5:5" ht="13.5" thickTop="1" thickBot="1">
      <c r="E8255"/>
    </row>
    <row r="8256" spans="5:5" ht="13.5" thickTop="1" thickBot="1">
      <c r="E8256"/>
    </row>
    <row r="8257" spans="5:5" ht="13.5" thickTop="1" thickBot="1">
      <c r="E8257"/>
    </row>
    <row r="8258" spans="5:5" ht="13" thickTop="1">
      <c r="E8258"/>
    </row>
    <row r="8259" spans="5:5">
      <c r="E8259"/>
    </row>
    <row r="8260" spans="5:5">
      <c r="E8260"/>
    </row>
    <row r="8261" spans="5:5">
      <c r="E8261"/>
    </row>
    <row r="8262" spans="5:5">
      <c r="E8262"/>
    </row>
    <row r="8263" spans="5:5">
      <c r="E8263"/>
    </row>
    <row r="8264" spans="5:5">
      <c r="E8264"/>
    </row>
    <row r="8265" spans="5:5">
      <c r="E8265"/>
    </row>
    <row r="8266" spans="5:5">
      <c r="E8266"/>
    </row>
    <row r="8267" spans="5:5">
      <c r="E8267"/>
    </row>
    <row r="8268" spans="5:5">
      <c r="E8268"/>
    </row>
    <row r="8269" spans="5:5">
      <c r="E8269"/>
    </row>
    <row r="8270" spans="5:5">
      <c r="E8270"/>
    </row>
    <row r="8271" spans="5:5" ht="13" thickBot="1">
      <c r="E8271"/>
    </row>
    <row r="8272" spans="5:5" ht="13.5" thickTop="1" thickBot="1">
      <c r="E8272"/>
    </row>
    <row r="8273" spans="5:5" ht="13.5" thickTop="1" thickBot="1">
      <c r="E8273"/>
    </row>
    <row r="8274" spans="5:5" ht="13.5" thickTop="1" thickBot="1">
      <c r="E8274"/>
    </row>
    <row r="8275" spans="5:5" ht="13.5" thickTop="1" thickBot="1">
      <c r="E8275"/>
    </row>
    <row r="8276" spans="5:5" ht="13.5" thickTop="1" thickBot="1">
      <c r="E8276"/>
    </row>
    <row r="8277" spans="5:5" ht="13.5" thickTop="1" thickBot="1">
      <c r="E8277"/>
    </row>
    <row r="8278" spans="5:5" ht="13.5" thickTop="1" thickBot="1">
      <c r="E8278"/>
    </row>
    <row r="8279" spans="5:5" ht="13.5" thickTop="1" thickBot="1">
      <c r="E8279"/>
    </row>
    <row r="8280" spans="5:5" ht="13.5" thickTop="1" thickBot="1">
      <c r="E8280"/>
    </row>
    <row r="8281" spans="5:5" ht="13.5" thickTop="1" thickBot="1">
      <c r="E8281"/>
    </row>
    <row r="8282" spans="5:5" ht="13.5" thickTop="1" thickBot="1">
      <c r="E8282"/>
    </row>
    <row r="8283" spans="5:5" ht="13.5" thickTop="1" thickBot="1">
      <c r="E8283"/>
    </row>
    <row r="8284" spans="5:5" ht="13.5" thickTop="1" thickBot="1">
      <c r="E8284"/>
    </row>
    <row r="8285" spans="5:5" ht="13.5" thickTop="1" thickBot="1">
      <c r="E8285"/>
    </row>
    <row r="8286" spans="5:5" ht="13.5" thickTop="1" thickBot="1">
      <c r="E8286"/>
    </row>
    <row r="8287" spans="5:5" ht="13.5" thickTop="1" thickBot="1">
      <c r="E8287"/>
    </row>
    <row r="8288" spans="5:5" ht="13.5" thickTop="1" thickBot="1">
      <c r="E8288"/>
    </row>
    <row r="8289" spans="5:5" ht="13.5" thickTop="1" thickBot="1">
      <c r="E8289"/>
    </row>
    <row r="8290" spans="5:5" ht="13.5" thickTop="1" thickBot="1">
      <c r="E8290"/>
    </row>
    <row r="8291" spans="5:5" ht="13.5" thickTop="1" thickBot="1">
      <c r="E8291"/>
    </row>
    <row r="8292" spans="5:5" ht="13.5" thickTop="1" thickBot="1">
      <c r="E8292"/>
    </row>
    <row r="8293" spans="5:5" ht="13.5" thickTop="1" thickBot="1">
      <c r="E8293"/>
    </row>
    <row r="8294" spans="5:5" ht="13.5" thickTop="1" thickBot="1">
      <c r="E8294"/>
    </row>
    <row r="8295" spans="5:5" ht="13.5" thickTop="1" thickBot="1">
      <c r="E8295"/>
    </row>
    <row r="8296" spans="5:5" ht="13.5" thickTop="1" thickBot="1">
      <c r="E8296"/>
    </row>
    <row r="8297" spans="5:5" ht="13.5" thickTop="1" thickBot="1">
      <c r="E8297"/>
    </row>
    <row r="8298" spans="5:5" ht="13.5" thickTop="1" thickBot="1">
      <c r="E8298"/>
    </row>
    <row r="8299" spans="5:5" ht="13.5" thickTop="1" thickBot="1">
      <c r="E8299"/>
    </row>
    <row r="8300" spans="5:5" ht="13.5" thickTop="1" thickBot="1">
      <c r="E8300"/>
    </row>
    <row r="8301" spans="5:5" ht="13.5" thickTop="1" thickBot="1">
      <c r="E8301"/>
    </row>
    <row r="8302" spans="5:5" ht="13.5" thickTop="1" thickBot="1">
      <c r="E8302"/>
    </row>
    <row r="8303" spans="5:5" ht="13.5" thickTop="1" thickBot="1">
      <c r="E8303"/>
    </row>
    <row r="8304" spans="5:5" ht="13.5" thickTop="1" thickBot="1">
      <c r="E8304"/>
    </row>
    <row r="8305" spans="5:5" ht="13.5" thickTop="1" thickBot="1">
      <c r="E8305"/>
    </row>
    <row r="8306" spans="5:5" ht="13.5" thickTop="1" thickBot="1">
      <c r="E8306"/>
    </row>
    <row r="8307" spans="5:5" ht="13.5" thickTop="1" thickBot="1">
      <c r="E8307"/>
    </row>
    <row r="8308" spans="5:5" ht="13.5" thickTop="1" thickBot="1">
      <c r="E8308"/>
    </row>
    <row r="8309" spans="5:5" ht="13.5" thickTop="1" thickBot="1">
      <c r="E8309"/>
    </row>
    <row r="8310" spans="5:5" ht="13.5" thickTop="1" thickBot="1">
      <c r="E8310"/>
    </row>
    <row r="8311" spans="5:5" ht="13.5" thickTop="1" thickBot="1">
      <c r="E8311"/>
    </row>
    <row r="8312" spans="5:5" ht="13.5" thickTop="1" thickBot="1">
      <c r="E8312"/>
    </row>
    <row r="8313" spans="5:5" ht="13.5" thickTop="1" thickBot="1">
      <c r="E8313"/>
    </row>
    <row r="8314" spans="5:5" ht="13.5" thickTop="1" thickBot="1">
      <c r="E8314"/>
    </row>
    <row r="8315" spans="5:5" ht="13.5" thickTop="1" thickBot="1">
      <c r="E8315"/>
    </row>
    <row r="8316" spans="5:5" ht="13.5" thickTop="1" thickBot="1">
      <c r="E8316"/>
    </row>
    <row r="8317" spans="5:5" ht="13.5" thickTop="1" thickBot="1">
      <c r="E8317"/>
    </row>
    <row r="8318" spans="5:5" ht="13.5" thickTop="1" thickBot="1">
      <c r="E8318"/>
    </row>
    <row r="8319" spans="5:5" ht="13.5" thickTop="1" thickBot="1">
      <c r="E8319"/>
    </row>
    <row r="8320" spans="5:5" ht="13.5" thickTop="1" thickBot="1">
      <c r="E8320"/>
    </row>
    <row r="8321" spans="5:5" ht="13.5" thickTop="1" thickBot="1">
      <c r="E8321"/>
    </row>
    <row r="8322" spans="5:5" ht="13.5" thickTop="1" thickBot="1">
      <c r="E8322"/>
    </row>
    <row r="8323" spans="5:5" ht="13.5" thickTop="1" thickBot="1">
      <c r="E8323"/>
    </row>
    <row r="8324" spans="5:5" ht="13.5" thickTop="1" thickBot="1">
      <c r="E8324"/>
    </row>
    <row r="8325" spans="5:5" ht="13.5" thickTop="1" thickBot="1">
      <c r="E8325"/>
    </row>
    <row r="8326" spans="5:5" ht="13.5" thickTop="1" thickBot="1">
      <c r="E8326"/>
    </row>
    <row r="8327" spans="5:5" ht="13.5" thickTop="1" thickBot="1">
      <c r="E8327"/>
    </row>
    <row r="8328" spans="5:5" ht="13" thickTop="1">
      <c r="E8328"/>
    </row>
    <row r="8329" spans="5:5">
      <c r="E8329"/>
    </row>
    <row r="8330" spans="5:5">
      <c r="E8330"/>
    </row>
    <row r="8331" spans="5:5">
      <c r="E8331"/>
    </row>
    <row r="8332" spans="5:5">
      <c r="E8332"/>
    </row>
    <row r="8333" spans="5:5">
      <c r="E8333"/>
    </row>
    <row r="8334" spans="5:5">
      <c r="E8334"/>
    </row>
    <row r="8335" spans="5:5">
      <c r="E8335"/>
    </row>
    <row r="8336" spans="5:5">
      <c r="E8336"/>
    </row>
    <row r="8337" spans="5:5">
      <c r="E8337"/>
    </row>
    <row r="8338" spans="5:5">
      <c r="E8338"/>
    </row>
    <row r="8339" spans="5:5">
      <c r="E8339"/>
    </row>
    <row r="8340" spans="5:5">
      <c r="E8340"/>
    </row>
    <row r="8341" spans="5:5" ht="13" thickBot="1">
      <c r="E8341"/>
    </row>
    <row r="8342" spans="5:5" ht="13.5" thickTop="1" thickBot="1">
      <c r="E8342"/>
    </row>
    <row r="8343" spans="5:5" ht="13.5" thickTop="1" thickBot="1">
      <c r="E8343"/>
    </row>
    <row r="8344" spans="5:5" ht="13.5" thickTop="1" thickBot="1">
      <c r="E8344"/>
    </row>
    <row r="8345" spans="5:5" ht="13.5" thickTop="1" thickBot="1">
      <c r="E8345"/>
    </row>
    <row r="8346" spans="5:5" ht="13.5" thickTop="1" thickBot="1">
      <c r="E8346"/>
    </row>
    <row r="8347" spans="5:5" ht="13.5" thickTop="1" thickBot="1">
      <c r="E8347"/>
    </row>
    <row r="8348" spans="5:5" ht="13.5" thickTop="1" thickBot="1">
      <c r="E8348"/>
    </row>
    <row r="8349" spans="5:5" ht="13.5" thickTop="1" thickBot="1">
      <c r="E8349"/>
    </row>
    <row r="8350" spans="5:5" ht="13.5" thickTop="1" thickBot="1">
      <c r="E8350"/>
    </row>
    <row r="8351" spans="5:5" ht="13.5" thickTop="1" thickBot="1">
      <c r="E8351"/>
    </row>
    <row r="8352" spans="5:5" ht="13.5" thickTop="1" thickBot="1">
      <c r="E8352"/>
    </row>
    <row r="8353" spans="5:5" ht="13.5" thickTop="1" thickBot="1">
      <c r="E8353"/>
    </row>
    <row r="8354" spans="5:5" ht="13.5" thickTop="1" thickBot="1">
      <c r="E8354"/>
    </row>
    <row r="8355" spans="5:5" ht="13.5" thickTop="1" thickBot="1">
      <c r="E8355"/>
    </row>
    <row r="8356" spans="5:5" ht="13.5" thickTop="1" thickBot="1">
      <c r="E8356"/>
    </row>
    <row r="8357" spans="5:5" ht="13.5" thickTop="1" thickBot="1">
      <c r="E8357"/>
    </row>
    <row r="8358" spans="5:5" ht="13.5" thickTop="1" thickBot="1">
      <c r="E8358"/>
    </row>
    <row r="8359" spans="5:5" ht="13.5" thickTop="1" thickBot="1">
      <c r="E8359"/>
    </row>
    <row r="8360" spans="5:5" ht="13.5" thickTop="1" thickBot="1">
      <c r="E8360"/>
    </row>
    <row r="8361" spans="5:5" ht="13.5" thickTop="1" thickBot="1">
      <c r="E8361"/>
    </row>
    <row r="8362" spans="5:5" ht="13.5" thickTop="1" thickBot="1">
      <c r="E8362"/>
    </row>
    <row r="8363" spans="5:5" ht="13.5" thickTop="1" thickBot="1">
      <c r="E8363"/>
    </row>
    <row r="8364" spans="5:5" ht="13.5" thickTop="1" thickBot="1">
      <c r="E8364"/>
    </row>
    <row r="8365" spans="5:5" ht="13.5" thickTop="1" thickBot="1">
      <c r="E8365"/>
    </row>
    <row r="8366" spans="5:5" ht="13.5" thickTop="1" thickBot="1">
      <c r="E8366"/>
    </row>
    <row r="8367" spans="5:5" ht="13.5" thickTop="1" thickBot="1">
      <c r="E8367"/>
    </row>
    <row r="8368" spans="5:5" ht="13.5" thickTop="1" thickBot="1">
      <c r="E8368"/>
    </row>
    <row r="8369" spans="5:5" ht="13.5" thickTop="1" thickBot="1">
      <c r="E8369"/>
    </row>
    <row r="8370" spans="5:5" ht="13.5" thickTop="1" thickBot="1">
      <c r="E8370"/>
    </row>
    <row r="8371" spans="5:5" ht="13.5" thickTop="1" thickBot="1">
      <c r="E8371"/>
    </row>
    <row r="8372" spans="5:5" ht="13.5" thickTop="1" thickBot="1">
      <c r="E8372"/>
    </row>
    <row r="8373" spans="5:5" ht="13.5" thickTop="1" thickBot="1">
      <c r="E8373"/>
    </row>
    <row r="8374" spans="5:5" ht="13.5" thickTop="1" thickBot="1">
      <c r="E8374"/>
    </row>
    <row r="8375" spans="5:5" ht="13.5" thickTop="1" thickBot="1">
      <c r="E8375"/>
    </row>
    <row r="8376" spans="5:5" ht="13.5" thickTop="1" thickBot="1">
      <c r="E8376"/>
    </row>
    <row r="8377" spans="5:5" ht="13.5" thickTop="1" thickBot="1">
      <c r="E8377"/>
    </row>
    <row r="8378" spans="5:5" ht="13.5" thickTop="1" thickBot="1">
      <c r="E8378"/>
    </row>
    <row r="8379" spans="5:5" ht="13.5" thickTop="1" thickBot="1">
      <c r="E8379"/>
    </row>
    <row r="8380" spans="5:5" ht="13.5" thickTop="1" thickBot="1">
      <c r="E8380"/>
    </row>
    <row r="8381" spans="5:5" ht="13.5" thickTop="1" thickBot="1">
      <c r="E8381"/>
    </row>
    <row r="8382" spans="5:5" ht="13.5" thickTop="1" thickBot="1">
      <c r="E8382"/>
    </row>
    <row r="8383" spans="5:5" ht="13.5" thickTop="1" thickBot="1">
      <c r="E8383"/>
    </row>
    <row r="8384" spans="5:5" ht="13.5" thickTop="1" thickBot="1">
      <c r="E8384"/>
    </row>
    <row r="8385" spans="5:5" ht="13.5" thickTop="1" thickBot="1">
      <c r="E8385"/>
    </row>
    <row r="8386" spans="5:5" ht="13.5" thickTop="1" thickBot="1">
      <c r="E8386"/>
    </row>
    <row r="8387" spans="5:5" ht="13.5" thickTop="1" thickBot="1">
      <c r="E8387"/>
    </row>
    <row r="8388" spans="5:5" ht="13.5" thickTop="1" thickBot="1">
      <c r="E8388"/>
    </row>
    <row r="8389" spans="5:5" ht="13.5" thickTop="1" thickBot="1">
      <c r="E8389"/>
    </row>
    <row r="8390" spans="5:5" ht="13.5" thickTop="1" thickBot="1">
      <c r="E8390"/>
    </row>
    <row r="8391" spans="5:5" ht="13.5" thickTop="1" thickBot="1">
      <c r="E8391"/>
    </row>
    <row r="8392" spans="5:5" ht="13.5" thickTop="1" thickBot="1">
      <c r="E8392"/>
    </row>
    <row r="8393" spans="5:5" ht="13.5" thickTop="1" thickBot="1">
      <c r="E8393"/>
    </row>
    <row r="8394" spans="5:5" ht="13.5" thickTop="1" thickBot="1">
      <c r="E8394"/>
    </row>
    <row r="8395" spans="5:5" ht="13.5" thickTop="1" thickBot="1">
      <c r="E8395"/>
    </row>
    <row r="8396" spans="5:5" ht="13.5" thickTop="1" thickBot="1">
      <c r="E8396"/>
    </row>
    <row r="8397" spans="5:5" ht="13.5" thickTop="1" thickBot="1">
      <c r="E8397"/>
    </row>
    <row r="8398" spans="5:5" ht="13" thickTop="1">
      <c r="E8398"/>
    </row>
    <row r="8399" spans="5:5">
      <c r="E8399"/>
    </row>
    <row r="8400" spans="5:5">
      <c r="E8400"/>
    </row>
    <row r="8401" spans="5:5">
      <c r="E8401"/>
    </row>
    <row r="8402" spans="5:5">
      <c r="E8402"/>
    </row>
    <row r="8403" spans="5:5">
      <c r="E8403"/>
    </row>
    <row r="8404" spans="5:5">
      <c r="E8404"/>
    </row>
    <row r="8405" spans="5:5">
      <c r="E8405"/>
    </row>
    <row r="8406" spans="5:5">
      <c r="E8406"/>
    </row>
    <row r="8407" spans="5:5">
      <c r="E8407"/>
    </row>
    <row r="8408" spans="5:5">
      <c r="E8408"/>
    </row>
    <row r="8409" spans="5:5">
      <c r="E8409"/>
    </row>
    <row r="8410" spans="5:5">
      <c r="E8410"/>
    </row>
    <row r="8411" spans="5:5" ht="13" thickBot="1">
      <c r="E8411"/>
    </row>
    <row r="8412" spans="5:5" ht="13.5" thickTop="1" thickBot="1">
      <c r="E8412"/>
    </row>
    <row r="8413" spans="5:5" ht="13.5" thickTop="1" thickBot="1">
      <c r="E8413"/>
    </row>
    <row r="8414" spans="5:5" ht="13.5" thickTop="1" thickBot="1">
      <c r="E8414"/>
    </row>
    <row r="8415" spans="5:5" ht="13.5" thickTop="1" thickBot="1">
      <c r="E8415"/>
    </row>
    <row r="8416" spans="5:5" ht="13.5" thickTop="1" thickBot="1">
      <c r="E8416"/>
    </row>
    <row r="8417" spans="5:5" ht="13.5" thickTop="1" thickBot="1">
      <c r="E8417"/>
    </row>
    <row r="8418" spans="5:5" ht="13.5" thickTop="1" thickBot="1">
      <c r="E8418"/>
    </row>
    <row r="8419" spans="5:5" ht="13.5" thickTop="1" thickBot="1">
      <c r="E8419"/>
    </row>
    <row r="8420" spans="5:5" ht="13.5" thickTop="1" thickBot="1">
      <c r="E8420"/>
    </row>
    <row r="8421" spans="5:5" ht="13.5" thickTop="1" thickBot="1">
      <c r="E8421"/>
    </row>
    <row r="8422" spans="5:5" ht="13.5" thickTop="1" thickBot="1">
      <c r="E8422"/>
    </row>
    <row r="8423" spans="5:5" ht="13.5" thickTop="1" thickBot="1">
      <c r="E8423"/>
    </row>
    <row r="8424" spans="5:5" ht="13.5" thickTop="1" thickBot="1">
      <c r="E8424"/>
    </row>
    <row r="8425" spans="5:5" ht="13.5" thickTop="1" thickBot="1">
      <c r="E8425"/>
    </row>
    <row r="8426" spans="5:5" ht="13.5" thickTop="1" thickBot="1">
      <c r="E8426"/>
    </row>
    <row r="8427" spans="5:5" ht="13.5" thickTop="1" thickBot="1">
      <c r="E8427"/>
    </row>
    <row r="8428" spans="5:5" ht="13.5" thickTop="1" thickBot="1">
      <c r="E8428"/>
    </row>
    <row r="8429" spans="5:5" ht="13.5" thickTop="1" thickBot="1">
      <c r="E8429"/>
    </row>
    <row r="8430" spans="5:5" ht="13.5" thickTop="1" thickBot="1">
      <c r="E8430"/>
    </row>
    <row r="8431" spans="5:5" ht="13.5" thickTop="1" thickBot="1">
      <c r="E8431"/>
    </row>
    <row r="8432" spans="5:5" ht="13.5" thickTop="1" thickBot="1">
      <c r="E8432"/>
    </row>
    <row r="8433" spans="5:5" ht="13.5" thickTop="1" thickBot="1">
      <c r="E8433"/>
    </row>
    <row r="8434" spans="5:5" ht="13.5" thickTop="1" thickBot="1">
      <c r="E8434"/>
    </row>
    <row r="8435" spans="5:5" ht="13.5" thickTop="1" thickBot="1">
      <c r="E8435"/>
    </row>
    <row r="8436" spans="5:5" ht="13.5" thickTop="1" thickBot="1">
      <c r="E8436"/>
    </row>
    <row r="8437" spans="5:5" ht="13.5" thickTop="1" thickBot="1">
      <c r="E8437"/>
    </row>
    <row r="8438" spans="5:5" ht="13.5" thickTop="1" thickBot="1">
      <c r="E8438"/>
    </row>
    <row r="8439" spans="5:5" ht="13.5" thickTop="1" thickBot="1">
      <c r="E8439"/>
    </row>
    <row r="8440" spans="5:5" ht="13.5" thickTop="1" thickBot="1">
      <c r="E8440"/>
    </row>
    <row r="8441" spans="5:5" ht="13.5" thickTop="1" thickBot="1">
      <c r="E8441"/>
    </row>
    <row r="8442" spans="5:5" ht="13.5" thickTop="1" thickBot="1">
      <c r="E8442"/>
    </row>
    <row r="8443" spans="5:5" ht="13.5" thickTop="1" thickBot="1">
      <c r="E8443"/>
    </row>
    <row r="8444" spans="5:5" ht="13.5" thickTop="1" thickBot="1">
      <c r="E8444"/>
    </row>
    <row r="8445" spans="5:5" ht="13.5" thickTop="1" thickBot="1">
      <c r="E8445"/>
    </row>
    <row r="8446" spans="5:5" ht="13.5" thickTop="1" thickBot="1">
      <c r="E8446"/>
    </row>
    <row r="8447" spans="5:5" ht="13.5" thickTop="1" thickBot="1">
      <c r="E8447"/>
    </row>
    <row r="8448" spans="5:5" ht="13.5" thickTop="1" thickBot="1">
      <c r="E8448"/>
    </row>
    <row r="8449" spans="5:5" ht="13.5" thickTop="1" thickBot="1">
      <c r="E8449"/>
    </row>
    <row r="8450" spans="5:5" ht="13.5" thickTop="1" thickBot="1">
      <c r="E8450"/>
    </row>
    <row r="8451" spans="5:5" ht="13.5" thickTop="1" thickBot="1">
      <c r="E8451"/>
    </row>
    <row r="8452" spans="5:5" ht="13.5" thickTop="1" thickBot="1">
      <c r="E8452"/>
    </row>
    <row r="8453" spans="5:5" ht="13.5" thickTop="1" thickBot="1">
      <c r="E8453"/>
    </row>
    <row r="8454" spans="5:5" ht="13.5" thickTop="1" thickBot="1">
      <c r="E8454"/>
    </row>
    <row r="8455" spans="5:5" ht="13.5" thickTop="1" thickBot="1">
      <c r="E8455"/>
    </row>
    <row r="8456" spans="5:5" ht="13.5" thickTop="1" thickBot="1">
      <c r="E8456"/>
    </row>
    <row r="8457" spans="5:5" ht="13.5" thickTop="1" thickBot="1">
      <c r="E8457"/>
    </row>
    <row r="8458" spans="5:5" ht="13.5" thickTop="1" thickBot="1">
      <c r="E8458"/>
    </row>
    <row r="8459" spans="5:5" ht="13.5" thickTop="1" thickBot="1">
      <c r="E8459"/>
    </row>
    <row r="8460" spans="5:5" ht="13.5" thickTop="1" thickBot="1">
      <c r="E8460"/>
    </row>
    <row r="8461" spans="5:5" ht="13.5" thickTop="1" thickBot="1">
      <c r="E8461"/>
    </row>
    <row r="8462" spans="5:5" ht="13.5" thickTop="1" thickBot="1">
      <c r="E8462"/>
    </row>
    <row r="8463" spans="5:5" ht="13.5" thickTop="1" thickBot="1">
      <c r="E8463"/>
    </row>
    <row r="8464" spans="5:5" ht="13.5" thickTop="1" thickBot="1">
      <c r="E8464"/>
    </row>
    <row r="8465" spans="5:5" ht="13.5" thickTop="1" thickBot="1">
      <c r="E8465"/>
    </row>
    <row r="8466" spans="5:5" ht="13.5" thickTop="1" thickBot="1">
      <c r="E8466"/>
    </row>
    <row r="8467" spans="5:5" ht="13.5" thickTop="1" thickBot="1">
      <c r="E8467"/>
    </row>
    <row r="8468" spans="5:5" ht="13" thickTop="1">
      <c r="E8468"/>
    </row>
    <row r="8469" spans="5:5">
      <c r="E8469"/>
    </row>
    <row r="8470" spans="5:5">
      <c r="E8470"/>
    </row>
    <row r="8471" spans="5:5">
      <c r="E8471"/>
    </row>
    <row r="8472" spans="5:5">
      <c r="E8472"/>
    </row>
    <row r="8473" spans="5:5">
      <c r="E8473"/>
    </row>
    <row r="8474" spans="5:5">
      <c r="E8474"/>
    </row>
    <row r="8475" spans="5:5">
      <c r="E8475"/>
    </row>
    <row r="8476" spans="5:5">
      <c r="E8476"/>
    </row>
    <row r="8477" spans="5:5">
      <c r="E8477"/>
    </row>
    <row r="8478" spans="5:5">
      <c r="E8478"/>
    </row>
    <row r="8479" spans="5:5">
      <c r="E8479"/>
    </row>
    <row r="8480" spans="5:5">
      <c r="E8480"/>
    </row>
    <row r="8481" spans="5:5" ht="13" thickBot="1">
      <c r="E8481"/>
    </row>
    <row r="8482" spans="5:5" ht="13.5" thickTop="1" thickBot="1">
      <c r="E8482"/>
    </row>
    <row r="8483" spans="5:5" ht="13.5" thickTop="1" thickBot="1">
      <c r="E8483"/>
    </row>
    <row r="8484" spans="5:5" ht="13.5" thickTop="1" thickBot="1">
      <c r="E8484"/>
    </row>
    <row r="8485" spans="5:5" ht="13.5" thickTop="1" thickBot="1">
      <c r="E8485"/>
    </row>
    <row r="8486" spans="5:5" ht="13.5" thickTop="1" thickBot="1">
      <c r="E8486"/>
    </row>
    <row r="8487" spans="5:5" ht="13.5" thickTop="1" thickBot="1">
      <c r="E8487"/>
    </row>
    <row r="8488" spans="5:5" ht="13.5" thickTop="1" thickBot="1">
      <c r="E8488"/>
    </row>
    <row r="8489" spans="5:5" ht="13.5" thickTop="1" thickBot="1">
      <c r="E8489"/>
    </row>
    <row r="8490" spans="5:5" ht="13.5" thickTop="1" thickBot="1">
      <c r="E8490"/>
    </row>
    <row r="8491" spans="5:5" ht="13.5" thickTop="1" thickBot="1">
      <c r="E8491"/>
    </row>
    <row r="8492" spans="5:5" ht="13.5" thickTop="1" thickBot="1">
      <c r="E8492"/>
    </row>
    <row r="8493" spans="5:5" ht="13.5" thickTop="1" thickBot="1">
      <c r="E8493"/>
    </row>
    <row r="8494" spans="5:5" ht="13.5" thickTop="1" thickBot="1">
      <c r="E8494"/>
    </row>
    <row r="8495" spans="5:5" ht="13.5" thickTop="1" thickBot="1">
      <c r="E8495"/>
    </row>
    <row r="8496" spans="5:5" ht="13.5" thickTop="1" thickBot="1">
      <c r="E8496"/>
    </row>
    <row r="8497" spans="5:5" ht="13.5" thickTop="1" thickBot="1">
      <c r="E8497"/>
    </row>
    <row r="8498" spans="5:5" ht="13.5" thickTop="1" thickBot="1">
      <c r="E8498"/>
    </row>
    <row r="8499" spans="5:5" ht="13.5" thickTop="1" thickBot="1">
      <c r="E8499"/>
    </row>
    <row r="8500" spans="5:5" ht="13.5" thickTop="1" thickBot="1">
      <c r="E8500"/>
    </row>
    <row r="8501" spans="5:5" ht="13.5" thickTop="1" thickBot="1">
      <c r="E8501"/>
    </row>
    <row r="8502" spans="5:5" ht="13.5" thickTop="1" thickBot="1">
      <c r="E8502"/>
    </row>
    <row r="8503" spans="5:5" ht="13.5" thickTop="1" thickBot="1">
      <c r="E8503"/>
    </row>
    <row r="8504" spans="5:5" ht="13.5" thickTop="1" thickBot="1">
      <c r="E8504"/>
    </row>
    <row r="8505" spans="5:5" ht="13.5" thickTop="1" thickBot="1">
      <c r="E8505"/>
    </row>
    <row r="8506" spans="5:5" ht="13.5" thickTop="1" thickBot="1">
      <c r="E8506"/>
    </row>
    <row r="8507" spans="5:5" ht="13.5" thickTop="1" thickBot="1">
      <c r="E8507"/>
    </row>
    <row r="8508" spans="5:5" ht="13.5" thickTop="1" thickBot="1">
      <c r="E8508"/>
    </row>
    <row r="8509" spans="5:5" ht="13.5" thickTop="1" thickBot="1">
      <c r="E8509"/>
    </row>
    <row r="8510" spans="5:5" ht="13.5" thickTop="1" thickBot="1">
      <c r="E8510"/>
    </row>
    <row r="8511" spans="5:5" ht="13.5" thickTop="1" thickBot="1">
      <c r="E8511"/>
    </row>
    <row r="8512" spans="5:5" ht="13.5" thickTop="1" thickBot="1">
      <c r="E8512"/>
    </row>
    <row r="8513" spans="5:5" ht="13.5" thickTop="1" thickBot="1">
      <c r="E8513"/>
    </row>
    <row r="8514" spans="5:5" ht="13.5" thickTop="1" thickBot="1">
      <c r="E8514"/>
    </row>
    <row r="8515" spans="5:5" ht="13.5" thickTop="1" thickBot="1">
      <c r="E8515"/>
    </row>
    <row r="8516" spans="5:5" ht="13.5" thickTop="1" thickBot="1">
      <c r="E8516"/>
    </row>
    <row r="8517" spans="5:5" ht="13.5" thickTop="1" thickBot="1">
      <c r="E8517"/>
    </row>
    <row r="8518" spans="5:5" ht="13.5" thickTop="1" thickBot="1">
      <c r="E8518"/>
    </row>
    <row r="8519" spans="5:5" ht="13.5" thickTop="1" thickBot="1">
      <c r="E8519"/>
    </row>
    <row r="8520" spans="5:5" ht="13.5" thickTop="1" thickBot="1">
      <c r="E8520"/>
    </row>
    <row r="8521" spans="5:5" ht="13.5" thickTop="1" thickBot="1">
      <c r="E8521"/>
    </row>
    <row r="8522" spans="5:5" ht="13.5" thickTop="1" thickBot="1">
      <c r="E8522"/>
    </row>
    <row r="8523" spans="5:5" ht="13.5" thickTop="1" thickBot="1">
      <c r="E8523"/>
    </row>
    <row r="8524" spans="5:5" ht="13.5" thickTop="1" thickBot="1">
      <c r="E8524"/>
    </row>
    <row r="8525" spans="5:5" ht="13.5" thickTop="1" thickBot="1">
      <c r="E8525"/>
    </row>
    <row r="8526" spans="5:5" ht="13.5" thickTop="1" thickBot="1">
      <c r="E8526"/>
    </row>
    <row r="8527" spans="5:5" ht="13.5" thickTop="1" thickBot="1">
      <c r="E8527"/>
    </row>
    <row r="8528" spans="5:5" ht="13.5" thickTop="1" thickBot="1">
      <c r="E8528"/>
    </row>
    <row r="8529" spans="5:5" ht="13.5" thickTop="1" thickBot="1">
      <c r="E8529"/>
    </row>
    <row r="8530" spans="5:5" ht="13.5" thickTop="1" thickBot="1">
      <c r="E8530"/>
    </row>
    <row r="8531" spans="5:5" ht="13.5" thickTop="1" thickBot="1">
      <c r="E8531"/>
    </row>
    <row r="8532" spans="5:5" ht="13.5" thickTop="1" thickBot="1">
      <c r="E8532"/>
    </row>
    <row r="8533" spans="5:5" ht="13.5" thickTop="1" thickBot="1">
      <c r="E8533"/>
    </row>
    <row r="8534" spans="5:5" ht="13.5" thickTop="1" thickBot="1">
      <c r="E8534"/>
    </row>
    <row r="8535" spans="5:5" ht="13.5" thickTop="1" thickBot="1">
      <c r="E8535"/>
    </row>
    <row r="8536" spans="5:5" ht="13.5" thickTop="1" thickBot="1">
      <c r="E8536"/>
    </row>
    <row r="8537" spans="5:5" ht="13.5" thickTop="1" thickBot="1">
      <c r="E8537"/>
    </row>
    <row r="8538" spans="5:5" ht="13" thickTop="1">
      <c r="E8538"/>
    </row>
    <row r="8539" spans="5:5">
      <c r="E8539"/>
    </row>
    <row r="8540" spans="5:5">
      <c r="E8540"/>
    </row>
    <row r="8541" spans="5:5">
      <c r="E8541"/>
    </row>
    <row r="8542" spans="5:5">
      <c r="E8542"/>
    </row>
    <row r="8543" spans="5:5">
      <c r="E8543"/>
    </row>
    <row r="8544" spans="5:5">
      <c r="E8544"/>
    </row>
    <row r="8545" spans="5:5">
      <c r="E8545"/>
    </row>
    <row r="8546" spans="5:5">
      <c r="E8546"/>
    </row>
    <row r="8547" spans="5:5">
      <c r="E8547"/>
    </row>
    <row r="8548" spans="5:5">
      <c r="E8548"/>
    </row>
    <row r="8549" spans="5:5">
      <c r="E8549"/>
    </row>
    <row r="8550" spans="5:5">
      <c r="E8550"/>
    </row>
    <row r="8551" spans="5:5" ht="13" thickBot="1">
      <c r="E8551"/>
    </row>
    <row r="8552" spans="5:5" ht="13.5" thickTop="1" thickBot="1">
      <c r="E8552"/>
    </row>
    <row r="8553" spans="5:5" ht="13.5" thickTop="1" thickBot="1">
      <c r="E8553"/>
    </row>
    <row r="8554" spans="5:5" ht="13.5" thickTop="1" thickBot="1">
      <c r="E8554"/>
    </row>
    <row r="8555" spans="5:5" ht="13.5" thickTop="1" thickBot="1">
      <c r="E8555"/>
    </row>
    <row r="8556" spans="5:5" ht="13.5" thickTop="1" thickBot="1">
      <c r="E8556"/>
    </row>
    <row r="8557" spans="5:5" ht="13.5" thickTop="1" thickBot="1">
      <c r="E8557"/>
    </row>
    <row r="8558" spans="5:5" ht="13.5" thickTop="1" thickBot="1">
      <c r="E8558"/>
    </row>
    <row r="8559" spans="5:5" ht="13.5" thickTop="1" thickBot="1">
      <c r="E8559"/>
    </row>
    <row r="8560" spans="5:5" ht="13.5" thickTop="1" thickBot="1">
      <c r="E8560"/>
    </row>
    <row r="8561" spans="5:5" ht="13.5" thickTop="1" thickBot="1">
      <c r="E8561"/>
    </row>
    <row r="8562" spans="5:5" ht="13.5" thickTop="1" thickBot="1">
      <c r="E8562"/>
    </row>
    <row r="8563" spans="5:5" ht="13.5" thickTop="1" thickBot="1">
      <c r="E8563"/>
    </row>
    <row r="8564" spans="5:5" ht="13.5" thickTop="1" thickBot="1">
      <c r="E8564"/>
    </row>
    <row r="8565" spans="5:5" ht="13.5" thickTop="1" thickBot="1">
      <c r="E8565"/>
    </row>
    <row r="8566" spans="5:5" ht="13.5" thickTop="1" thickBot="1">
      <c r="E8566"/>
    </row>
    <row r="8567" spans="5:5" ht="13.5" thickTop="1" thickBot="1">
      <c r="E8567"/>
    </row>
    <row r="8568" spans="5:5" ht="13.5" thickTop="1" thickBot="1">
      <c r="E8568"/>
    </row>
    <row r="8569" spans="5:5" ht="13.5" thickTop="1" thickBot="1">
      <c r="E8569"/>
    </row>
    <row r="8570" spans="5:5" ht="13.5" thickTop="1" thickBot="1">
      <c r="E8570"/>
    </row>
    <row r="8571" spans="5:5" ht="13.5" thickTop="1" thickBot="1">
      <c r="E8571"/>
    </row>
    <row r="8572" spans="5:5" ht="13.5" thickTop="1" thickBot="1">
      <c r="E8572"/>
    </row>
    <row r="8573" spans="5:5" ht="13.5" thickTop="1" thickBot="1">
      <c r="E8573"/>
    </row>
    <row r="8574" spans="5:5" ht="13.5" thickTop="1" thickBot="1">
      <c r="E8574"/>
    </row>
    <row r="8575" spans="5:5" ht="13.5" thickTop="1" thickBot="1">
      <c r="E8575"/>
    </row>
    <row r="8576" spans="5:5" ht="13.5" thickTop="1" thickBot="1">
      <c r="E8576"/>
    </row>
    <row r="8577" spans="5:5" ht="13.5" thickTop="1" thickBot="1">
      <c r="E8577"/>
    </row>
    <row r="8578" spans="5:5" ht="13.5" thickTop="1" thickBot="1">
      <c r="E8578"/>
    </row>
    <row r="8579" spans="5:5" ht="13.5" thickTop="1" thickBot="1">
      <c r="E8579"/>
    </row>
    <row r="8580" spans="5:5" ht="13.5" thickTop="1" thickBot="1">
      <c r="E8580"/>
    </row>
    <row r="8581" spans="5:5" ht="13.5" thickTop="1" thickBot="1">
      <c r="E8581"/>
    </row>
    <row r="8582" spans="5:5" ht="13.5" thickTop="1" thickBot="1">
      <c r="E8582"/>
    </row>
    <row r="8583" spans="5:5" ht="13.5" thickTop="1" thickBot="1">
      <c r="E8583"/>
    </row>
    <row r="8584" spans="5:5" ht="13.5" thickTop="1" thickBot="1">
      <c r="E8584"/>
    </row>
    <row r="8585" spans="5:5" ht="13.5" thickTop="1" thickBot="1">
      <c r="E8585"/>
    </row>
    <row r="8586" spans="5:5" ht="13.5" thickTop="1" thickBot="1">
      <c r="E8586"/>
    </row>
    <row r="8587" spans="5:5" ht="13.5" thickTop="1" thickBot="1">
      <c r="E8587"/>
    </row>
    <row r="8588" spans="5:5" ht="13.5" thickTop="1" thickBot="1">
      <c r="E8588"/>
    </row>
    <row r="8589" spans="5:5" ht="13.5" thickTop="1" thickBot="1">
      <c r="E8589"/>
    </row>
    <row r="8590" spans="5:5" ht="13.5" thickTop="1" thickBot="1">
      <c r="E8590"/>
    </row>
    <row r="8591" spans="5:5" ht="13.5" thickTop="1" thickBot="1">
      <c r="E8591"/>
    </row>
    <row r="8592" spans="5:5" ht="13.5" thickTop="1" thickBot="1">
      <c r="E8592"/>
    </row>
    <row r="8593" spans="5:5" ht="13.5" thickTop="1" thickBot="1">
      <c r="E8593"/>
    </row>
    <row r="8594" spans="5:5" ht="13.5" thickTop="1" thickBot="1">
      <c r="E8594"/>
    </row>
    <row r="8595" spans="5:5" ht="13.5" thickTop="1" thickBot="1">
      <c r="E8595"/>
    </row>
    <row r="8596" spans="5:5" ht="13.5" thickTop="1" thickBot="1">
      <c r="E8596"/>
    </row>
    <row r="8597" spans="5:5" ht="13.5" thickTop="1" thickBot="1">
      <c r="E8597"/>
    </row>
    <row r="8598" spans="5:5" ht="13.5" thickTop="1" thickBot="1">
      <c r="E8598"/>
    </row>
    <row r="8599" spans="5:5" ht="13.5" thickTop="1" thickBot="1">
      <c r="E8599"/>
    </row>
    <row r="8600" spans="5:5" ht="13.5" thickTop="1" thickBot="1">
      <c r="E8600"/>
    </row>
    <row r="8601" spans="5:5" ht="13.5" thickTop="1" thickBot="1">
      <c r="E8601"/>
    </row>
    <row r="8602" spans="5:5" ht="13.5" thickTop="1" thickBot="1">
      <c r="E8602"/>
    </row>
    <row r="8603" spans="5:5" ht="13.5" thickTop="1" thickBot="1">
      <c r="E8603"/>
    </row>
    <row r="8604" spans="5:5" ht="13.5" thickTop="1" thickBot="1">
      <c r="E8604"/>
    </row>
    <row r="8605" spans="5:5" ht="13.5" thickTop="1" thickBot="1">
      <c r="E8605"/>
    </row>
    <row r="8606" spans="5:5" ht="13.5" thickTop="1" thickBot="1">
      <c r="E8606"/>
    </row>
    <row r="8607" spans="5:5" ht="13.5" thickTop="1" thickBot="1">
      <c r="E8607"/>
    </row>
    <row r="8608" spans="5:5" ht="13" thickTop="1">
      <c r="E8608"/>
    </row>
    <row r="8609" spans="5:5">
      <c r="E8609"/>
    </row>
    <row r="8610" spans="5:5">
      <c r="E8610"/>
    </row>
    <row r="8611" spans="5:5">
      <c r="E8611"/>
    </row>
    <row r="8612" spans="5:5">
      <c r="E8612"/>
    </row>
    <row r="8613" spans="5:5">
      <c r="E8613"/>
    </row>
    <row r="8614" spans="5:5">
      <c r="E8614"/>
    </row>
    <row r="8615" spans="5:5">
      <c r="E8615"/>
    </row>
    <row r="8616" spans="5:5">
      <c r="E8616"/>
    </row>
    <row r="8617" spans="5:5">
      <c r="E8617"/>
    </row>
    <row r="8618" spans="5:5">
      <c r="E8618"/>
    </row>
    <row r="8619" spans="5:5">
      <c r="E8619"/>
    </row>
    <row r="8620" spans="5:5">
      <c r="E8620"/>
    </row>
    <row r="8621" spans="5:5" ht="13" thickBot="1">
      <c r="E8621"/>
    </row>
    <row r="8622" spans="5:5" ht="13.5" thickTop="1" thickBot="1">
      <c r="E8622"/>
    </row>
    <row r="8623" spans="5:5" ht="13.5" thickTop="1" thickBot="1">
      <c r="E8623"/>
    </row>
    <row r="8624" spans="5:5" ht="13.5" thickTop="1" thickBot="1">
      <c r="E8624"/>
    </row>
    <row r="8625" spans="5:5" ht="13.5" thickTop="1" thickBot="1">
      <c r="E8625"/>
    </row>
    <row r="8626" spans="5:5" ht="13.5" thickTop="1" thickBot="1">
      <c r="E8626"/>
    </row>
    <row r="8627" spans="5:5" ht="13.5" thickTop="1" thickBot="1">
      <c r="E8627"/>
    </row>
    <row r="8628" spans="5:5" ht="13.5" thickTop="1" thickBot="1">
      <c r="E8628"/>
    </row>
    <row r="8629" spans="5:5" ht="13.5" thickTop="1" thickBot="1">
      <c r="E8629"/>
    </row>
    <row r="8630" spans="5:5" ht="13.5" thickTop="1" thickBot="1">
      <c r="E8630"/>
    </row>
    <row r="8631" spans="5:5" ht="13.5" thickTop="1" thickBot="1">
      <c r="E8631"/>
    </row>
    <row r="8632" spans="5:5" ht="13.5" thickTop="1" thickBot="1">
      <c r="E8632"/>
    </row>
    <row r="8633" spans="5:5" ht="13.5" thickTop="1" thickBot="1">
      <c r="E8633"/>
    </row>
    <row r="8634" spans="5:5" ht="13.5" thickTop="1" thickBot="1">
      <c r="E8634"/>
    </row>
    <row r="8635" spans="5:5" ht="13.5" thickTop="1" thickBot="1">
      <c r="E8635"/>
    </row>
    <row r="8636" spans="5:5" ht="13.5" thickTop="1" thickBot="1">
      <c r="E8636"/>
    </row>
    <row r="8637" spans="5:5" ht="13.5" thickTop="1" thickBot="1">
      <c r="E8637"/>
    </row>
    <row r="8638" spans="5:5" ht="13.5" thickTop="1" thickBot="1">
      <c r="E8638"/>
    </row>
    <row r="8639" spans="5:5" ht="13.5" thickTop="1" thickBot="1">
      <c r="E8639"/>
    </row>
    <row r="8640" spans="5:5" ht="13.5" thickTop="1" thickBot="1">
      <c r="E8640"/>
    </row>
    <row r="8641" spans="5:5" ht="13.5" thickTop="1" thickBot="1">
      <c r="E8641"/>
    </row>
    <row r="8642" spans="5:5" ht="13.5" thickTop="1" thickBot="1">
      <c r="E8642"/>
    </row>
    <row r="8643" spans="5:5" ht="13.5" thickTop="1" thickBot="1">
      <c r="E8643"/>
    </row>
    <row r="8644" spans="5:5" ht="13.5" thickTop="1" thickBot="1">
      <c r="E8644"/>
    </row>
    <row r="8645" spans="5:5" ht="13.5" thickTop="1" thickBot="1">
      <c r="E8645"/>
    </row>
    <row r="8646" spans="5:5" ht="13.5" thickTop="1" thickBot="1">
      <c r="E8646"/>
    </row>
    <row r="8647" spans="5:5" ht="13.5" thickTop="1" thickBot="1">
      <c r="E8647"/>
    </row>
    <row r="8648" spans="5:5" ht="13.5" thickTop="1" thickBot="1">
      <c r="E8648"/>
    </row>
    <row r="8649" spans="5:5" ht="13.5" thickTop="1" thickBot="1">
      <c r="E8649"/>
    </row>
    <row r="8650" spans="5:5" ht="13.5" thickTop="1" thickBot="1">
      <c r="E8650"/>
    </row>
    <row r="8651" spans="5:5" ht="13.5" thickTop="1" thickBot="1">
      <c r="E8651"/>
    </row>
    <row r="8652" spans="5:5" ht="13.5" thickTop="1" thickBot="1">
      <c r="E8652"/>
    </row>
    <row r="8653" spans="5:5" ht="13.5" thickTop="1" thickBot="1">
      <c r="E8653"/>
    </row>
    <row r="8654" spans="5:5" ht="13.5" thickTop="1" thickBot="1">
      <c r="E8654"/>
    </row>
    <row r="8655" spans="5:5" ht="13.5" thickTop="1" thickBot="1">
      <c r="E8655"/>
    </row>
    <row r="8656" spans="5:5" ht="13.5" thickTop="1" thickBot="1">
      <c r="E8656"/>
    </row>
    <row r="8657" spans="5:5" ht="13.5" thickTop="1" thickBot="1">
      <c r="E8657"/>
    </row>
    <row r="8658" spans="5:5" ht="13.5" thickTop="1" thickBot="1">
      <c r="E8658"/>
    </row>
    <row r="8659" spans="5:5" ht="13.5" thickTop="1" thickBot="1">
      <c r="E8659"/>
    </row>
    <row r="8660" spans="5:5" ht="13.5" thickTop="1" thickBot="1">
      <c r="E8660"/>
    </row>
    <row r="8661" spans="5:5" ht="13.5" thickTop="1" thickBot="1">
      <c r="E8661"/>
    </row>
    <row r="8662" spans="5:5" ht="13.5" thickTop="1" thickBot="1">
      <c r="E8662"/>
    </row>
    <row r="8663" spans="5:5" ht="13.5" thickTop="1" thickBot="1">
      <c r="E8663"/>
    </row>
    <row r="8664" spans="5:5" ht="13.5" thickTop="1" thickBot="1">
      <c r="E8664"/>
    </row>
    <row r="8665" spans="5:5" ht="13.5" thickTop="1" thickBot="1">
      <c r="E8665"/>
    </row>
    <row r="8666" spans="5:5" ht="13.5" thickTop="1" thickBot="1">
      <c r="E8666"/>
    </row>
    <row r="8667" spans="5:5" ht="13.5" thickTop="1" thickBot="1">
      <c r="E8667"/>
    </row>
    <row r="8668" spans="5:5" ht="13.5" thickTop="1" thickBot="1">
      <c r="E8668"/>
    </row>
    <row r="8669" spans="5:5" ht="13.5" thickTop="1" thickBot="1">
      <c r="E8669"/>
    </row>
    <row r="8670" spans="5:5" ht="13.5" thickTop="1" thickBot="1">
      <c r="E8670"/>
    </row>
    <row r="8671" spans="5:5" ht="13.5" thickTop="1" thickBot="1">
      <c r="E8671"/>
    </row>
    <row r="8672" spans="5:5" ht="13.5" thickTop="1" thickBot="1">
      <c r="E8672"/>
    </row>
    <row r="8673" spans="5:5" ht="13.5" thickTop="1" thickBot="1">
      <c r="E8673"/>
    </row>
    <row r="8674" spans="5:5" ht="13.5" thickTop="1" thickBot="1">
      <c r="E8674"/>
    </row>
    <row r="8675" spans="5:5" ht="13.5" thickTop="1" thickBot="1">
      <c r="E8675"/>
    </row>
    <row r="8676" spans="5:5" ht="13.5" thickTop="1" thickBot="1">
      <c r="E8676"/>
    </row>
    <row r="8677" spans="5:5" ht="13.5" thickTop="1" thickBot="1">
      <c r="E8677"/>
    </row>
    <row r="8678" spans="5:5" ht="13" thickTop="1">
      <c r="E8678"/>
    </row>
    <row r="8679" spans="5:5">
      <c r="E8679"/>
    </row>
    <row r="8680" spans="5:5">
      <c r="E8680"/>
    </row>
    <row r="8681" spans="5:5">
      <c r="E8681"/>
    </row>
    <row r="8682" spans="5:5">
      <c r="E8682"/>
    </row>
    <row r="8683" spans="5:5">
      <c r="E8683"/>
    </row>
    <row r="8684" spans="5:5">
      <c r="E8684"/>
    </row>
    <row r="8685" spans="5:5">
      <c r="E8685"/>
    </row>
    <row r="8686" spans="5:5">
      <c r="E8686"/>
    </row>
    <row r="8687" spans="5:5">
      <c r="E8687"/>
    </row>
    <row r="8688" spans="5:5">
      <c r="E8688"/>
    </row>
    <row r="8689" spans="5:5">
      <c r="E8689"/>
    </row>
    <row r="8690" spans="5:5">
      <c r="E8690"/>
    </row>
    <row r="8691" spans="5:5" ht="13" thickBot="1">
      <c r="E8691"/>
    </row>
    <row r="8692" spans="5:5" ht="13.5" thickTop="1" thickBot="1">
      <c r="E8692"/>
    </row>
    <row r="8693" spans="5:5" ht="13.5" thickTop="1" thickBot="1">
      <c r="E8693"/>
    </row>
    <row r="8694" spans="5:5" ht="13.5" thickTop="1" thickBot="1">
      <c r="E8694"/>
    </row>
    <row r="8695" spans="5:5" ht="13.5" thickTop="1" thickBot="1">
      <c r="E8695"/>
    </row>
    <row r="8696" spans="5:5" ht="13.5" thickTop="1" thickBot="1">
      <c r="E8696"/>
    </row>
    <row r="8697" spans="5:5" ht="13.5" thickTop="1" thickBot="1">
      <c r="E8697"/>
    </row>
    <row r="8698" spans="5:5" ht="13.5" thickTop="1" thickBot="1">
      <c r="E8698"/>
    </row>
    <row r="8699" spans="5:5" ht="13.5" thickTop="1" thickBot="1">
      <c r="E8699"/>
    </row>
    <row r="8700" spans="5:5" ht="13.5" thickTop="1" thickBot="1">
      <c r="E8700"/>
    </row>
    <row r="8701" spans="5:5" ht="13.5" thickTop="1" thickBot="1">
      <c r="E8701"/>
    </row>
    <row r="8702" spans="5:5" ht="13.5" thickTop="1" thickBot="1">
      <c r="E8702"/>
    </row>
    <row r="8703" spans="5:5" ht="13.5" thickTop="1" thickBot="1">
      <c r="E8703"/>
    </row>
    <row r="8704" spans="5:5" ht="13.5" thickTop="1" thickBot="1">
      <c r="E8704"/>
    </row>
    <row r="8705" spans="5:5" ht="13.5" thickTop="1" thickBot="1">
      <c r="E8705"/>
    </row>
    <row r="8706" spans="5:5" ht="13.5" thickTop="1" thickBot="1">
      <c r="E8706"/>
    </row>
    <row r="8707" spans="5:5" ht="13.5" thickTop="1" thickBot="1">
      <c r="E8707"/>
    </row>
    <row r="8708" spans="5:5" ht="13.5" thickTop="1" thickBot="1">
      <c r="E8708"/>
    </row>
    <row r="8709" spans="5:5" ht="13.5" thickTop="1" thickBot="1">
      <c r="E8709"/>
    </row>
    <row r="8710" spans="5:5" ht="13.5" thickTop="1" thickBot="1">
      <c r="E8710"/>
    </row>
    <row r="8711" spans="5:5" ht="13.5" thickTop="1" thickBot="1">
      <c r="E8711"/>
    </row>
    <row r="8712" spans="5:5" ht="13.5" thickTop="1" thickBot="1">
      <c r="E8712"/>
    </row>
    <row r="8713" spans="5:5" ht="13.5" thickTop="1" thickBot="1">
      <c r="E8713"/>
    </row>
    <row r="8714" spans="5:5" ht="13.5" thickTop="1" thickBot="1">
      <c r="E8714"/>
    </row>
    <row r="8715" spans="5:5" ht="13.5" thickTop="1" thickBot="1">
      <c r="E8715"/>
    </row>
    <row r="8716" spans="5:5" ht="13.5" thickTop="1" thickBot="1">
      <c r="E8716"/>
    </row>
    <row r="8717" spans="5:5" ht="13.5" thickTop="1" thickBot="1">
      <c r="E8717"/>
    </row>
    <row r="8718" spans="5:5" ht="13.5" thickTop="1" thickBot="1">
      <c r="E8718"/>
    </row>
    <row r="8719" spans="5:5" ht="13.5" thickTop="1" thickBot="1">
      <c r="E8719"/>
    </row>
    <row r="8720" spans="5:5" ht="13.5" thickTop="1" thickBot="1">
      <c r="E8720"/>
    </row>
    <row r="8721" spans="5:5" ht="13.5" thickTop="1" thickBot="1">
      <c r="E8721"/>
    </row>
    <row r="8722" spans="5:5" ht="13.5" thickTop="1" thickBot="1">
      <c r="E8722"/>
    </row>
    <row r="8723" spans="5:5" ht="13.5" thickTop="1" thickBot="1">
      <c r="E8723"/>
    </row>
    <row r="8724" spans="5:5" ht="13.5" thickTop="1" thickBot="1">
      <c r="E8724"/>
    </row>
    <row r="8725" spans="5:5" ht="13.5" thickTop="1" thickBot="1">
      <c r="E8725"/>
    </row>
    <row r="8726" spans="5:5" ht="13.5" thickTop="1" thickBot="1">
      <c r="E8726"/>
    </row>
    <row r="8727" spans="5:5" ht="13.5" thickTop="1" thickBot="1">
      <c r="E8727"/>
    </row>
    <row r="8728" spans="5:5" ht="13.5" thickTop="1" thickBot="1">
      <c r="E8728"/>
    </row>
    <row r="8729" spans="5:5" ht="13.5" thickTop="1" thickBot="1">
      <c r="E8729"/>
    </row>
    <row r="8730" spans="5:5" ht="13.5" thickTop="1" thickBot="1">
      <c r="E8730"/>
    </row>
    <row r="8731" spans="5:5" ht="13.5" thickTop="1" thickBot="1">
      <c r="E8731"/>
    </row>
    <row r="8732" spans="5:5" ht="13.5" thickTop="1" thickBot="1">
      <c r="E8732"/>
    </row>
    <row r="8733" spans="5:5" ht="13.5" thickTop="1" thickBot="1">
      <c r="E8733"/>
    </row>
    <row r="8734" spans="5:5" ht="13.5" thickTop="1" thickBot="1">
      <c r="E8734"/>
    </row>
    <row r="8735" spans="5:5" ht="13.5" thickTop="1" thickBot="1">
      <c r="E8735"/>
    </row>
    <row r="8736" spans="5:5" ht="13.5" thickTop="1" thickBot="1">
      <c r="E8736"/>
    </row>
    <row r="8737" spans="5:5" ht="13.5" thickTop="1" thickBot="1">
      <c r="E8737"/>
    </row>
    <row r="8738" spans="5:5" ht="13.5" thickTop="1" thickBot="1">
      <c r="E8738"/>
    </row>
    <row r="8739" spans="5:5" ht="13.5" thickTop="1" thickBot="1">
      <c r="E8739"/>
    </row>
    <row r="8740" spans="5:5" ht="13.5" thickTop="1" thickBot="1">
      <c r="E8740"/>
    </row>
    <row r="8741" spans="5:5" ht="13.5" thickTop="1" thickBot="1">
      <c r="E8741"/>
    </row>
    <row r="8742" spans="5:5" ht="13.5" thickTop="1" thickBot="1">
      <c r="E8742"/>
    </row>
    <row r="8743" spans="5:5" ht="13.5" thickTop="1" thickBot="1">
      <c r="E8743"/>
    </row>
    <row r="8744" spans="5:5" ht="13.5" thickTop="1" thickBot="1">
      <c r="E8744"/>
    </row>
    <row r="8745" spans="5:5" ht="13.5" thickTop="1" thickBot="1">
      <c r="E8745"/>
    </row>
    <row r="8746" spans="5:5" ht="13.5" thickTop="1" thickBot="1">
      <c r="E8746"/>
    </row>
    <row r="8747" spans="5:5" ht="13.5" thickTop="1" thickBot="1">
      <c r="E8747"/>
    </row>
    <row r="8748" spans="5:5" ht="13" thickTop="1">
      <c r="E8748"/>
    </row>
    <row r="8749" spans="5:5">
      <c r="E8749"/>
    </row>
    <row r="8750" spans="5:5">
      <c r="E8750"/>
    </row>
    <row r="8751" spans="5:5">
      <c r="E8751"/>
    </row>
    <row r="8752" spans="5:5">
      <c r="E8752"/>
    </row>
    <row r="8753" spans="5:5">
      <c r="E8753"/>
    </row>
    <row r="8754" spans="5:5">
      <c r="E8754"/>
    </row>
    <row r="8755" spans="5:5">
      <c r="E8755"/>
    </row>
    <row r="8756" spans="5:5">
      <c r="E8756"/>
    </row>
    <row r="8757" spans="5:5">
      <c r="E8757"/>
    </row>
    <row r="8758" spans="5:5">
      <c r="E8758"/>
    </row>
    <row r="8759" spans="5:5">
      <c r="E8759"/>
    </row>
    <row r="8760" spans="5:5">
      <c r="E8760"/>
    </row>
    <row r="8761" spans="5:5" ht="13" thickBot="1">
      <c r="E8761"/>
    </row>
    <row r="8762" spans="5:5" ht="13.5" thickTop="1" thickBot="1">
      <c r="E8762"/>
    </row>
    <row r="8763" spans="5:5" ht="13.5" thickTop="1" thickBot="1">
      <c r="E8763"/>
    </row>
    <row r="8764" spans="5:5" ht="13.5" thickTop="1" thickBot="1">
      <c r="E8764"/>
    </row>
    <row r="8765" spans="5:5" ht="13.5" thickTop="1" thickBot="1">
      <c r="E8765"/>
    </row>
    <row r="8766" spans="5:5" ht="13.5" thickTop="1" thickBot="1">
      <c r="E8766"/>
    </row>
    <row r="8767" spans="5:5" ht="13.5" thickTop="1" thickBot="1">
      <c r="E8767"/>
    </row>
    <row r="8768" spans="5:5" ht="13.5" thickTop="1" thickBot="1">
      <c r="E8768"/>
    </row>
    <row r="8769" spans="5:5" ht="13.5" thickTop="1" thickBot="1">
      <c r="E8769"/>
    </row>
    <row r="8770" spans="5:5" ht="13.5" thickTop="1" thickBot="1">
      <c r="E8770"/>
    </row>
    <row r="8771" spans="5:5" ht="13.5" thickTop="1" thickBot="1">
      <c r="E8771"/>
    </row>
    <row r="8772" spans="5:5" ht="13.5" thickTop="1" thickBot="1">
      <c r="E8772"/>
    </row>
    <row r="8773" spans="5:5" ht="13.5" thickTop="1" thickBot="1">
      <c r="E8773"/>
    </row>
    <row r="8774" spans="5:5" ht="13.5" thickTop="1" thickBot="1">
      <c r="E8774"/>
    </row>
    <row r="8775" spans="5:5" ht="13.5" thickTop="1" thickBot="1">
      <c r="E8775"/>
    </row>
    <row r="8776" spans="5:5" ht="13.5" thickTop="1" thickBot="1">
      <c r="E8776"/>
    </row>
    <row r="8777" spans="5:5" ht="13.5" thickTop="1" thickBot="1">
      <c r="E8777"/>
    </row>
    <row r="8778" spans="5:5" ht="13.5" thickTop="1" thickBot="1">
      <c r="E8778"/>
    </row>
    <row r="8779" spans="5:5" ht="13.5" thickTop="1" thickBot="1">
      <c r="E8779"/>
    </row>
    <row r="8780" spans="5:5" ht="13.5" thickTop="1" thickBot="1">
      <c r="E8780"/>
    </row>
    <row r="8781" spans="5:5" ht="13.5" thickTop="1" thickBot="1">
      <c r="E8781"/>
    </row>
    <row r="8782" spans="5:5" ht="13.5" thickTop="1" thickBot="1">
      <c r="E8782"/>
    </row>
    <row r="8783" spans="5:5" ht="13.5" thickTop="1" thickBot="1">
      <c r="E8783"/>
    </row>
    <row r="8784" spans="5:5" ht="13.5" thickTop="1" thickBot="1">
      <c r="E8784"/>
    </row>
    <row r="8785" spans="5:5" ht="13.5" thickTop="1" thickBot="1">
      <c r="E8785"/>
    </row>
    <row r="8786" spans="5:5" ht="13.5" thickTop="1" thickBot="1">
      <c r="E8786"/>
    </row>
    <row r="8787" spans="5:5" ht="13.5" thickTop="1" thickBot="1">
      <c r="E8787"/>
    </row>
    <row r="8788" spans="5:5" ht="13.5" thickTop="1" thickBot="1">
      <c r="E8788"/>
    </row>
    <row r="8789" spans="5:5" ht="13.5" thickTop="1" thickBot="1">
      <c r="E8789"/>
    </row>
    <row r="8790" spans="5:5" ht="13.5" thickTop="1" thickBot="1">
      <c r="E8790"/>
    </row>
    <row r="8791" spans="5:5" ht="13.5" thickTop="1" thickBot="1">
      <c r="E8791"/>
    </row>
    <row r="8792" spans="5:5" ht="13.5" thickTop="1" thickBot="1">
      <c r="E8792"/>
    </row>
    <row r="8793" spans="5:5" ht="13.5" thickTop="1" thickBot="1">
      <c r="E8793"/>
    </row>
    <row r="8794" spans="5:5" ht="13.5" thickTop="1" thickBot="1">
      <c r="E8794"/>
    </row>
    <row r="8795" spans="5:5" ht="13.5" thickTop="1" thickBot="1">
      <c r="E8795"/>
    </row>
    <row r="8796" spans="5:5" ht="13.5" thickTop="1" thickBot="1">
      <c r="E8796"/>
    </row>
    <row r="8797" spans="5:5" ht="13.5" thickTop="1" thickBot="1">
      <c r="E8797"/>
    </row>
    <row r="8798" spans="5:5" ht="13.5" thickTop="1" thickBot="1">
      <c r="E8798"/>
    </row>
    <row r="8799" spans="5:5" ht="13.5" thickTop="1" thickBot="1">
      <c r="E8799"/>
    </row>
    <row r="8800" spans="5:5" ht="13.5" thickTop="1" thickBot="1">
      <c r="E8800"/>
    </row>
    <row r="8801" spans="5:5" ht="13.5" thickTop="1" thickBot="1">
      <c r="E8801"/>
    </row>
    <row r="8802" spans="5:5" ht="13.5" thickTop="1" thickBot="1">
      <c r="E8802"/>
    </row>
    <row r="8803" spans="5:5" ht="13.5" thickTop="1" thickBot="1">
      <c r="E8803"/>
    </row>
    <row r="8804" spans="5:5" ht="13.5" thickTop="1" thickBot="1">
      <c r="E8804"/>
    </row>
    <row r="8805" spans="5:5" ht="13.5" thickTop="1" thickBot="1">
      <c r="E8805"/>
    </row>
    <row r="8806" spans="5:5" ht="13.5" thickTop="1" thickBot="1">
      <c r="E8806"/>
    </row>
    <row r="8807" spans="5:5" ht="13.5" thickTop="1" thickBot="1">
      <c r="E8807"/>
    </row>
    <row r="8808" spans="5:5" ht="13.5" thickTop="1" thickBot="1">
      <c r="E8808"/>
    </row>
    <row r="8809" spans="5:5" ht="13.5" thickTop="1" thickBot="1">
      <c r="E8809"/>
    </row>
    <row r="8810" spans="5:5" ht="13.5" thickTop="1" thickBot="1">
      <c r="E8810"/>
    </row>
    <row r="8811" spans="5:5" ht="13.5" thickTop="1" thickBot="1">
      <c r="E8811"/>
    </row>
    <row r="8812" spans="5:5" ht="13.5" thickTop="1" thickBot="1">
      <c r="E8812"/>
    </row>
    <row r="8813" spans="5:5" ht="13.5" thickTop="1" thickBot="1">
      <c r="E8813"/>
    </row>
    <row r="8814" spans="5:5" ht="13.5" thickTop="1" thickBot="1">
      <c r="E8814"/>
    </row>
    <row r="8815" spans="5:5" ht="13.5" thickTop="1" thickBot="1">
      <c r="E8815"/>
    </row>
    <row r="8816" spans="5:5" ht="13.5" thickTop="1" thickBot="1">
      <c r="E8816"/>
    </row>
    <row r="8817" spans="5:5" ht="13.5" thickTop="1" thickBot="1">
      <c r="E8817"/>
    </row>
    <row r="8818" spans="5:5" ht="13" thickTop="1">
      <c r="E8818"/>
    </row>
    <row r="8819" spans="5:5">
      <c r="E8819"/>
    </row>
    <row r="8820" spans="5:5">
      <c r="E8820"/>
    </row>
    <row r="8821" spans="5:5">
      <c r="E8821"/>
    </row>
    <row r="8822" spans="5:5">
      <c r="E8822"/>
    </row>
    <row r="8823" spans="5:5">
      <c r="E8823"/>
    </row>
    <row r="8824" spans="5:5">
      <c r="E8824"/>
    </row>
    <row r="8825" spans="5:5">
      <c r="E8825"/>
    </row>
    <row r="8826" spans="5:5">
      <c r="E8826"/>
    </row>
    <row r="8827" spans="5:5">
      <c r="E8827"/>
    </row>
    <row r="8828" spans="5:5">
      <c r="E8828"/>
    </row>
    <row r="8829" spans="5:5">
      <c r="E8829"/>
    </row>
    <row r="8830" spans="5:5">
      <c r="E8830"/>
    </row>
    <row r="8831" spans="5:5" ht="13" thickBot="1">
      <c r="E8831"/>
    </row>
    <row r="8832" spans="5:5" ht="13.5" thickTop="1" thickBot="1">
      <c r="E8832"/>
    </row>
    <row r="8833" spans="5:5" ht="13.5" thickTop="1" thickBot="1">
      <c r="E8833"/>
    </row>
    <row r="8834" spans="5:5" ht="13.5" thickTop="1" thickBot="1">
      <c r="E8834"/>
    </row>
    <row r="8835" spans="5:5" ht="13.5" thickTop="1" thickBot="1">
      <c r="E8835"/>
    </row>
    <row r="8836" spans="5:5" ht="13.5" thickTop="1" thickBot="1">
      <c r="E8836"/>
    </row>
    <row r="8837" spans="5:5" ht="13.5" thickTop="1" thickBot="1">
      <c r="E8837"/>
    </row>
    <row r="8838" spans="5:5" ht="13.5" thickTop="1" thickBot="1">
      <c r="E8838"/>
    </row>
    <row r="8839" spans="5:5" ht="13.5" thickTop="1" thickBot="1">
      <c r="E8839"/>
    </row>
    <row r="8840" spans="5:5" ht="13.5" thickTop="1" thickBot="1">
      <c r="E8840"/>
    </row>
    <row r="8841" spans="5:5" ht="13.5" thickTop="1" thickBot="1">
      <c r="E8841"/>
    </row>
    <row r="8842" spans="5:5" ht="13.5" thickTop="1" thickBot="1">
      <c r="E8842"/>
    </row>
    <row r="8843" spans="5:5" ht="13.5" thickTop="1" thickBot="1">
      <c r="E8843"/>
    </row>
    <row r="8844" spans="5:5" ht="13.5" thickTop="1" thickBot="1">
      <c r="E8844"/>
    </row>
    <row r="8845" spans="5:5" ht="13.5" thickTop="1" thickBot="1">
      <c r="E8845"/>
    </row>
    <row r="8846" spans="5:5" ht="13.5" thickTop="1" thickBot="1">
      <c r="E8846"/>
    </row>
    <row r="8847" spans="5:5" ht="13.5" thickTop="1" thickBot="1">
      <c r="E8847"/>
    </row>
    <row r="8848" spans="5:5" ht="13.5" thickTop="1" thickBot="1">
      <c r="E8848"/>
    </row>
    <row r="8849" spans="5:5" ht="13.5" thickTop="1" thickBot="1">
      <c r="E8849"/>
    </row>
    <row r="8850" spans="5:5" ht="13.5" thickTop="1" thickBot="1">
      <c r="E8850"/>
    </row>
    <row r="8851" spans="5:5" ht="13.5" thickTop="1" thickBot="1">
      <c r="E8851"/>
    </row>
    <row r="8852" spans="5:5" ht="13.5" thickTop="1" thickBot="1">
      <c r="E8852"/>
    </row>
    <row r="8853" spans="5:5" ht="13.5" thickTop="1" thickBot="1">
      <c r="E8853"/>
    </row>
    <row r="8854" spans="5:5" ht="13.5" thickTop="1" thickBot="1">
      <c r="E8854"/>
    </row>
    <row r="8855" spans="5:5" ht="13.5" thickTop="1" thickBot="1">
      <c r="E8855"/>
    </row>
    <row r="8856" spans="5:5" ht="13.5" thickTop="1" thickBot="1">
      <c r="E8856"/>
    </row>
    <row r="8857" spans="5:5" ht="13.5" thickTop="1" thickBot="1">
      <c r="E8857"/>
    </row>
    <row r="8858" spans="5:5" ht="13.5" thickTop="1" thickBot="1">
      <c r="E8858"/>
    </row>
    <row r="8859" spans="5:5" ht="13.5" thickTop="1" thickBot="1">
      <c r="E8859"/>
    </row>
    <row r="8860" spans="5:5" ht="13.5" thickTop="1" thickBot="1">
      <c r="E8860"/>
    </row>
    <row r="8861" spans="5:5" ht="13.5" thickTop="1" thickBot="1">
      <c r="E8861"/>
    </row>
    <row r="8862" spans="5:5" ht="13.5" thickTop="1" thickBot="1">
      <c r="E8862"/>
    </row>
    <row r="8863" spans="5:5" ht="13.5" thickTop="1" thickBot="1">
      <c r="E8863"/>
    </row>
    <row r="8864" spans="5:5" ht="13.5" thickTop="1" thickBot="1">
      <c r="E8864"/>
    </row>
    <row r="8865" spans="5:5" ht="13.5" thickTop="1" thickBot="1">
      <c r="E8865"/>
    </row>
    <row r="8866" spans="5:5" ht="13.5" thickTop="1" thickBot="1">
      <c r="E8866"/>
    </row>
    <row r="8867" spans="5:5" ht="13.5" thickTop="1" thickBot="1">
      <c r="E8867"/>
    </row>
    <row r="8868" spans="5:5" ht="13.5" thickTop="1" thickBot="1">
      <c r="E8868"/>
    </row>
    <row r="8869" spans="5:5" ht="13.5" thickTop="1" thickBot="1">
      <c r="E8869"/>
    </row>
    <row r="8870" spans="5:5" ht="13.5" thickTop="1" thickBot="1">
      <c r="E8870"/>
    </row>
    <row r="8871" spans="5:5" ht="13.5" thickTop="1" thickBot="1">
      <c r="E8871"/>
    </row>
    <row r="8872" spans="5:5" ht="13.5" thickTop="1" thickBot="1">
      <c r="E8872"/>
    </row>
    <row r="8873" spans="5:5" ht="13.5" thickTop="1" thickBot="1">
      <c r="E8873"/>
    </row>
    <row r="8874" spans="5:5" ht="13.5" thickTop="1" thickBot="1">
      <c r="E8874"/>
    </row>
    <row r="8875" spans="5:5" ht="13.5" thickTop="1" thickBot="1">
      <c r="E8875"/>
    </row>
    <row r="8876" spans="5:5" ht="13.5" thickTop="1" thickBot="1">
      <c r="E8876"/>
    </row>
    <row r="8877" spans="5:5" ht="13.5" thickTop="1" thickBot="1">
      <c r="E8877"/>
    </row>
    <row r="8878" spans="5:5" ht="13.5" thickTop="1" thickBot="1">
      <c r="E8878"/>
    </row>
    <row r="8879" spans="5:5" ht="13.5" thickTop="1" thickBot="1">
      <c r="E8879"/>
    </row>
    <row r="8880" spans="5:5" ht="13.5" thickTop="1" thickBot="1">
      <c r="E8880"/>
    </row>
    <row r="8881" spans="5:5" ht="13.5" thickTop="1" thickBot="1">
      <c r="E8881"/>
    </row>
    <row r="8882" spans="5:5" ht="13.5" thickTop="1" thickBot="1">
      <c r="E8882"/>
    </row>
    <row r="8883" spans="5:5" ht="13.5" thickTop="1" thickBot="1">
      <c r="E8883"/>
    </row>
    <row r="8884" spans="5:5" ht="13.5" thickTop="1" thickBot="1">
      <c r="E8884"/>
    </row>
    <row r="8885" spans="5:5" ht="13.5" thickTop="1" thickBot="1">
      <c r="E8885"/>
    </row>
    <row r="8886" spans="5:5" ht="13.5" thickTop="1" thickBot="1">
      <c r="E8886"/>
    </row>
    <row r="8887" spans="5:5" ht="13.5" thickTop="1" thickBot="1">
      <c r="E8887"/>
    </row>
    <row r="8888" spans="5:5" ht="13" thickTop="1">
      <c r="E8888"/>
    </row>
    <row r="8889" spans="5:5">
      <c r="E8889"/>
    </row>
    <row r="8890" spans="5:5">
      <c r="E8890"/>
    </row>
    <row r="8891" spans="5:5">
      <c r="E8891"/>
    </row>
    <row r="8892" spans="5:5">
      <c r="E8892"/>
    </row>
    <row r="8893" spans="5:5">
      <c r="E8893"/>
    </row>
    <row r="8894" spans="5:5">
      <c r="E8894"/>
    </row>
    <row r="8895" spans="5:5">
      <c r="E8895"/>
    </row>
    <row r="8896" spans="5:5">
      <c r="E8896"/>
    </row>
    <row r="8897" spans="5:5">
      <c r="E8897"/>
    </row>
    <row r="8898" spans="5:5">
      <c r="E8898"/>
    </row>
    <row r="8899" spans="5:5">
      <c r="E8899"/>
    </row>
    <row r="8900" spans="5:5">
      <c r="E8900"/>
    </row>
    <row r="8901" spans="5:5" ht="13" thickBot="1">
      <c r="E8901"/>
    </row>
    <row r="8902" spans="5:5" ht="13.5" thickTop="1" thickBot="1">
      <c r="E8902"/>
    </row>
    <row r="8903" spans="5:5" ht="13.5" thickTop="1" thickBot="1">
      <c r="E8903"/>
    </row>
    <row r="8904" spans="5:5" ht="13.5" thickTop="1" thickBot="1">
      <c r="E8904"/>
    </row>
    <row r="8905" spans="5:5" ht="13.5" thickTop="1" thickBot="1">
      <c r="E8905"/>
    </row>
    <row r="8906" spans="5:5" ht="13.5" thickTop="1" thickBot="1">
      <c r="E8906"/>
    </row>
    <row r="8907" spans="5:5" ht="13.5" thickTop="1" thickBot="1">
      <c r="E8907"/>
    </row>
    <row r="8908" spans="5:5" ht="13.5" thickTop="1" thickBot="1">
      <c r="E8908"/>
    </row>
    <row r="8909" spans="5:5" ht="13.5" thickTop="1" thickBot="1">
      <c r="E8909"/>
    </row>
    <row r="8910" spans="5:5" ht="13.5" thickTop="1" thickBot="1">
      <c r="E8910"/>
    </row>
    <row r="8911" spans="5:5" ht="13.5" thickTop="1" thickBot="1">
      <c r="E8911"/>
    </row>
    <row r="8912" spans="5:5" ht="13.5" thickTop="1" thickBot="1">
      <c r="E8912"/>
    </row>
    <row r="8913" spans="5:5" ht="13.5" thickTop="1" thickBot="1">
      <c r="E8913"/>
    </row>
    <row r="8914" spans="5:5" ht="13.5" thickTop="1" thickBot="1">
      <c r="E8914"/>
    </row>
    <row r="8915" spans="5:5" ht="13.5" thickTop="1" thickBot="1">
      <c r="E8915"/>
    </row>
    <row r="8916" spans="5:5" ht="13.5" thickTop="1" thickBot="1">
      <c r="E8916"/>
    </row>
    <row r="8917" spans="5:5" ht="13.5" thickTop="1" thickBot="1">
      <c r="E8917"/>
    </row>
    <row r="8918" spans="5:5" ht="13.5" thickTop="1" thickBot="1">
      <c r="E8918"/>
    </row>
    <row r="8919" spans="5:5" ht="13.5" thickTop="1" thickBot="1">
      <c r="E8919"/>
    </row>
    <row r="8920" spans="5:5" ht="13.5" thickTop="1" thickBot="1">
      <c r="E8920"/>
    </row>
    <row r="8921" spans="5:5" ht="13.5" thickTop="1" thickBot="1">
      <c r="E8921"/>
    </row>
    <row r="8922" spans="5:5" ht="13.5" thickTop="1" thickBot="1">
      <c r="E8922"/>
    </row>
    <row r="8923" spans="5:5" ht="13.5" thickTop="1" thickBot="1">
      <c r="E8923"/>
    </row>
    <row r="8924" spans="5:5" ht="13.5" thickTop="1" thickBot="1">
      <c r="E8924"/>
    </row>
    <row r="8925" spans="5:5" ht="13.5" thickTop="1" thickBot="1">
      <c r="E8925"/>
    </row>
    <row r="8926" spans="5:5" ht="13.5" thickTop="1" thickBot="1">
      <c r="E8926"/>
    </row>
    <row r="8927" spans="5:5" ht="13.5" thickTop="1" thickBot="1">
      <c r="E8927"/>
    </row>
    <row r="8928" spans="5:5" ht="13.5" thickTop="1" thickBot="1">
      <c r="E8928"/>
    </row>
    <row r="8929" spans="5:5" ht="13.5" thickTop="1" thickBot="1">
      <c r="E8929"/>
    </row>
    <row r="8930" spans="5:5" ht="13.5" thickTop="1" thickBot="1">
      <c r="E8930"/>
    </row>
    <row r="8931" spans="5:5" ht="13.5" thickTop="1" thickBot="1">
      <c r="E8931"/>
    </row>
    <row r="8932" spans="5:5" ht="13.5" thickTop="1" thickBot="1">
      <c r="E8932"/>
    </row>
    <row r="8933" spans="5:5" ht="13.5" thickTop="1" thickBot="1">
      <c r="E8933"/>
    </row>
    <row r="8934" spans="5:5" ht="13.5" thickTop="1" thickBot="1">
      <c r="E8934"/>
    </row>
    <row r="8935" spans="5:5" ht="13.5" thickTop="1" thickBot="1">
      <c r="E8935"/>
    </row>
    <row r="8936" spans="5:5" ht="13.5" thickTop="1" thickBot="1">
      <c r="E8936"/>
    </row>
    <row r="8937" spans="5:5" ht="13.5" thickTop="1" thickBot="1">
      <c r="E8937"/>
    </row>
    <row r="8938" spans="5:5" ht="13.5" thickTop="1" thickBot="1">
      <c r="E8938"/>
    </row>
    <row r="8939" spans="5:5" ht="13.5" thickTop="1" thickBot="1">
      <c r="E8939"/>
    </row>
    <row r="8940" spans="5:5" ht="13.5" thickTop="1" thickBot="1">
      <c r="E8940"/>
    </row>
    <row r="8941" spans="5:5" ht="13.5" thickTop="1" thickBot="1">
      <c r="E8941"/>
    </row>
    <row r="8942" spans="5:5" ht="13.5" thickTop="1" thickBot="1">
      <c r="E8942"/>
    </row>
    <row r="8943" spans="5:5" ht="13.5" thickTop="1" thickBot="1">
      <c r="E8943"/>
    </row>
    <row r="8944" spans="5:5" ht="13.5" thickTop="1" thickBot="1">
      <c r="E8944"/>
    </row>
    <row r="8945" spans="5:5" ht="13.5" thickTop="1" thickBot="1">
      <c r="E8945"/>
    </row>
    <row r="8946" spans="5:5" ht="13.5" thickTop="1" thickBot="1">
      <c r="E8946"/>
    </row>
    <row r="8947" spans="5:5" ht="13.5" thickTop="1" thickBot="1">
      <c r="E8947"/>
    </row>
    <row r="8948" spans="5:5" ht="13.5" thickTop="1" thickBot="1">
      <c r="E8948"/>
    </row>
    <row r="8949" spans="5:5" ht="13.5" thickTop="1" thickBot="1">
      <c r="E8949"/>
    </row>
    <row r="8950" spans="5:5" ht="13.5" thickTop="1" thickBot="1">
      <c r="E8950"/>
    </row>
    <row r="8951" spans="5:5" ht="13.5" thickTop="1" thickBot="1">
      <c r="E8951"/>
    </row>
    <row r="8952" spans="5:5" ht="13.5" thickTop="1" thickBot="1">
      <c r="E8952"/>
    </row>
    <row r="8953" spans="5:5" ht="13.5" thickTop="1" thickBot="1">
      <c r="E8953"/>
    </row>
    <row r="8954" spans="5:5" ht="13.5" thickTop="1" thickBot="1">
      <c r="E8954"/>
    </row>
    <row r="8955" spans="5:5" ht="13.5" thickTop="1" thickBot="1">
      <c r="E8955"/>
    </row>
    <row r="8956" spans="5:5" ht="13.5" thickTop="1" thickBot="1">
      <c r="E8956"/>
    </row>
    <row r="8957" spans="5:5" ht="13.5" thickTop="1" thickBot="1">
      <c r="E8957"/>
    </row>
    <row r="8958" spans="5:5" ht="13" thickTop="1">
      <c r="E8958"/>
    </row>
    <row r="8959" spans="5:5">
      <c r="E8959"/>
    </row>
    <row r="8960" spans="5:5">
      <c r="E8960"/>
    </row>
    <row r="8961" spans="5:5">
      <c r="E8961"/>
    </row>
    <row r="8962" spans="5:5">
      <c r="E8962"/>
    </row>
    <row r="8963" spans="5:5">
      <c r="E8963"/>
    </row>
    <row r="8964" spans="5:5">
      <c r="E8964"/>
    </row>
    <row r="8965" spans="5:5">
      <c r="E8965"/>
    </row>
    <row r="8966" spans="5:5">
      <c r="E8966"/>
    </row>
    <row r="8967" spans="5:5">
      <c r="E8967"/>
    </row>
    <row r="8968" spans="5:5">
      <c r="E8968"/>
    </row>
    <row r="8969" spans="5:5">
      <c r="E8969"/>
    </row>
    <row r="8970" spans="5:5">
      <c r="E8970"/>
    </row>
    <row r="8971" spans="5:5" ht="13" thickBot="1">
      <c r="E8971"/>
    </row>
    <row r="8972" spans="5:5" ht="13.5" thickTop="1" thickBot="1">
      <c r="E8972"/>
    </row>
    <row r="8973" spans="5:5" ht="13.5" thickTop="1" thickBot="1">
      <c r="E8973"/>
    </row>
    <row r="8974" spans="5:5" ht="13.5" thickTop="1" thickBot="1">
      <c r="E8974"/>
    </row>
    <row r="8975" spans="5:5" ht="13.5" thickTop="1" thickBot="1">
      <c r="E8975"/>
    </row>
    <row r="8976" spans="5:5" ht="13.5" thickTop="1" thickBot="1">
      <c r="E8976"/>
    </row>
    <row r="8977" spans="5:5" ht="13.5" thickTop="1" thickBot="1">
      <c r="E8977"/>
    </row>
    <row r="8978" spans="5:5" ht="13.5" thickTop="1" thickBot="1">
      <c r="E8978"/>
    </row>
    <row r="8979" spans="5:5" ht="13.5" thickTop="1" thickBot="1">
      <c r="E8979"/>
    </row>
    <row r="8980" spans="5:5" ht="13.5" thickTop="1" thickBot="1">
      <c r="E8980"/>
    </row>
    <row r="8981" spans="5:5" ht="13.5" thickTop="1" thickBot="1">
      <c r="E8981"/>
    </row>
    <row r="8982" spans="5:5" ht="13.5" thickTop="1" thickBot="1">
      <c r="E8982"/>
    </row>
    <row r="8983" spans="5:5" ht="13.5" thickTop="1" thickBot="1">
      <c r="E8983"/>
    </row>
    <row r="8984" spans="5:5" ht="13.5" thickTop="1" thickBot="1">
      <c r="E8984"/>
    </row>
    <row r="8985" spans="5:5" ht="13.5" thickTop="1" thickBot="1">
      <c r="E8985"/>
    </row>
    <row r="8986" spans="5:5" ht="13.5" thickTop="1" thickBot="1">
      <c r="E8986"/>
    </row>
    <row r="8987" spans="5:5" ht="13.5" thickTop="1" thickBot="1">
      <c r="E8987"/>
    </row>
    <row r="8988" spans="5:5" ht="13.5" thickTop="1" thickBot="1">
      <c r="E8988"/>
    </row>
    <row r="8989" spans="5:5" ht="13.5" thickTop="1" thickBot="1">
      <c r="E8989"/>
    </row>
    <row r="8990" spans="5:5" ht="13.5" thickTop="1" thickBot="1">
      <c r="E8990"/>
    </row>
    <row r="8991" spans="5:5" ht="13.5" thickTop="1" thickBot="1">
      <c r="E8991"/>
    </row>
    <row r="8992" spans="5:5" ht="13.5" thickTop="1" thickBot="1">
      <c r="E8992"/>
    </row>
    <row r="8993" spans="5:5" ht="13.5" thickTop="1" thickBot="1">
      <c r="E8993"/>
    </row>
    <row r="8994" spans="5:5" ht="13.5" thickTop="1" thickBot="1">
      <c r="E8994"/>
    </row>
    <row r="8995" spans="5:5" ht="13.5" thickTop="1" thickBot="1">
      <c r="E8995"/>
    </row>
    <row r="8996" spans="5:5" ht="13.5" thickTop="1" thickBot="1">
      <c r="E8996"/>
    </row>
    <row r="8997" spans="5:5" ht="13.5" thickTop="1" thickBot="1">
      <c r="E8997"/>
    </row>
    <row r="8998" spans="5:5" ht="13.5" thickTop="1" thickBot="1">
      <c r="E8998"/>
    </row>
    <row r="8999" spans="5:5" ht="13.5" thickTop="1" thickBot="1">
      <c r="E8999"/>
    </row>
    <row r="9000" spans="5:5" ht="13.5" thickTop="1" thickBot="1">
      <c r="E9000"/>
    </row>
    <row r="9001" spans="5:5" ht="13.5" thickTop="1" thickBot="1">
      <c r="E9001"/>
    </row>
    <row r="9002" spans="5:5" ht="13.5" thickTop="1" thickBot="1">
      <c r="E9002"/>
    </row>
    <row r="9003" spans="5:5" ht="13.5" thickTop="1" thickBot="1">
      <c r="E9003"/>
    </row>
    <row r="9004" spans="5:5" ht="13.5" thickTop="1" thickBot="1">
      <c r="E9004"/>
    </row>
    <row r="9005" spans="5:5" ht="13.5" thickTop="1" thickBot="1">
      <c r="E9005"/>
    </row>
    <row r="9006" spans="5:5" ht="13.5" thickTop="1" thickBot="1">
      <c r="E9006"/>
    </row>
    <row r="9007" spans="5:5" ht="13.5" thickTop="1" thickBot="1">
      <c r="E9007"/>
    </row>
    <row r="9008" spans="5:5" ht="13.5" thickTop="1" thickBot="1">
      <c r="E9008"/>
    </row>
    <row r="9009" spans="5:5" ht="13.5" thickTop="1" thickBot="1">
      <c r="E9009"/>
    </row>
    <row r="9010" spans="5:5" ht="13.5" thickTop="1" thickBot="1">
      <c r="E9010"/>
    </row>
    <row r="9011" spans="5:5" ht="13.5" thickTop="1" thickBot="1">
      <c r="E9011"/>
    </row>
    <row r="9012" spans="5:5" ht="13.5" thickTop="1" thickBot="1">
      <c r="E9012"/>
    </row>
    <row r="9013" spans="5:5" ht="13.5" thickTop="1" thickBot="1">
      <c r="E9013"/>
    </row>
    <row r="9014" spans="5:5" ht="13.5" thickTop="1" thickBot="1">
      <c r="E9014"/>
    </row>
    <row r="9015" spans="5:5" ht="13.5" thickTop="1" thickBot="1">
      <c r="E9015"/>
    </row>
    <row r="9016" spans="5:5" ht="13.5" thickTop="1" thickBot="1">
      <c r="E9016"/>
    </row>
    <row r="9017" spans="5:5" ht="13.5" thickTop="1" thickBot="1">
      <c r="E9017"/>
    </row>
    <row r="9018" spans="5:5" ht="13.5" thickTop="1" thickBot="1">
      <c r="E9018"/>
    </row>
    <row r="9019" spans="5:5" ht="13.5" thickTop="1" thickBot="1">
      <c r="E9019"/>
    </row>
    <row r="9020" spans="5:5" ht="13.5" thickTop="1" thickBot="1">
      <c r="E9020"/>
    </row>
    <row r="9021" spans="5:5" ht="13.5" thickTop="1" thickBot="1">
      <c r="E9021"/>
    </row>
    <row r="9022" spans="5:5" ht="13.5" thickTop="1" thickBot="1">
      <c r="E9022"/>
    </row>
    <row r="9023" spans="5:5" ht="13.5" thickTop="1" thickBot="1">
      <c r="E9023"/>
    </row>
    <row r="9024" spans="5:5" ht="13.5" thickTop="1" thickBot="1">
      <c r="E9024"/>
    </row>
    <row r="9025" spans="5:5" ht="13.5" thickTop="1" thickBot="1">
      <c r="E9025"/>
    </row>
    <row r="9026" spans="5:5" ht="13.5" thickTop="1" thickBot="1">
      <c r="E9026"/>
    </row>
    <row r="9027" spans="5:5" ht="13.5" thickTop="1" thickBot="1">
      <c r="E9027"/>
    </row>
    <row r="9028" spans="5:5" ht="13" thickTop="1">
      <c r="E9028"/>
    </row>
    <row r="9029" spans="5:5">
      <c r="E9029"/>
    </row>
    <row r="9030" spans="5:5">
      <c r="E9030"/>
    </row>
    <row r="9031" spans="5:5">
      <c r="E9031"/>
    </row>
    <row r="9032" spans="5:5">
      <c r="E9032"/>
    </row>
    <row r="9033" spans="5:5">
      <c r="E9033"/>
    </row>
    <row r="9034" spans="5:5">
      <c r="E9034"/>
    </row>
    <row r="9035" spans="5:5">
      <c r="E9035"/>
    </row>
    <row r="9036" spans="5:5">
      <c r="E9036"/>
    </row>
    <row r="9037" spans="5:5">
      <c r="E9037"/>
    </row>
    <row r="9038" spans="5:5">
      <c r="E9038"/>
    </row>
    <row r="9039" spans="5:5">
      <c r="E9039"/>
    </row>
    <row r="9040" spans="5:5">
      <c r="E9040"/>
    </row>
    <row r="9041" spans="5:5" ht="13" thickBot="1">
      <c r="E9041"/>
    </row>
    <row r="9042" spans="5:5" ht="13.5" thickTop="1" thickBot="1">
      <c r="E9042"/>
    </row>
    <row r="9043" spans="5:5" ht="13.5" thickTop="1" thickBot="1">
      <c r="E9043"/>
    </row>
    <row r="9044" spans="5:5" ht="13.5" thickTop="1" thickBot="1">
      <c r="E9044"/>
    </row>
    <row r="9045" spans="5:5" ht="13.5" thickTop="1" thickBot="1">
      <c r="E9045"/>
    </row>
    <row r="9046" spans="5:5" ht="13.5" thickTop="1" thickBot="1">
      <c r="E9046"/>
    </row>
    <row r="9047" spans="5:5" ht="13.5" thickTop="1" thickBot="1">
      <c r="E9047"/>
    </row>
    <row r="9048" spans="5:5" ht="13.5" thickTop="1" thickBot="1">
      <c r="E9048"/>
    </row>
    <row r="9049" spans="5:5" ht="13.5" thickTop="1" thickBot="1">
      <c r="E9049"/>
    </row>
    <row r="9050" spans="5:5" ht="13.5" thickTop="1" thickBot="1">
      <c r="E9050"/>
    </row>
    <row r="9051" spans="5:5" ht="13.5" thickTop="1" thickBot="1">
      <c r="E9051"/>
    </row>
    <row r="9052" spans="5:5" ht="13.5" thickTop="1" thickBot="1">
      <c r="E9052"/>
    </row>
    <row r="9053" spans="5:5" ht="13.5" thickTop="1" thickBot="1">
      <c r="E9053"/>
    </row>
    <row r="9054" spans="5:5" ht="13.5" thickTop="1" thickBot="1">
      <c r="E9054"/>
    </row>
    <row r="9055" spans="5:5" ht="13.5" thickTop="1" thickBot="1">
      <c r="E9055"/>
    </row>
    <row r="9056" spans="5:5" ht="13.5" thickTop="1" thickBot="1">
      <c r="E9056"/>
    </row>
    <row r="9057" spans="5:5" ht="13.5" thickTop="1" thickBot="1">
      <c r="E9057"/>
    </row>
    <row r="9058" spans="5:5" ht="13.5" thickTop="1" thickBot="1">
      <c r="E9058"/>
    </row>
    <row r="9059" spans="5:5" ht="13.5" thickTop="1" thickBot="1">
      <c r="E9059"/>
    </row>
    <row r="9060" spans="5:5" ht="13.5" thickTop="1" thickBot="1">
      <c r="E9060"/>
    </row>
    <row r="9061" spans="5:5" ht="13.5" thickTop="1" thickBot="1">
      <c r="E9061"/>
    </row>
    <row r="9062" spans="5:5" ht="13.5" thickTop="1" thickBot="1">
      <c r="E9062"/>
    </row>
    <row r="9063" spans="5:5" ht="13.5" thickTop="1" thickBot="1">
      <c r="E9063"/>
    </row>
    <row r="9064" spans="5:5" ht="13.5" thickTop="1" thickBot="1">
      <c r="E9064"/>
    </row>
    <row r="9065" spans="5:5" ht="13.5" thickTop="1" thickBot="1">
      <c r="E9065"/>
    </row>
    <row r="9066" spans="5:5" ht="13.5" thickTop="1" thickBot="1">
      <c r="E9066"/>
    </row>
    <row r="9067" spans="5:5" ht="13.5" thickTop="1" thickBot="1">
      <c r="E9067"/>
    </row>
    <row r="9068" spans="5:5" ht="13.5" thickTop="1" thickBot="1">
      <c r="E9068"/>
    </row>
    <row r="9069" spans="5:5" ht="13.5" thickTop="1" thickBot="1">
      <c r="E9069"/>
    </row>
    <row r="9070" spans="5:5" ht="13.5" thickTop="1" thickBot="1">
      <c r="E9070"/>
    </row>
    <row r="9071" spans="5:5" ht="13.5" thickTop="1" thickBot="1">
      <c r="E9071"/>
    </row>
    <row r="9072" spans="5:5" ht="13.5" thickTop="1" thickBot="1">
      <c r="E9072"/>
    </row>
    <row r="9073" spans="5:5" ht="13.5" thickTop="1" thickBot="1">
      <c r="E9073"/>
    </row>
    <row r="9074" spans="5:5" ht="13.5" thickTop="1" thickBot="1">
      <c r="E9074"/>
    </row>
    <row r="9075" spans="5:5" ht="13.5" thickTop="1" thickBot="1">
      <c r="E9075"/>
    </row>
    <row r="9076" spans="5:5" ht="13.5" thickTop="1" thickBot="1">
      <c r="E9076"/>
    </row>
    <row r="9077" spans="5:5" ht="13.5" thickTop="1" thickBot="1">
      <c r="E9077"/>
    </row>
    <row r="9078" spans="5:5" ht="13.5" thickTop="1" thickBot="1">
      <c r="E9078"/>
    </row>
    <row r="9079" spans="5:5" ht="13.5" thickTop="1" thickBot="1">
      <c r="E9079"/>
    </row>
    <row r="9080" spans="5:5" ht="13.5" thickTop="1" thickBot="1">
      <c r="E9080"/>
    </row>
    <row r="9081" spans="5:5" ht="13.5" thickTop="1" thickBot="1">
      <c r="E9081"/>
    </row>
    <row r="9082" spans="5:5" ht="13.5" thickTop="1" thickBot="1">
      <c r="E9082"/>
    </row>
    <row r="9083" spans="5:5" ht="13.5" thickTop="1" thickBot="1">
      <c r="E9083"/>
    </row>
    <row r="9084" spans="5:5" ht="13.5" thickTop="1" thickBot="1">
      <c r="E9084"/>
    </row>
    <row r="9085" spans="5:5" ht="13.5" thickTop="1" thickBot="1">
      <c r="E9085"/>
    </row>
    <row r="9086" spans="5:5" ht="13.5" thickTop="1" thickBot="1">
      <c r="E9086"/>
    </row>
    <row r="9087" spans="5:5" ht="13.5" thickTop="1" thickBot="1">
      <c r="E9087"/>
    </row>
    <row r="9088" spans="5:5" ht="13.5" thickTop="1" thickBot="1">
      <c r="E9088"/>
    </row>
    <row r="9089" spans="5:5" ht="13.5" thickTop="1" thickBot="1">
      <c r="E9089"/>
    </row>
    <row r="9090" spans="5:5" ht="13.5" thickTop="1" thickBot="1">
      <c r="E9090"/>
    </row>
    <row r="9091" spans="5:5" ht="13.5" thickTop="1" thickBot="1">
      <c r="E9091"/>
    </row>
    <row r="9092" spans="5:5" ht="13.5" thickTop="1" thickBot="1">
      <c r="E9092"/>
    </row>
    <row r="9093" spans="5:5" ht="13.5" thickTop="1" thickBot="1">
      <c r="E9093"/>
    </row>
    <row r="9094" spans="5:5" ht="13.5" thickTop="1" thickBot="1">
      <c r="E9094"/>
    </row>
    <row r="9095" spans="5:5" ht="13.5" thickTop="1" thickBot="1">
      <c r="E9095"/>
    </row>
    <row r="9096" spans="5:5" ht="13.5" thickTop="1" thickBot="1">
      <c r="E9096"/>
    </row>
    <row r="9097" spans="5:5" ht="13.5" thickTop="1" thickBot="1">
      <c r="E9097"/>
    </row>
    <row r="9098" spans="5:5" ht="13" thickTop="1">
      <c r="E9098"/>
    </row>
    <row r="9099" spans="5:5">
      <c r="E9099"/>
    </row>
    <row r="9100" spans="5:5">
      <c r="E9100"/>
    </row>
    <row r="9101" spans="5:5">
      <c r="E9101"/>
    </row>
    <row r="9102" spans="5:5">
      <c r="E9102"/>
    </row>
    <row r="9103" spans="5:5">
      <c r="E9103"/>
    </row>
    <row r="9104" spans="5:5">
      <c r="E9104"/>
    </row>
    <row r="9105" spans="5:5">
      <c r="E9105"/>
    </row>
    <row r="9106" spans="5:5">
      <c r="E9106"/>
    </row>
    <row r="9107" spans="5:5">
      <c r="E9107"/>
    </row>
    <row r="9108" spans="5:5">
      <c r="E9108"/>
    </row>
    <row r="9109" spans="5:5">
      <c r="E9109"/>
    </row>
    <row r="9110" spans="5:5">
      <c r="E9110"/>
    </row>
    <row r="9111" spans="5:5" ht="13" thickBot="1">
      <c r="E9111"/>
    </row>
    <row r="9112" spans="5:5" ht="13.5" thickTop="1" thickBot="1">
      <c r="E9112"/>
    </row>
    <row r="9113" spans="5:5" ht="13.5" thickTop="1" thickBot="1">
      <c r="E9113"/>
    </row>
    <row r="9114" spans="5:5" ht="13.5" thickTop="1" thickBot="1">
      <c r="E9114"/>
    </row>
    <row r="9115" spans="5:5" ht="13.5" thickTop="1" thickBot="1">
      <c r="E9115"/>
    </row>
    <row r="9116" spans="5:5" ht="13.5" thickTop="1" thickBot="1">
      <c r="E9116"/>
    </row>
    <row r="9117" spans="5:5" ht="13.5" thickTop="1" thickBot="1">
      <c r="E9117"/>
    </row>
    <row r="9118" spans="5:5" ht="13.5" thickTop="1" thickBot="1">
      <c r="E9118"/>
    </row>
    <row r="9119" spans="5:5" ht="13.5" thickTop="1" thickBot="1">
      <c r="E9119"/>
    </row>
    <row r="9120" spans="5:5" ht="13.5" thickTop="1" thickBot="1">
      <c r="E9120"/>
    </row>
    <row r="9121" spans="5:5" ht="13.5" thickTop="1" thickBot="1">
      <c r="E9121"/>
    </row>
    <row r="9122" spans="5:5" ht="13.5" thickTop="1" thickBot="1">
      <c r="E9122"/>
    </row>
    <row r="9123" spans="5:5" ht="13.5" thickTop="1" thickBot="1">
      <c r="E9123"/>
    </row>
    <row r="9124" spans="5:5" ht="13.5" thickTop="1" thickBot="1">
      <c r="E9124"/>
    </row>
    <row r="9125" spans="5:5" ht="13.5" thickTop="1" thickBot="1">
      <c r="E9125"/>
    </row>
    <row r="9126" spans="5:5" ht="13.5" thickTop="1" thickBot="1">
      <c r="E9126"/>
    </row>
    <row r="9127" spans="5:5" ht="13.5" thickTop="1" thickBot="1">
      <c r="E9127"/>
    </row>
    <row r="9128" spans="5:5" ht="13.5" thickTop="1" thickBot="1">
      <c r="E9128"/>
    </row>
    <row r="9129" spans="5:5" ht="13.5" thickTop="1" thickBot="1">
      <c r="E9129"/>
    </row>
    <row r="9130" spans="5:5" ht="13.5" thickTop="1" thickBot="1">
      <c r="E9130"/>
    </row>
    <row r="9131" spans="5:5" ht="13.5" thickTop="1" thickBot="1">
      <c r="E9131"/>
    </row>
    <row r="9132" spans="5:5" ht="13.5" thickTop="1" thickBot="1">
      <c r="E9132"/>
    </row>
    <row r="9133" spans="5:5" ht="13.5" thickTop="1" thickBot="1">
      <c r="E9133"/>
    </row>
    <row r="9134" spans="5:5" ht="13.5" thickTop="1" thickBot="1">
      <c r="E9134"/>
    </row>
    <row r="9135" spans="5:5" ht="13.5" thickTop="1" thickBot="1">
      <c r="E9135"/>
    </row>
    <row r="9136" spans="5:5" ht="13.5" thickTop="1" thickBot="1">
      <c r="E9136"/>
    </row>
    <row r="9137" spans="5:5" ht="13.5" thickTop="1" thickBot="1">
      <c r="E9137"/>
    </row>
    <row r="9138" spans="5:5" ht="13.5" thickTop="1" thickBot="1">
      <c r="E9138"/>
    </row>
    <row r="9139" spans="5:5" ht="13.5" thickTop="1" thickBot="1">
      <c r="E9139"/>
    </row>
    <row r="9140" spans="5:5" ht="13.5" thickTop="1" thickBot="1">
      <c r="E9140"/>
    </row>
    <row r="9141" spans="5:5" ht="13.5" thickTop="1" thickBot="1">
      <c r="E9141"/>
    </row>
    <row r="9142" spans="5:5" ht="13.5" thickTop="1" thickBot="1">
      <c r="E9142"/>
    </row>
    <row r="9143" spans="5:5" ht="13.5" thickTop="1" thickBot="1">
      <c r="E9143"/>
    </row>
    <row r="9144" spans="5:5" ht="13.5" thickTop="1" thickBot="1">
      <c r="E9144"/>
    </row>
    <row r="9145" spans="5:5" ht="13.5" thickTop="1" thickBot="1">
      <c r="E9145"/>
    </row>
    <row r="9146" spans="5:5" ht="13.5" thickTop="1" thickBot="1">
      <c r="E9146"/>
    </row>
    <row r="9147" spans="5:5" ht="13.5" thickTop="1" thickBot="1">
      <c r="E9147"/>
    </row>
    <row r="9148" spans="5:5" ht="13.5" thickTop="1" thickBot="1">
      <c r="E9148"/>
    </row>
    <row r="9149" spans="5:5" ht="13.5" thickTop="1" thickBot="1">
      <c r="E9149"/>
    </row>
    <row r="9150" spans="5:5" ht="13.5" thickTop="1" thickBot="1">
      <c r="E9150"/>
    </row>
    <row r="9151" spans="5:5" ht="13.5" thickTop="1" thickBot="1">
      <c r="E9151"/>
    </row>
    <row r="9152" spans="5:5" ht="13.5" thickTop="1" thickBot="1">
      <c r="E9152"/>
    </row>
    <row r="9153" spans="5:5" ht="13.5" thickTop="1" thickBot="1">
      <c r="E9153"/>
    </row>
    <row r="9154" spans="5:5" ht="13.5" thickTop="1" thickBot="1">
      <c r="E9154"/>
    </row>
    <row r="9155" spans="5:5" ht="13.5" thickTop="1" thickBot="1">
      <c r="E9155"/>
    </row>
    <row r="9156" spans="5:5" ht="13.5" thickTop="1" thickBot="1">
      <c r="E9156"/>
    </row>
    <row r="9157" spans="5:5" ht="13.5" thickTop="1" thickBot="1">
      <c r="E9157"/>
    </row>
    <row r="9158" spans="5:5" ht="13.5" thickTop="1" thickBot="1">
      <c r="E9158"/>
    </row>
    <row r="9159" spans="5:5" ht="13.5" thickTop="1" thickBot="1">
      <c r="E9159"/>
    </row>
    <row r="9160" spans="5:5" ht="13.5" thickTop="1" thickBot="1">
      <c r="E9160"/>
    </row>
    <row r="9161" spans="5:5" ht="13.5" thickTop="1" thickBot="1">
      <c r="E9161"/>
    </row>
    <row r="9162" spans="5:5" ht="13.5" thickTop="1" thickBot="1">
      <c r="E9162"/>
    </row>
    <row r="9163" spans="5:5" ht="13.5" thickTop="1" thickBot="1">
      <c r="E9163"/>
    </row>
    <row r="9164" spans="5:5" ht="13.5" thickTop="1" thickBot="1">
      <c r="E9164"/>
    </row>
    <row r="9165" spans="5:5" ht="13.5" thickTop="1" thickBot="1">
      <c r="E9165"/>
    </row>
    <row r="9166" spans="5:5" ht="13.5" thickTop="1" thickBot="1">
      <c r="E9166"/>
    </row>
    <row r="9167" spans="5:5" ht="13.5" thickTop="1" thickBot="1">
      <c r="E9167"/>
    </row>
    <row r="9168" spans="5:5" ht="13" thickTop="1">
      <c r="E9168"/>
    </row>
    <row r="9169" spans="5:5">
      <c r="E9169"/>
    </row>
    <row r="9170" spans="5:5">
      <c r="E9170"/>
    </row>
    <row r="9171" spans="5:5">
      <c r="E9171"/>
    </row>
    <row r="9172" spans="5:5">
      <c r="E9172"/>
    </row>
    <row r="9173" spans="5:5">
      <c r="E9173"/>
    </row>
    <row r="9174" spans="5:5">
      <c r="E9174"/>
    </row>
    <row r="9175" spans="5:5">
      <c r="E9175"/>
    </row>
    <row r="9176" spans="5:5">
      <c r="E9176"/>
    </row>
    <row r="9177" spans="5:5">
      <c r="E9177"/>
    </row>
    <row r="9178" spans="5:5">
      <c r="E9178"/>
    </row>
    <row r="9179" spans="5:5">
      <c r="E9179"/>
    </row>
    <row r="9180" spans="5:5">
      <c r="E9180"/>
    </row>
    <row r="9181" spans="5:5" ht="13" thickBot="1">
      <c r="E9181"/>
    </row>
    <row r="9182" spans="5:5" ht="13.5" thickTop="1" thickBot="1">
      <c r="E9182"/>
    </row>
    <row r="9183" spans="5:5" ht="13.5" thickTop="1" thickBot="1">
      <c r="E9183"/>
    </row>
    <row r="9184" spans="5:5" ht="13.5" thickTop="1" thickBot="1">
      <c r="E9184"/>
    </row>
    <row r="9185" spans="5:5" ht="13.5" thickTop="1" thickBot="1">
      <c r="E9185"/>
    </row>
    <row r="9186" spans="5:5" ht="13.5" thickTop="1" thickBot="1">
      <c r="E9186"/>
    </row>
    <row r="9187" spans="5:5" ht="13.5" thickTop="1" thickBot="1">
      <c r="E9187"/>
    </row>
    <row r="9188" spans="5:5" ht="13.5" thickTop="1" thickBot="1">
      <c r="E9188"/>
    </row>
    <row r="9189" spans="5:5" ht="13.5" thickTop="1" thickBot="1">
      <c r="E9189"/>
    </row>
    <row r="9190" spans="5:5" ht="13.5" thickTop="1" thickBot="1">
      <c r="E9190"/>
    </row>
    <row r="9191" spans="5:5" ht="13.5" thickTop="1" thickBot="1">
      <c r="E9191"/>
    </row>
    <row r="9192" spans="5:5" ht="13.5" thickTop="1" thickBot="1">
      <c r="E9192"/>
    </row>
    <row r="9193" spans="5:5" ht="13.5" thickTop="1" thickBot="1">
      <c r="E9193"/>
    </row>
    <row r="9194" spans="5:5" ht="13.5" thickTop="1" thickBot="1">
      <c r="E9194"/>
    </row>
    <row r="9195" spans="5:5" ht="13.5" thickTop="1" thickBot="1">
      <c r="E9195"/>
    </row>
    <row r="9196" spans="5:5" ht="13.5" thickTop="1" thickBot="1">
      <c r="E9196"/>
    </row>
    <row r="9197" spans="5:5" ht="13.5" thickTop="1" thickBot="1">
      <c r="E9197"/>
    </row>
    <row r="9198" spans="5:5" ht="13.5" thickTop="1" thickBot="1">
      <c r="E9198"/>
    </row>
    <row r="9199" spans="5:5" ht="13.5" thickTop="1" thickBot="1">
      <c r="E9199"/>
    </row>
    <row r="9200" spans="5:5" ht="13.5" thickTop="1" thickBot="1">
      <c r="E9200"/>
    </row>
    <row r="9201" spans="5:5" ht="13.5" thickTop="1" thickBot="1">
      <c r="E9201"/>
    </row>
    <row r="9202" spans="5:5" ht="13.5" thickTop="1" thickBot="1">
      <c r="E9202"/>
    </row>
    <row r="9203" spans="5:5" ht="13.5" thickTop="1" thickBot="1">
      <c r="E9203"/>
    </row>
    <row r="9204" spans="5:5" ht="13.5" thickTop="1" thickBot="1">
      <c r="E9204"/>
    </row>
    <row r="9205" spans="5:5" ht="13.5" thickTop="1" thickBot="1">
      <c r="E9205"/>
    </row>
    <row r="9206" spans="5:5" ht="13.5" thickTop="1" thickBot="1">
      <c r="E9206"/>
    </row>
    <row r="9207" spans="5:5" ht="13.5" thickTop="1" thickBot="1">
      <c r="E9207"/>
    </row>
    <row r="9208" spans="5:5" ht="13.5" thickTop="1" thickBot="1">
      <c r="E9208"/>
    </row>
    <row r="9209" spans="5:5" ht="13.5" thickTop="1" thickBot="1">
      <c r="E9209"/>
    </row>
    <row r="9210" spans="5:5" ht="13.5" thickTop="1" thickBot="1">
      <c r="E9210"/>
    </row>
    <row r="9211" spans="5:5" ht="13.5" thickTop="1" thickBot="1">
      <c r="E9211"/>
    </row>
    <row r="9212" spans="5:5" ht="13.5" thickTop="1" thickBot="1">
      <c r="E9212"/>
    </row>
    <row r="9213" spans="5:5" ht="13.5" thickTop="1" thickBot="1">
      <c r="E9213"/>
    </row>
    <row r="9214" spans="5:5" ht="13.5" thickTop="1" thickBot="1">
      <c r="E9214"/>
    </row>
    <row r="9215" spans="5:5" ht="13.5" thickTop="1" thickBot="1">
      <c r="E9215"/>
    </row>
    <row r="9216" spans="5:5" ht="13.5" thickTop="1" thickBot="1">
      <c r="E9216"/>
    </row>
    <row r="9217" spans="5:5" ht="13.5" thickTop="1" thickBot="1">
      <c r="E9217"/>
    </row>
    <row r="9218" spans="5:5" ht="13.5" thickTop="1" thickBot="1">
      <c r="E9218"/>
    </row>
    <row r="9219" spans="5:5" ht="13.5" thickTop="1" thickBot="1">
      <c r="E9219"/>
    </row>
    <row r="9220" spans="5:5" ht="13.5" thickTop="1" thickBot="1">
      <c r="E9220"/>
    </row>
    <row r="9221" spans="5:5" ht="13.5" thickTop="1" thickBot="1">
      <c r="E9221"/>
    </row>
    <row r="9222" spans="5:5" ht="13.5" thickTop="1" thickBot="1">
      <c r="E9222"/>
    </row>
    <row r="9223" spans="5:5" ht="13.5" thickTop="1" thickBot="1">
      <c r="E9223"/>
    </row>
    <row r="9224" spans="5:5" ht="13.5" thickTop="1" thickBot="1">
      <c r="E9224"/>
    </row>
    <row r="9225" spans="5:5" ht="13.5" thickTop="1" thickBot="1">
      <c r="E9225"/>
    </row>
    <row r="9226" spans="5:5" ht="13.5" thickTop="1" thickBot="1">
      <c r="E9226"/>
    </row>
    <row r="9227" spans="5:5" ht="13.5" thickTop="1" thickBot="1">
      <c r="E9227"/>
    </row>
    <row r="9228" spans="5:5" ht="13.5" thickTop="1" thickBot="1">
      <c r="E9228"/>
    </row>
    <row r="9229" spans="5:5" ht="13.5" thickTop="1" thickBot="1">
      <c r="E9229"/>
    </row>
    <row r="9230" spans="5:5" ht="13.5" thickTop="1" thickBot="1">
      <c r="E9230"/>
    </row>
    <row r="9231" spans="5:5" ht="13.5" thickTop="1" thickBot="1">
      <c r="E9231"/>
    </row>
    <row r="9232" spans="5:5" ht="13.5" thickTop="1" thickBot="1">
      <c r="E9232"/>
    </row>
    <row r="9233" spans="5:5" ht="13.5" thickTop="1" thickBot="1">
      <c r="E9233"/>
    </row>
    <row r="9234" spans="5:5" ht="13.5" thickTop="1" thickBot="1">
      <c r="E9234"/>
    </row>
    <row r="9235" spans="5:5" ht="13.5" thickTop="1" thickBot="1">
      <c r="E9235"/>
    </row>
    <row r="9236" spans="5:5" ht="13.5" thickTop="1" thickBot="1">
      <c r="E9236"/>
    </row>
    <row r="9237" spans="5:5" ht="13.5" thickTop="1" thickBot="1">
      <c r="E9237"/>
    </row>
    <row r="9238" spans="5:5" ht="13" thickTop="1">
      <c r="E9238"/>
    </row>
    <row r="9239" spans="5:5">
      <c r="E9239"/>
    </row>
    <row r="9240" spans="5:5">
      <c r="E9240"/>
    </row>
    <row r="9241" spans="5:5">
      <c r="E9241"/>
    </row>
    <row r="9242" spans="5:5">
      <c r="E9242"/>
    </row>
    <row r="9243" spans="5:5">
      <c r="E9243"/>
    </row>
    <row r="9244" spans="5:5">
      <c r="E9244"/>
    </row>
    <row r="9245" spans="5:5">
      <c r="E9245"/>
    </row>
    <row r="9246" spans="5:5">
      <c r="E9246"/>
    </row>
    <row r="9247" spans="5:5">
      <c r="E9247"/>
    </row>
    <row r="9248" spans="5:5">
      <c r="E9248"/>
    </row>
    <row r="9249" spans="5:5">
      <c r="E9249"/>
    </row>
    <row r="9250" spans="5:5">
      <c r="E9250"/>
    </row>
    <row r="9251" spans="5:5" ht="13" thickBot="1">
      <c r="E9251"/>
    </row>
    <row r="9252" spans="5:5" ht="13.5" thickTop="1" thickBot="1">
      <c r="E9252"/>
    </row>
    <row r="9253" spans="5:5" ht="13.5" thickTop="1" thickBot="1">
      <c r="E9253"/>
    </row>
    <row r="9254" spans="5:5" ht="13.5" thickTop="1" thickBot="1">
      <c r="E9254"/>
    </row>
    <row r="9255" spans="5:5" ht="13.5" thickTop="1" thickBot="1">
      <c r="E9255"/>
    </row>
    <row r="9256" spans="5:5" ht="13.5" thickTop="1" thickBot="1">
      <c r="E9256"/>
    </row>
    <row r="9257" spans="5:5" ht="13.5" thickTop="1" thickBot="1">
      <c r="E9257"/>
    </row>
    <row r="9258" spans="5:5" ht="13.5" thickTop="1" thickBot="1">
      <c r="E9258"/>
    </row>
    <row r="9259" spans="5:5" ht="13.5" thickTop="1" thickBot="1">
      <c r="E9259"/>
    </row>
    <row r="9260" spans="5:5" ht="13.5" thickTop="1" thickBot="1">
      <c r="E9260"/>
    </row>
    <row r="9261" spans="5:5" ht="13.5" thickTop="1" thickBot="1">
      <c r="E9261"/>
    </row>
    <row r="9262" spans="5:5" ht="13.5" thickTop="1" thickBot="1">
      <c r="E9262"/>
    </row>
    <row r="9263" spans="5:5" ht="13.5" thickTop="1" thickBot="1">
      <c r="E9263"/>
    </row>
    <row r="9264" spans="5:5" ht="13.5" thickTop="1" thickBot="1">
      <c r="E9264"/>
    </row>
    <row r="9265" spans="5:5" ht="13.5" thickTop="1" thickBot="1">
      <c r="E9265"/>
    </row>
    <row r="9266" spans="5:5" ht="13.5" thickTop="1" thickBot="1">
      <c r="E9266"/>
    </row>
    <row r="9267" spans="5:5" ht="13.5" thickTop="1" thickBot="1">
      <c r="E9267"/>
    </row>
    <row r="9268" spans="5:5" ht="13.5" thickTop="1" thickBot="1">
      <c r="E9268"/>
    </row>
    <row r="9269" spans="5:5" ht="13.5" thickTop="1" thickBot="1">
      <c r="E9269"/>
    </row>
    <row r="9270" spans="5:5" ht="13.5" thickTop="1" thickBot="1">
      <c r="E9270"/>
    </row>
    <row r="9271" spans="5:5" ht="13.5" thickTop="1" thickBot="1">
      <c r="E9271"/>
    </row>
    <row r="9272" spans="5:5" ht="13.5" thickTop="1" thickBot="1">
      <c r="E9272"/>
    </row>
    <row r="9273" spans="5:5" ht="13.5" thickTop="1" thickBot="1">
      <c r="E9273"/>
    </row>
    <row r="9274" spans="5:5" ht="13.5" thickTop="1" thickBot="1">
      <c r="E9274"/>
    </row>
    <row r="9275" spans="5:5" ht="13.5" thickTop="1" thickBot="1">
      <c r="E9275"/>
    </row>
    <row r="9276" spans="5:5" ht="13.5" thickTop="1" thickBot="1">
      <c r="E9276"/>
    </row>
    <row r="9277" spans="5:5" ht="13.5" thickTop="1" thickBot="1">
      <c r="E9277"/>
    </row>
    <row r="9278" spans="5:5" ht="13.5" thickTop="1" thickBot="1">
      <c r="E9278"/>
    </row>
    <row r="9279" spans="5:5" ht="13.5" thickTop="1" thickBot="1">
      <c r="E9279"/>
    </row>
    <row r="9280" spans="5:5" ht="13.5" thickTop="1" thickBot="1">
      <c r="E9280"/>
    </row>
    <row r="9281" spans="5:5" ht="13.5" thickTop="1" thickBot="1">
      <c r="E9281"/>
    </row>
    <row r="9282" spans="5:5" ht="13.5" thickTop="1" thickBot="1">
      <c r="E9282"/>
    </row>
    <row r="9283" spans="5:5" ht="13.5" thickTop="1" thickBot="1">
      <c r="E9283"/>
    </row>
    <row r="9284" spans="5:5" ht="13.5" thickTop="1" thickBot="1">
      <c r="E9284"/>
    </row>
    <row r="9285" spans="5:5" ht="13.5" thickTop="1" thickBot="1">
      <c r="E9285"/>
    </row>
    <row r="9286" spans="5:5" ht="13.5" thickTop="1" thickBot="1">
      <c r="E9286"/>
    </row>
    <row r="9287" spans="5:5" ht="13.5" thickTop="1" thickBot="1">
      <c r="E9287"/>
    </row>
    <row r="9288" spans="5:5" ht="13.5" thickTop="1" thickBot="1">
      <c r="E9288"/>
    </row>
    <row r="9289" spans="5:5" ht="13.5" thickTop="1" thickBot="1">
      <c r="E9289"/>
    </row>
    <row r="9290" spans="5:5" ht="13.5" thickTop="1" thickBot="1">
      <c r="E9290"/>
    </row>
    <row r="9291" spans="5:5" ht="13.5" thickTop="1" thickBot="1">
      <c r="E9291"/>
    </row>
    <row r="9292" spans="5:5" ht="13.5" thickTop="1" thickBot="1">
      <c r="E9292"/>
    </row>
    <row r="9293" spans="5:5" ht="13.5" thickTop="1" thickBot="1">
      <c r="E9293"/>
    </row>
    <row r="9294" spans="5:5" ht="13.5" thickTop="1" thickBot="1">
      <c r="E9294"/>
    </row>
    <row r="9295" spans="5:5" ht="13.5" thickTop="1" thickBot="1">
      <c r="E9295"/>
    </row>
    <row r="9296" spans="5:5" ht="13.5" thickTop="1" thickBot="1">
      <c r="E9296"/>
    </row>
    <row r="9297" spans="5:5" ht="13.5" thickTop="1" thickBot="1">
      <c r="E9297"/>
    </row>
    <row r="9298" spans="5:5" ht="13.5" thickTop="1" thickBot="1">
      <c r="E9298"/>
    </row>
    <row r="9299" spans="5:5" ht="13.5" thickTop="1" thickBot="1">
      <c r="E9299"/>
    </row>
    <row r="9300" spans="5:5" ht="13.5" thickTop="1" thickBot="1">
      <c r="E9300"/>
    </row>
    <row r="9301" spans="5:5" ht="13.5" thickTop="1" thickBot="1">
      <c r="E9301"/>
    </row>
    <row r="9302" spans="5:5" ht="13.5" thickTop="1" thickBot="1">
      <c r="E9302"/>
    </row>
    <row r="9303" spans="5:5" ht="13.5" thickTop="1" thickBot="1">
      <c r="E9303"/>
    </row>
    <row r="9304" spans="5:5" ht="13.5" thickTop="1" thickBot="1">
      <c r="E9304"/>
    </row>
    <row r="9305" spans="5:5" ht="13.5" thickTop="1" thickBot="1">
      <c r="E9305"/>
    </row>
    <row r="9306" spans="5:5" ht="13.5" thickTop="1" thickBot="1">
      <c r="E9306"/>
    </row>
    <row r="9307" spans="5:5" ht="13.5" thickTop="1" thickBot="1">
      <c r="E9307"/>
    </row>
    <row r="9308" spans="5:5" ht="13" thickTop="1">
      <c r="E9308"/>
    </row>
    <row r="9309" spans="5:5">
      <c r="E9309"/>
    </row>
    <row r="9310" spans="5:5">
      <c r="E9310"/>
    </row>
    <row r="9311" spans="5:5">
      <c r="E9311"/>
    </row>
    <row r="9312" spans="5:5">
      <c r="E9312"/>
    </row>
    <row r="9313" spans="5:5">
      <c r="E9313"/>
    </row>
    <row r="9314" spans="5:5">
      <c r="E9314"/>
    </row>
    <row r="9315" spans="5:5">
      <c r="E9315"/>
    </row>
    <row r="9316" spans="5:5">
      <c r="E9316"/>
    </row>
    <row r="9317" spans="5:5">
      <c r="E9317"/>
    </row>
    <row r="9318" spans="5:5">
      <c r="E9318"/>
    </row>
    <row r="9319" spans="5:5">
      <c r="E9319"/>
    </row>
    <row r="9320" spans="5:5">
      <c r="E9320"/>
    </row>
    <row r="9321" spans="5:5" ht="13" thickBot="1">
      <c r="E9321"/>
    </row>
    <row r="9322" spans="5:5" ht="13.5" thickTop="1" thickBot="1">
      <c r="E9322"/>
    </row>
    <row r="9323" spans="5:5" ht="13.5" thickTop="1" thickBot="1">
      <c r="E9323"/>
    </row>
    <row r="9324" spans="5:5" ht="13.5" thickTop="1" thickBot="1">
      <c r="E9324"/>
    </row>
    <row r="9325" spans="5:5" ht="13.5" thickTop="1" thickBot="1">
      <c r="E9325"/>
    </row>
    <row r="9326" spans="5:5" ht="13.5" thickTop="1" thickBot="1">
      <c r="E9326"/>
    </row>
    <row r="9327" spans="5:5" ht="13.5" thickTop="1" thickBot="1">
      <c r="E9327"/>
    </row>
    <row r="9328" spans="5:5" ht="13.5" thickTop="1" thickBot="1">
      <c r="E9328"/>
    </row>
    <row r="9329" spans="5:5" ht="13.5" thickTop="1" thickBot="1">
      <c r="E9329"/>
    </row>
    <row r="9330" spans="5:5" ht="13.5" thickTop="1" thickBot="1">
      <c r="E9330"/>
    </row>
    <row r="9331" spans="5:5" ht="13.5" thickTop="1" thickBot="1">
      <c r="E9331"/>
    </row>
    <row r="9332" spans="5:5" ht="13.5" thickTop="1" thickBot="1">
      <c r="E9332"/>
    </row>
    <row r="9333" spans="5:5" ht="13.5" thickTop="1" thickBot="1">
      <c r="E9333"/>
    </row>
    <row r="9334" spans="5:5" ht="13.5" thickTop="1" thickBot="1">
      <c r="E9334"/>
    </row>
    <row r="9335" spans="5:5" ht="13.5" thickTop="1" thickBot="1">
      <c r="E9335"/>
    </row>
    <row r="9336" spans="5:5" ht="13.5" thickTop="1" thickBot="1">
      <c r="E9336"/>
    </row>
    <row r="9337" spans="5:5" ht="13.5" thickTop="1" thickBot="1">
      <c r="E9337"/>
    </row>
    <row r="9338" spans="5:5" ht="13.5" thickTop="1" thickBot="1">
      <c r="E9338"/>
    </row>
    <row r="9339" spans="5:5" ht="13.5" thickTop="1" thickBot="1">
      <c r="E9339"/>
    </row>
    <row r="9340" spans="5:5" ht="13.5" thickTop="1" thickBot="1">
      <c r="E9340"/>
    </row>
    <row r="9341" spans="5:5" ht="13.5" thickTop="1" thickBot="1">
      <c r="E9341"/>
    </row>
    <row r="9342" spans="5:5" ht="13.5" thickTop="1" thickBot="1">
      <c r="E9342"/>
    </row>
    <row r="9343" spans="5:5" ht="13.5" thickTop="1" thickBot="1">
      <c r="E9343"/>
    </row>
    <row r="9344" spans="5:5" ht="13.5" thickTop="1" thickBot="1">
      <c r="E9344"/>
    </row>
    <row r="9345" spans="5:5" ht="13.5" thickTop="1" thickBot="1">
      <c r="E9345"/>
    </row>
    <row r="9346" spans="5:5" ht="13.5" thickTop="1" thickBot="1">
      <c r="E9346"/>
    </row>
    <row r="9347" spans="5:5" ht="13.5" thickTop="1" thickBot="1">
      <c r="E9347"/>
    </row>
    <row r="9348" spans="5:5" ht="13.5" thickTop="1" thickBot="1">
      <c r="E9348"/>
    </row>
    <row r="9349" spans="5:5" ht="13.5" thickTop="1" thickBot="1">
      <c r="E9349"/>
    </row>
    <row r="9350" spans="5:5" ht="13.5" thickTop="1" thickBot="1">
      <c r="E9350"/>
    </row>
    <row r="9351" spans="5:5" ht="13.5" thickTop="1" thickBot="1">
      <c r="E9351"/>
    </row>
    <row r="9352" spans="5:5" ht="13.5" thickTop="1" thickBot="1">
      <c r="E9352"/>
    </row>
    <row r="9353" spans="5:5" ht="13.5" thickTop="1" thickBot="1">
      <c r="E9353"/>
    </row>
    <row r="9354" spans="5:5" ht="13.5" thickTop="1" thickBot="1">
      <c r="E9354"/>
    </row>
    <row r="9355" spans="5:5" ht="13.5" thickTop="1" thickBot="1">
      <c r="E9355"/>
    </row>
    <row r="9356" spans="5:5" ht="13.5" thickTop="1" thickBot="1">
      <c r="E9356"/>
    </row>
    <row r="9357" spans="5:5" ht="13.5" thickTop="1" thickBot="1">
      <c r="E9357"/>
    </row>
    <row r="9358" spans="5:5" ht="13.5" thickTop="1" thickBot="1">
      <c r="E9358"/>
    </row>
    <row r="9359" spans="5:5" ht="13.5" thickTop="1" thickBot="1">
      <c r="E9359"/>
    </row>
    <row r="9360" spans="5:5" ht="13.5" thickTop="1" thickBot="1">
      <c r="E9360"/>
    </row>
    <row r="9361" spans="5:5" ht="13.5" thickTop="1" thickBot="1">
      <c r="E9361"/>
    </row>
    <row r="9362" spans="5:5" ht="13.5" thickTop="1" thickBot="1">
      <c r="E9362"/>
    </row>
    <row r="9363" spans="5:5" ht="13.5" thickTop="1" thickBot="1">
      <c r="E9363"/>
    </row>
    <row r="9364" spans="5:5" ht="13.5" thickTop="1" thickBot="1">
      <c r="E9364"/>
    </row>
    <row r="9365" spans="5:5" ht="13.5" thickTop="1" thickBot="1">
      <c r="E9365"/>
    </row>
    <row r="9366" spans="5:5" ht="13.5" thickTop="1" thickBot="1">
      <c r="E9366"/>
    </row>
    <row r="9367" spans="5:5" ht="13.5" thickTop="1" thickBot="1">
      <c r="E9367"/>
    </row>
    <row r="9368" spans="5:5" ht="13.5" thickTop="1" thickBot="1">
      <c r="E9368"/>
    </row>
    <row r="9369" spans="5:5" ht="13.5" thickTop="1" thickBot="1">
      <c r="E9369"/>
    </row>
    <row r="9370" spans="5:5" ht="13.5" thickTop="1" thickBot="1">
      <c r="E9370"/>
    </row>
    <row r="9371" spans="5:5" ht="13.5" thickTop="1" thickBot="1">
      <c r="E9371"/>
    </row>
    <row r="9372" spans="5:5" ht="13.5" thickTop="1" thickBot="1">
      <c r="E9372"/>
    </row>
    <row r="9373" spans="5:5" ht="13.5" thickTop="1" thickBot="1">
      <c r="E9373"/>
    </row>
    <row r="9374" spans="5:5" ht="13.5" thickTop="1" thickBot="1">
      <c r="E9374"/>
    </row>
    <row r="9375" spans="5:5" ht="13.5" thickTop="1" thickBot="1">
      <c r="E9375"/>
    </row>
    <row r="9376" spans="5:5" ht="13.5" thickTop="1" thickBot="1">
      <c r="E9376"/>
    </row>
    <row r="9377" spans="5:5" ht="13.5" thickTop="1" thickBot="1">
      <c r="E9377"/>
    </row>
    <row r="9378" spans="5:5" ht="13" thickTop="1">
      <c r="E9378"/>
    </row>
    <row r="9379" spans="5:5">
      <c r="E9379"/>
    </row>
    <row r="9380" spans="5:5">
      <c r="E9380"/>
    </row>
    <row r="9381" spans="5:5">
      <c r="E9381"/>
    </row>
    <row r="9382" spans="5:5">
      <c r="E9382"/>
    </row>
    <row r="9383" spans="5:5">
      <c r="E9383"/>
    </row>
    <row r="9384" spans="5:5">
      <c r="E9384"/>
    </row>
    <row r="9385" spans="5:5">
      <c r="E9385"/>
    </row>
    <row r="9386" spans="5:5">
      <c r="E9386"/>
    </row>
    <row r="9387" spans="5:5">
      <c r="E9387"/>
    </row>
    <row r="9388" spans="5:5">
      <c r="E9388"/>
    </row>
    <row r="9389" spans="5:5">
      <c r="E9389"/>
    </row>
    <row r="9390" spans="5:5">
      <c r="E9390"/>
    </row>
    <row r="9391" spans="5:5" ht="13" thickBot="1">
      <c r="E9391"/>
    </row>
    <row r="9392" spans="5:5" ht="13.5" thickTop="1" thickBot="1">
      <c r="E9392"/>
    </row>
    <row r="9393" spans="5:5" ht="13.5" thickTop="1" thickBot="1">
      <c r="E9393"/>
    </row>
    <row r="9394" spans="5:5" ht="13.5" thickTop="1" thickBot="1">
      <c r="E9394"/>
    </row>
    <row r="9395" spans="5:5" ht="13.5" thickTop="1" thickBot="1">
      <c r="E9395"/>
    </row>
    <row r="9396" spans="5:5" ht="13.5" thickTop="1" thickBot="1">
      <c r="E9396"/>
    </row>
    <row r="9397" spans="5:5" ht="13.5" thickTop="1" thickBot="1">
      <c r="E9397"/>
    </row>
    <row r="9398" spans="5:5" ht="13.5" thickTop="1" thickBot="1">
      <c r="E9398"/>
    </row>
    <row r="9399" spans="5:5" ht="13.5" thickTop="1" thickBot="1">
      <c r="E9399"/>
    </row>
    <row r="9400" spans="5:5" ht="13.5" thickTop="1" thickBot="1">
      <c r="E9400"/>
    </row>
    <row r="9401" spans="5:5" ht="13.5" thickTop="1" thickBot="1">
      <c r="E9401"/>
    </row>
    <row r="9402" spans="5:5" ht="13.5" thickTop="1" thickBot="1">
      <c r="E9402"/>
    </row>
    <row r="9403" spans="5:5" ht="13.5" thickTop="1" thickBot="1">
      <c r="E9403"/>
    </row>
    <row r="9404" spans="5:5" ht="13.5" thickTop="1" thickBot="1">
      <c r="E9404"/>
    </row>
    <row r="9405" spans="5:5" ht="13.5" thickTop="1" thickBot="1">
      <c r="E9405"/>
    </row>
    <row r="9406" spans="5:5" ht="13.5" thickTop="1" thickBot="1">
      <c r="E9406"/>
    </row>
    <row r="9407" spans="5:5" ht="13.5" thickTop="1" thickBot="1">
      <c r="E9407"/>
    </row>
    <row r="9408" spans="5:5" ht="13.5" thickTop="1" thickBot="1">
      <c r="E9408"/>
    </row>
    <row r="9409" spans="5:5" ht="13.5" thickTop="1" thickBot="1">
      <c r="E9409"/>
    </row>
    <row r="9410" spans="5:5" ht="13.5" thickTop="1" thickBot="1">
      <c r="E9410"/>
    </row>
    <row r="9411" spans="5:5" ht="13.5" thickTop="1" thickBot="1">
      <c r="E9411"/>
    </row>
    <row r="9412" spans="5:5" ht="13.5" thickTop="1" thickBot="1">
      <c r="E9412"/>
    </row>
    <row r="9413" spans="5:5" ht="13.5" thickTop="1" thickBot="1">
      <c r="E9413"/>
    </row>
    <row r="9414" spans="5:5" ht="13.5" thickTop="1" thickBot="1">
      <c r="E9414"/>
    </row>
    <row r="9415" spans="5:5" ht="13.5" thickTop="1" thickBot="1">
      <c r="E9415"/>
    </row>
    <row r="9416" spans="5:5" ht="13.5" thickTop="1" thickBot="1">
      <c r="E9416"/>
    </row>
    <row r="9417" spans="5:5" ht="13.5" thickTop="1" thickBot="1">
      <c r="E9417"/>
    </row>
    <row r="9418" spans="5:5" ht="13.5" thickTop="1" thickBot="1">
      <c r="E9418"/>
    </row>
    <row r="9419" spans="5:5" ht="13.5" thickTop="1" thickBot="1">
      <c r="E9419"/>
    </row>
    <row r="9420" spans="5:5" ht="13.5" thickTop="1" thickBot="1">
      <c r="E9420"/>
    </row>
    <row r="9421" spans="5:5" ht="13.5" thickTop="1" thickBot="1">
      <c r="E9421"/>
    </row>
    <row r="9422" spans="5:5" ht="13.5" thickTop="1" thickBot="1">
      <c r="E9422"/>
    </row>
    <row r="9423" spans="5:5" ht="13.5" thickTop="1" thickBot="1">
      <c r="E9423"/>
    </row>
    <row r="9424" spans="5:5" ht="13.5" thickTop="1" thickBot="1">
      <c r="E9424"/>
    </row>
    <row r="9425" spans="5:5" ht="13.5" thickTop="1" thickBot="1">
      <c r="E9425"/>
    </row>
    <row r="9426" spans="5:5" ht="13.5" thickTop="1" thickBot="1">
      <c r="E9426"/>
    </row>
    <row r="9427" spans="5:5" ht="13.5" thickTop="1" thickBot="1">
      <c r="E9427"/>
    </row>
    <row r="9428" spans="5:5" ht="13.5" thickTop="1" thickBot="1">
      <c r="E9428"/>
    </row>
    <row r="9429" spans="5:5" ht="13.5" thickTop="1" thickBot="1">
      <c r="E9429"/>
    </row>
    <row r="9430" spans="5:5" ht="13.5" thickTop="1" thickBot="1">
      <c r="E9430"/>
    </row>
    <row r="9431" spans="5:5" ht="13.5" thickTop="1" thickBot="1">
      <c r="E9431"/>
    </row>
    <row r="9432" spans="5:5" ht="13.5" thickTop="1" thickBot="1">
      <c r="E9432"/>
    </row>
    <row r="9433" spans="5:5" ht="13.5" thickTop="1" thickBot="1">
      <c r="E9433"/>
    </row>
    <row r="9434" spans="5:5" ht="13.5" thickTop="1" thickBot="1">
      <c r="E9434"/>
    </row>
    <row r="9435" spans="5:5" ht="13.5" thickTop="1" thickBot="1">
      <c r="E9435"/>
    </row>
    <row r="9436" spans="5:5" ht="13.5" thickTop="1" thickBot="1">
      <c r="E9436"/>
    </row>
    <row r="9437" spans="5:5" ht="13.5" thickTop="1" thickBot="1">
      <c r="E9437"/>
    </row>
    <row r="9438" spans="5:5" ht="13.5" thickTop="1" thickBot="1">
      <c r="E9438"/>
    </row>
    <row r="9439" spans="5:5" ht="13.5" thickTop="1" thickBot="1">
      <c r="E9439"/>
    </row>
    <row r="9440" spans="5:5" ht="13.5" thickTop="1" thickBot="1">
      <c r="E9440"/>
    </row>
    <row r="9441" spans="5:5" ht="13.5" thickTop="1" thickBot="1">
      <c r="E9441"/>
    </row>
    <row r="9442" spans="5:5" ht="13.5" thickTop="1" thickBot="1">
      <c r="E9442"/>
    </row>
    <row r="9443" spans="5:5" ht="13.5" thickTop="1" thickBot="1">
      <c r="E9443"/>
    </row>
    <row r="9444" spans="5:5" ht="13.5" thickTop="1" thickBot="1">
      <c r="E9444"/>
    </row>
    <row r="9445" spans="5:5" ht="13.5" thickTop="1" thickBot="1">
      <c r="E9445"/>
    </row>
    <row r="9446" spans="5:5" ht="13.5" thickTop="1" thickBot="1">
      <c r="E9446"/>
    </row>
    <row r="9447" spans="5:5" ht="13.5" thickTop="1" thickBot="1">
      <c r="E9447"/>
    </row>
    <row r="9448" spans="5:5" ht="13" thickTop="1">
      <c r="E9448"/>
    </row>
    <row r="9449" spans="5:5">
      <c r="E9449"/>
    </row>
    <row r="9450" spans="5:5">
      <c r="E9450"/>
    </row>
    <row r="9451" spans="5:5">
      <c r="E9451"/>
    </row>
    <row r="9452" spans="5:5">
      <c r="E9452"/>
    </row>
    <row r="9453" spans="5:5">
      <c r="E9453"/>
    </row>
    <row r="9454" spans="5:5">
      <c r="E9454"/>
    </row>
    <row r="9455" spans="5:5">
      <c r="E9455"/>
    </row>
    <row r="9456" spans="5:5">
      <c r="E9456"/>
    </row>
    <row r="9457" spans="5:5">
      <c r="E9457"/>
    </row>
    <row r="9458" spans="5:5">
      <c r="E9458"/>
    </row>
    <row r="9459" spans="5:5">
      <c r="E9459"/>
    </row>
    <row r="9460" spans="5:5">
      <c r="E9460"/>
    </row>
    <row r="9461" spans="5:5" ht="13" thickBot="1">
      <c r="E9461"/>
    </row>
    <row r="9462" spans="5:5" ht="13.5" thickTop="1" thickBot="1">
      <c r="E9462"/>
    </row>
    <row r="9463" spans="5:5" ht="13.5" thickTop="1" thickBot="1">
      <c r="E9463"/>
    </row>
    <row r="9464" spans="5:5" ht="13.5" thickTop="1" thickBot="1">
      <c r="E9464"/>
    </row>
    <row r="9465" spans="5:5" ht="13.5" thickTop="1" thickBot="1">
      <c r="E9465"/>
    </row>
    <row r="9466" spans="5:5" ht="13.5" thickTop="1" thickBot="1">
      <c r="E9466"/>
    </row>
    <row r="9467" spans="5:5" ht="13.5" thickTop="1" thickBot="1">
      <c r="E9467"/>
    </row>
    <row r="9468" spans="5:5" ht="13.5" thickTop="1" thickBot="1">
      <c r="E9468"/>
    </row>
    <row r="9469" spans="5:5" ht="13.5" thickTop="1" thickBot="1">
      <c r="E9469"/>
    </row>
    <row r="9470" spans="5:5" ht="13.5" thickTop="1" thickBot="1">
      <c r="E9470"/>
    </row>
    <row r="9471" spans="5:5" ht="13.5" thickTop="1" thickBot="1">
      <c r="E9471"/>
    </row>
    <row r="9472" spans="5:5" ht="13.5" thickTop="1" thickBot="1">
      <c r="E9472"/>
    </row>
    <row r="9473" spans="5:5" ht="13.5" thickTop="1" thickBot="1">
      <c r="E9473"/>
    </row>
    <row r="9474" spans="5:5" ht="13.5" thickTop="1" thickBot="1">
      <c r="E9474"/>
    </row>
    <row r="9475" spans="5:5" ht="13.5" thickTop="1" thickBot="1">
      <c r="E9475"/>
    </row>
    <row r="9476" spans="5:5" ht="13.5" thickTop="1" thickBot="1">
      <c r="E9476"/>
    </row>
    <row r="9477" spans="5:5" ht="13.5" thickTop="1" thickBot="1">
      <c r="E9477"/>
    </row>
    <row r="9478" spans="5:5" ht="13.5" thickTop="1" thickBot="1">
      <c r="E9478"/>
    </row>
    <row r="9479" spans="5:5" ht="13.5" thickTop="1" thickBot="1">
      <c r="E9479"/>
    </row>
    <row r="9480" spans="5:5" ht="13.5" thickTop="1" thickBot="1">
      <c r="E9480"/>
    </row>
    <row r="9481" spans="5:5" ht="13.5" thickTop="1" thickBot="1">
      <c r="E9481"/>
    </row>
    <row r="9482" spans="5:5" ht="13.5" thickTop="1" thickBot="1">
      <c r="E9482"/>
    </row>
    <row r="9483" spans="5:5" ht="13.5" thickTop="1" thickBot="1">
      <c r="E9483"/>
    </row>
    <row r="9484" spans="5:5" ht="13.5" thickTop="1" thickBot="1">
      <c r="E9484"/>
    </row>
    <row r="9485" spans="5:5" ht="13.5" thickTop="1" thickBot="1">
      <c r="E9485"/>
    </row>
    <row r="9486" spans="5:5" ht="13.5" thickTop="1" thickBot="1">
      <c r="E9486"/>
    </row>
    <row r="9487" spans="5:5" ht="13.5" thickTop="1" thickBot="1">
      <c r="E9487"/>
    </row>
    <row r="9488" spans="5:5" ht="13.5" thickTop="1" thickBot="1">
      <c r="E9488"/>
    </row>
    <row r="9489" spans="5:5" ht="13.5" thickTop="1" thickBot="1">
      <c r="E9489"/>
    </row>
    <row r="9490" spans="5:5" ht="13.5" thickTop="1" thickBot="1">
      <c r="E9490"/>
    </row>
    <row r="9491" spans="5:5" ht="13.5" thickTop="1" thickBot="1">
      <c r="E9491"/>
    </row>
    <row r="9492" spans="5:5" ht="13.5" thickTop="1" thickBot="1">
      <c r="E9492"/>
    </row>
    <row r="9493" spans="5:5" ht="13.5" thickTop="1" thickBot="1">
      <c r="E9493"/>
    </row>
    <row r="9494" spans="5:5" ht="13.5" thickTop="1" thickBot="1">
      <c r="E9494"/>
    </row>
    <row r="9495" spans="5:5" ht="13.5" thickTop="1" thickBot="1">
      <c r="E9495"/>
    </row>
    <row r="9496" spans="5:5" ht="13.5" thickTop="1" thickBot="1">
      <c r="E9496"/>
    </row>
    <row r="9497" spans="5:5" ht="13.5" thickTop="1" thickBot="1">
      <c r="E9497"/>
    </row>
    <row r="9498" spans="5:5" ht="13.5" thickTop="1" thickBot="1">
      <c r="E9498"/>
    </row>
    <row r="9499" spans="5:5" ht="13.5" thickTop="1" thickBot="1">
      <c r="E9499"/>
    </row>
    <row r="9500" spans="5:5" ht="13.5" thickTop="1" thickBot="1">
      <c r="E9500"/>
    </row>
    <row r="9501" spans="5:5" ht="13.5" thickTop="1" thickBot="1">
      <c r="E9501"/>
    </row>
    <row r="9502" spans="5:5" ht="13.5" thickTop="1" thickBot="1">
      <c r="E9502"/>
    </row>
    <row r="9503" spans="5:5" ht="13.5" thickTop="1" thickBot="1">
      <c r="E9503"/>
    </row>
    <row r="9504" spans="5:5" ht="13.5" thickTop="1" thickBot="1">
      <c r="E9504"/>
    </row>
    <row r="9505" spans="5:5" ht="13.5" thickTop="1" thickBot="1">
      <c r="E9505"/>
    </row>
    <row r="9506" spans="5:5" ht="13.5" thickTop="1" thickBot="1">
      <c r="E9506"/>
    </row>
    <row r="9507" spans="5:5" ht="13.5" thickTop="1" thickBot="1">
      <c r="E9507"/>
    </row>
    <row r="9508" spans="5:5" ht="13.5" thickTop="1" thickBot="1">
      <c r="E9508"/>
    </row>
    <row r="9509" spans="5:5" ht="13.5" thickTop="1" thickBot="1">
      <c r="E9509"/>
    </row>
    <row r="9510" spans="5:5" ht="13.5" thickTop="1" thickBot="1">
      <c r="E9510"/>
    </row>
    <row r="9511" spans="5:5" ht="13.5" thickTop="1" thickBot="1">
      <c r="E9511"/>
    </row>
    <row r="9512" spans="5:5" ht="13.5" thickTop="1" thickBot="1">
      <c r="E9512"/>
    </row>
    <row r="9513" spans="5:5" ht="13.5" thickTop="1" thickBot="1">
      <c r="E9513"/>
    </row>
    <row r="9514" spans="5:5" ht="13.5" thickTop="1" thickBot="1">
      <c r="E9514"/>
    </row>
    <row r="9515" spans="5:5" ht="13.5" thickTop="1" thickBot="1">
      <c r="E9515"/>
    </row>
    <row r="9516" spans="5:5" ht="13.5" thickTop="1" thickBot="1">
      <c r="E9516"/>
    </row>
    <row r="9517" spans="5:5" ht="13.5" thickTop="1" thickBot="1">
      <c r="E9517"/>
    </row>
    <row r="9518" spans="5:5" ht="13" thickTop="1">
      <c r="E9518"/>
    </row>
    <row r="9519" spans="5:5">
      <c r="E9519"/>
    </row>
    <row r="9520" spans="5:5">
      <c r="E9520"/>
    </row>
    <row r="9521" spans="5:5">
      <c r="E9521"/>
    </row>
    <row r="9522" spans="5:5">
      <c r="E9522"/>
    </row>
    <row r="9523" spans="5:5">
      <c r="E9523"/>
    </row>
    <row r="9524" spans="5:5">
      <c r="E9524"/>
    </row>
    <row r="9525" spans="5:5">
      <c r="E9525"/>
    </row>
    <row r="9526" spans="5:5">
      <c r="E9526"/>
    </row>
    <row r="9527" spans="5:5">
      <c r="E9527"/>
    </row>
    <row r="9528" spans="5:5">
      <c r="E9528"/>
    </row>
    <row r="9529" spans="5:5">
      <c r="E9529"/>
    </row>
    <row r="9530" spans="5:5">
      <c r="E9530"/>
    </row>
    <row r="9531" spans="5:5" ht="13" thickBot="1">
      <c r="E9531"/>
    </row>
    <row r="9532" spans="5:5" ht="13.5" thickTop="1" thickBot="1">
      <c r="E9532"/>
    </row>
    <row r="9533" spans="5:5" ht="13.5" thickTop="1" thickBot="1">
      <c r="E9533"/>
    </row>
    <row r="9534" spans="5:5" ht="13.5" thickTop="1" thickBot="1">
      <c r="E9534"/>
    </row>
    <row r="9535" spans="5:5" ht="13.5" thickTop="1" thickBot="1">
      <c r="E9535"/>
    </row>
    <row r="9536" spans="5:5" ht="13.5" thickTop="1" thickBot="1">
      <c r="E9536"/>
    </row>
    <row r="9537" spans="5:5" ht="13.5" thickTop="1" thickBot="1">
      <c r="E9537"/>
    </row>
    <row r="9538" spans="5:5" ht="13.5" thickTop="1" thickBot="1">
      <c r="E9538"/>
    </row>
    <row r="9539" spans="5:5" ht="13.5" thickTop="1" thickBot="1">
      <c r="E9539"/>
    </row>
    <row r="9540" spans="5:5" ht="13.5" thickTop="1" thickBot="1">
      <c r="E9540"/>
    </row>
    <row r="9541" spans="5:5" ht="13.5" thickTop="1" thickBot="1">
      <c r="E9541"/>
    </row>
    <row r="9542" spans="5:5" ht="13.5" thickTop="1" thickBot="1">
      <c r="E9542"/>
    </row>
    <row r="9543" spans="5:5" ht="13.5" thickTop="1" thickBot="1">
      <c r="E9543"/>
    </row>
    <row r="9544" spans="5:5" ht="13.5" thickTop="1" thickBot="1">
      <c r="E9544"/>
    </row>
    <row r="9545" spans="5:5" ht="13.5" thickTop="1" thickBot="1">
      <c r="E9545"/>
    </row>
    <row r="9546" spans="5:5" ht="13.5" thickTop="1" thickBot="1">
      <c r="E9546"/>
    </row>
    <row r="9547" spans="5:5" ht="13.5" thickTop="1" thickBot="1">
      <c r="E9547"/>
    </row>
    <row r="9548" spans="5:5" ht="13.5" thickTop="1" thickBot="1">
      <c r="E9548"/>
    </row>
    <row r="9549" spans="5:5" ht="13.5" thickTop="1" thickBot="1">
      <c r="E9549"/>
    </row>
    <row r="9550" spans="5:5" ht="13.5" thickTop="1" thickBot="1">
      <c r="E9550"/>
    </row>
    <row r="9551" spans="5:5" ht="13.5" thickTop="1" thickBot="1">
      <c r="E9551"/>
    </row>
    <row r="9552" spans="5:5" ht="13.5" thickTop="1" thickBot="1">
      <c r="E9552"/>
    </row>
    <row r="9553" spans="5:5" ht="13.5" thickTop="1" thickBot="1">
      <c r="E9553"/>
    </row>
    <row r="9554" spans="5:5" ht="13.5" thickTop="1" thickBot="1">
      <c r="E9554"/>
    </row>
    <row r="9555" spans="5:5" ht="13.5" thickTop="1" thickBot="1">
      <c r="E9555"/>
    </row>
    <row r="9556" spans="5:5" ht="13.5" thickTop="1" thickBot="1">
      <c r="E9556"/>
    </row>
    <row r="9557" spans="5:5" ht="13.5" thickTop="1" thickBot="1">
      <c r="E9557"/>
    </row>
    <row r="9558" spans="5:5" ht="13.5" thickTop="1" thickBot="1">
      <c r="E9558"/>
    </row>
    <row r="9559" spans="5:5" ht="13.5" thickTop="1" thickBot="1">
      <c r="E9559"/>
    </row>
    <row r="9560" spans="5:5" ht="13.5" thickTop="1" thickBot="1">
      <c r="E9560"/>
    </row>
    <row r="9561" spans="5:5" ht="13.5" thickTop="1" thickBot="1">
      <c r="E9561"/>
    </row>
    <row r="9562" spans="5:5" ht="13.5" thickTop="1" thickBot="1">
      <c r="E9562"/>
    </row>
    <row r="9563" spans="5:5" ht="13.5" thickTop="1" thickBot="1">
      <c r="E9563"/>
    </row>
    <row r="9564" spans="5:5" ht="13.5" thickTop="1" thickBot="1">
      <c r="E9564"/>
    </row>
    <row r="9565" spans="5:5" ht="13.5" thickTop="1" thickBot="1">
      <c r="E9565"/>
    </row>
    <row r="9566" spans="5:5" ht="13.5" thickTop="1" thickBot="1">
      <c r="E9566"/>
    </row>
    <row r="9567" spans="5:5" ht="13.5" thickTop="1" thickBot="1">
      <c r="E9567"/>
    </row>
    <row r="9568" spans="5:5" ht="13.5" thickTop="1" thickBot="1">
      <c r="E9568"/>
    </row>
    <row r="9569" spans="5:5" ht="13.5" thickTop="1" thickBot="1">
      <c r="E9569"/>
    </row>
    <row r="9570" spans="5:5" ht="13.5" thickTop="1" thickBot="1">
      <c r="E9570"/>
    </row>
    <row r="9571" spans="5:5" ht="13.5" thickTop="1" thickBot="1">
      <c r="E9571"/>
    </row>
    <row r="9572" spans="5:5" ht="13.5" thickTop="1" thickBot="1">
      <c r="E9572"/>
    </row>
    <row r="9573" spans="5:5" ht="13.5" thickTop="1" thickBot="1">
      <c r="E9573"/>
    </row>
    <row r="9574" spans="5:5" ht="13.5" thickTop="1" thickBot="1">
      <c r="E9574"/>
    </row>
    <row r="9575" spans="5:5" ht="13.5" thickTop="1" thickBot="1">
      <c r="E9575"/>
    </row>
    <row r="9576" spans="5:5" ht="13.5" thickTop="1" thickBot="1">
      <c r="E9576"/>
    </row>
    <row r="9577" spans="5:5" ht="13.5" thickTop="1" thickBot="1">
      <c r="E9577"/>
    </row>
    <row r="9578" spans="5:5" ht="13.5" thickTop="1" thickBot="1">
      <c r="E9578"/>
    </row>
    <row r="9579" spans="5:5" ht="13.5" thickTop="1" thickBot="1">
      <c r="E9579"/>
    </row>
    <row r="9580" spans="5:5" ht="13.5" thickTop="1" thickBot="1">
      <c r="E9580"/>
    </row>
    <row r="9581" spans="5:5" ht="13.5" thickTop="1" thickBot="1">
      <c r="E9581"/>
    </row>
    <row r="9582" spans="5:5" ht="13.5" thickTop="1" thickBot="1">
      <c r="E9582"/>
    </row>
    <row r="9583" spans="5:5" ht="13.5" thickTop="1" thickBot="1">
      <c r="E9583"/>
    </row>
    <row r="9584" spans="5:5" ht="13.5" thickTop="1" thickBot="1">
      <c r="E9584"/>
    </row>
    <row r="9585" spans="5:5" ht="13.5" thickTop="1" thickBot="1">
      <c r="E9585"/>
    </row>
    <row r="9586" spans="5:5" ht="13.5" thickTop="1" thickBot="1">
      <c r="E9586"/>
    </row>
    <row r="9587" spans="5:5" ht="13.5" thickTop="1" thickBot="1">
      <c r="E9587"/>
    </row>
    <row r="9588" spans="5:5" ht="13" thickTop="1">
      <c r="E9588"/>
    </row>
    <row r="9589" spans="5:5">
      <c r="E9589"/>
    </row>
    <row r="9590" spans="5:5">
      <c r="E9590"/>
    </row>
    <row r="9591" spans="5:5">
      <c r="E9591"/>
    </row>
    <row r="9592" spans="5:5">
      <c r="E9592"/>
    </row>
    <row r="9593" spans="5:5">
      <c r="E9593"/>
    </row>
    <row r="9594" spans="5:5">
      <c r="E9594"/>
    </row>
    <row r="9595" spans="5:5">
      <c r="E9595"/>
    </row>
    <row r="9596" spans="5:5">
      <c r="E9596"/>
    </row>
    <row r="9597" spans="5:5">
      <c r="E9597"/>
    </row>
    <row r="9598" spans="5:5">
      <c r="E9598"/>
    </row>
    <row r="9599" spans="5:5">
      <c r="E9599"/>
    </row>
    <row r="9600" spans="5:5">
      <c r="E9600"/>
    </row>
    <row r="9601" spans="5:5" ht="13" thickBot="1">
      <c r="E9601"/>
    </row>
    <row r="9602" spans="5:5" ht="13.5" thickTop="1" thickBot="1">
      <c r="E9602"/>
    </row>
    <row r="9603" spans="5:5" ht="13.5" thickTop="1" thickBot="1">
      <c r="E9603"/>
    </row>
    <row r="9604" spans="5:5" ht="13.5" thickTop="1" thickBot="1">
      <c r="E9604"/>
    </row>
    <row r="9605" spans="5:5" ht="13.5" thickTop="1" thickBot="1">
      <c r="E9605"/>
    </row>
    <row r="9606" spans="5:5" ht="13.5" thickTop="1" thickBot="1">
      <c r="E9606"/>
    </row>
    <row r="9607" spans="5:5" ht="13.5" thickTop="1" thickBot="1">
      <c r="E9607"/>
    </row>
    <row r="9608" spans="5:5" ht="13.5" thickTop="1" thickBot="1">
      <c r="E9608"/>
    </row>
    <row r="9609" spans="5:5" ht="13.5" thickTop="1" thickBot="1">
      <c r="E9609"/>
    </row>
    <row r="9610" spans="5:5" ht="13.5" thickTop="1" thickBot="1">
      <c r="E9610"/>
    </row>
    <row r="9611" spans="5:5" ht="13.5" thickTop="1" thickBot="1">
      <c r="E9611"/>
    </row>
    <row r="9612" spans="5:5" ht="13.5" thickTop="1" thickBot="1">
      <c r="E9612"/>
    </row>
    <row r="9613" spans="5:5" ht="13.5" thickTop="1" thickBot="1">
      <c r="E9613"/>
    </row>
    <row r="9614" spans="5:5" ht="13.5" thickTop="1" thickBot="1">
      <c r="E9614"/>
    </row>
    <row r="9615" spans="5:5" ht="13.5" thickTop="1" thickBot="1">
      <c r="E9615"/>
    </row>
    <row r="9616" spans="5:5" ht="13.5" thickTop="1" thickBot="1">
      <c r="E9616"/>
    </row>
    <row r="9617" spans="5:5" ht="13.5" thickTop="1" thickBot="1">
      <c r="E9617"/>
    </row>
    <row r="9618" spans="5:5" ht="13.5" thickTop="1" thickBot="1">
      <c r="E9618"/>
    </row>
    <row r="9619" spans="5:5" ht="13.5" thickTop="1" thickBot="1">
      <c r="E9619"/>
    </row>
    <row r="9620" spans="5:5" ht="13.5" thickTop="1" thickBot="1">
      <c r="E9620"/>
    </row>
    <row r="9621" spans="5:5" ht="13.5" thickTop="1" thickBot="1">
      <c r="E9621"/>
    </row>
    <row r="9622" spans="5:5" ht="13.5" thickTop="1" thickBot="1">
      <c r="E9622"/>
    </row>
    <row r="9623" spans="5:5" ht="13.5" thickTop="1" thickBot="1">
      <c r="E9623"/>
    </row>
    <row r="9624" spans="5:5" ht="13.5" thickTop="1" thickBot="1">
      <c r="E9624"/>
    </row>
    <row r="9625" spans="5:5" ht="13.5" thickTop="1" thickBot="1">
      <c r="E9625"/>
    </row>
    <row r="9626" spans="5:5" ht="13.5" thickTop="1" thickBot="1">
      <c r="E9626"/>
    </row>
    <row r="9627" spans="5:5" ht="13.5" thickTop="1" thickBot="1">
      <c r="E9627"/>
    </row>
    <row r="9628" spans="5:5" ht="13.5" thickTop="1" thickBot="1">
      <c r="E9628"/>
    </row>
    <row r="9629" spans="5:5" ht="13.5" thickTop="1" thickBot="1">
      <c r="E9629"/>
    </row>
    <row r="9630" spans="5:5" ht="13.5" thickTop="1" thickBot="1">
      <c r="E9630"/>
    </row>
    <row r="9631" spans="5:5" ht="13.5" thickTop="1" thickBot="1">
      <c r="E9631"/>
    </row>
    <row r="9632" spans="5:5" ht="13.5" thickTop="1" thickBot="1">
      <c r="E9632"/>
    </row>
    <row r="9633" spans="5:5" ht="13.5" thickTop="1" thickBot="1">
      <c r="E9633"/>
    </row>
    <row r="9634" spans="5:5" ht="13.5" thickTop="1" thickBot="1">
      <c r="E9634"/>
    </row>
    <row r="9635" spans="5:5" ht="13.5" thickTop="1" thickBot="1">
      <c r="E9635"/>
    </row>
    <row r="9636" spans="5:5" ht="13.5" thickTop="1" thickBot="1">
      <c r="E9636"/>
    </row>
    <row r="9637" spans="5:5" ht="13.5" thickTop="1" thickBot="1">
      <c r="E9637"/>
    </row>
    <row r="9638" spans="5:5" ht="13.5" thickTop="1" thickBot="1">
      <c r="E9638"/>
    </row>
    <row r="9639" spans="5:5" ht="13.5" thickTop="1" thickBot="1">
      <c r="E9639"/>
    </row>
    <row r="9640" spans="5:5" ht="13.5" thickTop="1" thickBot="1">
      <c r="E9640"/>
    </row>
    <row r="9641" spans="5:5" ht="13.5" thickTop="1" thickBot="1">
      <c r="E9641"/>
    </row>
    <row r="9642" spans="5:5" ht="13.5" thickTop="1" thickBot="1">
      <c r="E9642"/>
    </row>
    <row r="9643" spans="5:5" ht="13.5" thickTop="1" thickBot="1">
      <c r="E9643"/>
    </row>
    <row r="9644" spans="5:5" ht="13.5" thickTop="1" thickBot="1">
      <c r="E9644"/>
    </row>
    <row r="9645" spans="5:5" ht="13.5" thickTop="1" thickBot="1">
      <c r="E9645"/>
    </row>
    <row r="9646" spans="5:5" ht="13.5" thickTop="1" thickBot="1">
      <c r="E9646"/>
    </row>
    <row r="9647" spans="5:5" ht="13.5" thickTop="1" thickBot="1">
      <c r="E9647"/>
    </row>
    <row r="9648" spans="5:5" ht="13.5" thickTop="1" thickBot="1">
      <c r="E9648"/>
    </row>
    <row r="9649" spans="5:5" ht="13.5" thickTop="1" thickBot="1">
      <c r="E9649"/>
    </row>
    <row r="9650" spans="5:5" ht="13.5" thickTop="1" thickBot="1">
      <c r="E9650"/>
    </row>
    <row r="9651" spans="5:5" ht="13.5" thickTop="1" thickBot="1">
      <c r="E9651"/>
    </row>
    <row r="9652" spans="5:5" ht="13.5" thickTop="1" thickBot="1">
      <c r="E9652"/>
    </row>
    <row r="9653" spans="5:5" ht="13.5" thickTop="1" thickBot="1">
      <c r="E9653"/>
    </row>
    <row r="9654" spans="5:5" ht="13.5" thickTop="1" thickBot="1">
      <c r="E9654"/>
    </row>
    <row r="9655" spans="5:5" ht="13.5" thickTop="1" thickBot="1">
      <c r="E9655"/>
    </row>
    <row r="9656" spans="5:5" ht="13.5" thickTop="1" thickBot="1">
      <c r="E9656"/>
    </row>
    <row r="9657" spans="5:5" ht="13.5" thickTop="1" thickBot="1">
      <c r="E9657"/>
    </row>
    <row r="9658" spans="5:5" ht="13" thickTop="1">
      <c r="E9658"/>
    </row>
    <row r="9659" spans="5:5">
      <c r="E9659"/>
    </row>
    <row r="9660" spans="5:5">
      <c r="E9660"/>
    </row>
    <row r="9661" spans="5:5">
      <c r="E9661"/>
    </row>
    <row r="9662" spans="5:5">
      <c r="E9662"/>
    </row>
    <row r="9663" spans="5:5">
      <c r="E9663"/>
    </row>
    <row r="9664" spans="5:5">
      <c r="E9664"/>
    </row>
    <row r="9665" spans="5:5">
      <c r="E9665"/>
    </row>
    <row r="9666" spans="5:5">
      <c r="E9666"/>
    </row>
    <row r="9667" spans="5:5">
      <c r="E9667"/>
    </row>
    <row r="9668" spans="5:5">
      <c r="E9668"/>
    </row>
    <row r="9669" spans="5:5">
      <c r="E9669"/>
    </row>
    <row r="9670" spans="5:5">
      <c r="E9670"/>
    </row>
    <row r="9671" spans="5:5" ht="13" thickBot="1">
      <c r="E9671"/>
    </row>
    <row r="9672" spans="5:5" ht="13.5" thickTop="1" thickBot="1">
      <c r="E9672"/>
    </row>
    <row r="9673" spans="5:5" ht="13.5" thickTop="1" thickBot="1">
      <c r="E9673"/>
    </row>
    <row r="9674" spans="5:5" ht="13.5" thickTop="1" thickBot="1">
      <c r="E9674"/>
    </row>
    <row r="9675" spans="5:5" ht="13.5" thickTop="1" thickBot="1">
      <c r="E9675"/>
    </row>
    <row r="9676" spans="5:5" ht="13.5" thickTop="1" thickBot="1">
      <c r="E9676"/>
    </row>
    <row r="9677" spans="5:5" ht="13.5" thickTop="1" thickBot="1">
      <c r="E9677"/>
    </row>
    <row r="9678" spans="5:5" ht="13.5" thickTop="1" thickBot="1">
      <c r="E9678"/>
    </row>
    <row r="9679" spans="5:5" ht="13.5" thickTop="1" thickBot="1">
      <c r="E9679"/>
    </row>
    <row r="9680" spans="5:5" ht="13.5" thickTop="1" thickBot="1">
      <c r="E9680"/>
    </row>
    <row r="9681" spans="5:5" ht="13.5" thickTop="1" thickBot="1">
      <c r="E9681"/>
    </row>
    <row r="9682" spans="5:5" ht="13.5" thickTop="1" thickBot="1">
      <c r="E9682"/>
    </row>
    <row r="9683" spans="5:5" ht="13.5" thickTop="1" thickBot="1">
      <c r="E9683"/>
    </row>
    <row r="9684" spans="5:5" ht="13.5" thickTop="1" thickBot="1">
      <c r="E9684"/>
    </row>
    <row r="9685" spans="5:5" ht="13.5" thickTop="1" thickBot="1">
      <c r="E9685"/>
    </row>
    <row r="9686" spans="5:5" ht="13.5" thickTop="1" thickBot="1">
      <c r="E9686"/>
    </row>
    <row r="9687" spans="5:5" ht="13.5" thickTop="1" thickBot="1">
      <c r="E9687"/>
    </row>
    <row r="9688" spans="5:5" ht="13.5" thickTop="1" thickBot="1">
      <c r="E9688"/>
    </row>
    <row r="9689" spans="5:5" ht="13.5" thickTop="1" thickBot="1">
      <c r="E9689"/>
    </row>
    <row r="9690" spans="5:5" ht="13.5" thickTop="1" thickBot="1">
      <c r="E9690"/>
    </row>
    <row r="9691" spans="5:5" ht="13.5" thickTop="1" thickBot="1">
      <c r="E9691"/>
    </row>
    <row r="9692" spans="5:5" ht="13.5" thickTop="1" thickBot="1">
      <c r="E9692"/>
    </row>
    <row r="9693" spans="5:5" ht="13.5" thickTop="1" thickBot="1">
      <c r="E9693"/>
    </row>
    <row r="9694" spans="5:5" ht="13.5" thickTop="1" thickBot="1">
      <c r="E9694"/>
    </row>
    <row r="9695" spans="5:5" ht="13.5" thickTop="1" thickBot="1">
      <c r="E9695"/>
    </row>
    <row r="9696" spans="5:5" ht="13.5" thickTop="1" thickBot="1">
      <c r="E9696"/>
    </row>
    <row r="9697" spans="5:5" ht="13.5" thickTop="1" thickBot="1">
      <c r="E9697"/>
    </row>
    <row r="9698" spans="5:5" ht="13.5" thickTop="1" thickBot="1">
      <c r="E9698"/>
    </row>
    <row r="9699" spans="5:5" ht="13.5" thickTop="1" thickBot="1">
      <c r="E9699"/>
    </row>
    <row r="9700" spans="5:5" ht="13.5" thickTop="1" thickBot="1">
      <c r="E9700"/>
    </row>
    <row r="9701" spans="5:5" ht="13.5" thickTop="1" thickBot="1">
      <c r="E9701"/>
    </row>
    <row r="9702" spans="5:5" ht="13.5" thickTop="1" thickBot="1">
      <c r="E9702"/>
    </row>
    <row r="9703" spans="5:5" ht="13.5" thickTop="1" thickBot="1">
      <c r="E9703"/>
    </row>
    <row r="9704" spans="5:5" ht="13.5" thickTop="1" thickBot="1">
      <c r="E9704"/>
    </row>
    <row r="9705" spans="5:5" ht="13.5" thickTop="1" thickBot="1">
      <c r="E9705"/>
    </row>
    <row r="9706" spans="5:5" ht="13.5" thickTop="1" thickBot="1">
      <c r="E9706"/>
    </row>
    <row r="9707" spans="5:5" ht="13.5" thickTop="1" thickBot="1">
      <c r="E9707"/>
    </row>
    <row r="9708" spans="5:5" ht="13.5" thickTop="1" thickBot="1">
      <c r="E9708"/>
    </row>
    <row r="9709" spans="5:5" ht="13.5" thickTop="1" thickBot="1">
      <c r="E9709"/>
    </row>
    <row r="9710" spans="5:5" ht="13.5" thickTop="1" thickBot="1">
      <c r="E9710"/>
    </row>
    <row r="9711" spans="5:5" ht="13.5" thickTop="1" thickBot="1">
      <c r="E9711"/>
    </row>
    <row r="9712" spans="5:5" ht="13.5" thickTop="1" thickBot="1">
      <c r="E9712"/>
    </row>
    <row r="9713" spans="5:5" ht="13.5" thickTop="1" thickBot="1">
      <c r="E9713"/>
    </row>
    <row r="9714" spans="5:5" ht="13.5" thickTop="1" thickBot="1">
      <c r="E9714"/>
    </row>
    <row r="9715" spans="5:5" ht="13.5" thickTop="1" thickBot="1">
      <c r="E9715"/>
    </row>
    <row r="9716" spans="5:5" ht="13.5" thickTop="1" thickBot="1">
      <c r="E9716"/>
    </row>
    <row r="9717" spans="5:5" ht="13.5" thickTop="1" thickBot="1">
      <c r="E9717"/>
    </row>
    <row r="9718" spans="5:5" ht="13.5" thickTop="1" thickBot="1">
      <c r="E9718"/>
    </row>
    <row r="9719" spans="5:5" ht="13.5" thickTop="1" thickBot="1">
      <c r="E9719"/>
    </row>
    <row r="9720" spans="5:5" ht="13.5" thickTop="1" thickBot="1">
      <c r="E9720"/>
    </row>
    <row r="9721" spans="5:5" ht="13.5" thickTop="1" thickBot="1">
      <c r="E9721"/>
    </row>
    <row r="9722" spans="5:5" ht="13.5" thickTop="1" thickBot="1">
      <c r="E9722"/>
    </row>
    <row r="9723" spans="5:5" ht="13.5" thickTop="1" thickBot="1">
      <c r="E9723"/>
    </row>
    <row r="9724" spans="5:5" ht="13.5" thickTop="1" thickBot="1">
      <c r="E9724"/>
    </row>
    <row r="9725" spans="5:5" ht="13.5" thickTop="1" thickBot="1">
      <c r="E9725"/>
    </row>
    <row r="9726" spans="5:5" ht="13.5" thickTop="1" thickBot="1">
      <c r="E9726"/>
    </row>
    <row r="9727" spans="5:5" ht="13.5" thickTop="1" thickBot="1">
      <c r="E9727"/>
    </row>
    <row r="9728" spans="5:5" ht="13" thickTop="1">
      <c r="E9728"/>
    </row>
    <row r="9729" spans="5:5">
      <c r="E9729"/>
    </row>
    <row r="9730" spans="5:5">
      <c r="E9730"/>
    </row>
    <row r="9731" spans="5:5">
      <c r="E9731"/>
    </row>
    <row r="9732" spans="5:5">
      <c r="E9732"/>
    </row>
    <row r="9733" spans="5:5">
      <c r="E9733"/>
    </row>
    <row r="9734" spans="5:5">
      <c r="E9734"/>
    </row>
    <row r="9735" spans="5:5">
      <c r="E9735"/>
    </row>
    <row r="9736" spans="5:5">
      <c r="E9736"/>
    </row>
    <row r="9737" spans="5:5">
      <c r="E9737"/>
    </row>
    <row r="9738" spans="5:5">
      <c r="E9738"/>
    </row>
    <row r="9739" spans="5:5">
      <c r="E9739"/>
    </row>
    <row r="9740" spans="5:5">
      <c r="E9740"/>
    </row>
    <row r="9741" spans="5:5" ht="13" thickBot="1">
      <c r="E9741"/>
    </row>
    <row r="9742" spans="5:5" ht="13.5" thickTop="1" thickBot="1">
      <c r="E9742"/>
    </row>
    <row r="9743" spans="5:5" ht="13.5" thickTop="1" thickBot="1">
      <c r="E9743"/>
    </row>
    <row r="9744" spans="5:5" ht="13.5" thickTop="1" thickBot="1">
      <c r="E9744"/>
    </row>
    <row r="9745" spans="5:5" ht="13.5" thickTop="1" thickBot="1">
      <c r="E9745"/>
    </row>
    <row r="9746" spans="5:5" ht="13.5" thickTop="1" thickBot="1">
      <c r="E9746"/>
    </row>
    <row r="9747" spans="5:5" ht="13.5" thickTop="1" thickBot="1">
      <c r="E9747"/>
    </row>
    <row r="9748" spans="5:5" ht="13.5" thickTop="1" thickBot="1">
      <c r="E9748"/>
    </row>
    <row r="9749" spans="5:5" ht="13.5" thickTop="1" thickBot="1">
      <c r="E9749"/>
    </row>
    <row r="9750" spans="5:5" ht="13.5" thickTop="1" thickBot="1">
      <c r="E9750"/>
    </row>
    <row r="9751" spans="5:5" ht="13.5" thickTop="1" thickBot="1">
      <c r="E9751"/>
    </row>
    <row r="9752" spans="5:5" ht="13.5" thickTop="1" thickBot="1">
      <c r="E9752"/>
    </row>
    <row r="9753" spans="5:5" ht="13.5" thickTop="1" thickBot="1">
      <c r="E9753"/>
    </row>
    <row r="9754" spans="5:5" ht="13.5" thickTop="1" thickBot="1">
      <c r="E9754"/>
    </row>
    <row r="9755" spans="5:5" ht="13.5" thickTop="1" thickBot="1">
      <c r="E9755"/>
    </row>
    <row r="9756" spans="5:5" ht="13.5" thickTop="1" thickBot="1">
      <c r="E9756"/>
    </row>
    <row r="9757" spans="5:5" ht="13.5" thickTop="1" thickBot="1">
      <c r="E9757"/>
    </row>
    <row r="9758" spans="5:5" ht="13.5" thickTop="1" thickBot="1">
      <c r="E9758"/>
    </row>
    <row r="9759" spans="5:5" ht="13.5" thickTop="1" thickBot="1">
      <c r="E9759"/>
    </row>
    <row r="9760" spans="5:5" ht="13.5" thickTop="1" thickBot="1">
      <c r="E9760"/>
    </row>
    <row r="9761" spans="5:5" ht="13.5" thickTop="1" thickBot="1">
      <c r="E9761"/>
    </row>
    <row r="9762" spans="5:5" ht="13.5" thickTop="1" thickBot="1">
      <c r="E9762"/>
    </row>
    <row r="9763" spans="5:5" ht="13.5" thickTop="1" thickBot="1">
      <c r="E9763"/>
    </row>
    <row r="9764" spans="5:5" ht="13.5" thickTop="1" thickBot="1">
      <c r="E9764"/>
    </row>
    <row r="9765" spans="5:5" ht="13.5" thickTop="1" thickBot="1">
      <c r="E9765"/>
    </row>
    <row r="9766" spans="5:5" ht="13.5" thickTop="1" thickBot="1">
      <c r="E9766"/>
    </row>
    <row r="9767" spans="5:5" ht="13.5" thickTop="1" thickBot="1">
      <c r="E9767"/>
    </row>
    <row r="9768" spans="5:5" ht="13.5" thickTop="1" thickBot="1">
      <c r="E9768"/>
    </row>
    <row r="9769" spans="5:5" ht="13.5" thickTop="1" thickBot="1">
      <c r="E9769"/>
    </row>
    <row r="9770" spans="5:5" ht="13.5" thickTop="1" thickBot="1">
      <c r="E9770"/>
    </row>
    <row r="9771" spans="5:5" ht="13.5" thickTop="1" thickBot="1">
      <c r="E9771"/>
    </row>
    <row r="9772" spans="5:5" ht="13.5" thickTop="1" thickBot="1">
      <c r="E9772"/>
    </row>
    <row r="9773" spans="5:5" ht="13.5" thickTop="1" thickBot="1">
      <c r="E9773"/>
    </row>
    <row r="9774" spans="5:5" ht="13.5" thickTop="1" thickBot="1">
      <c r="E9774"/>
    </row>
    <row r="9775" spans="5:5" ht="13.5" thickTop="1" thickBot="1">
      <c r="E9775"/>
    </row>
    <row r="9776" spans="5:5" ht="13.5" thickTop="1" thickBot="1">
      <c r="E9776"/>
    </row>
    <row r="9777" spans="5:5" ht="13.5" thickTop="1" thickBot="1">
      <c r="E9777"/>
    </row>
    <row r="9778" spans="5:5" ht="13.5" thickTop="1" thickBot="1">
      <c r="E9778"/>
    </row>
    <row r="9779" spans="5:5" ht="13.5" thickTop="1" thickBot="1">
      <c r="E9779"/>
    </row>
    <row r="9780" spans="5:5" ht="13.5" thickTop="1" thickBot="1">
      <c r="E9780"/>
    </row>
    <row r="9781" spans="5:5" ht="13.5" thickTop="1" thickBot="1">
      <c r="E9781"/>
    </row>
    <row r="9782" spans="5:5" ht="13.5" thickTop="1" thickBot="1">
      <c r="E9782"/>
    </row>
    <row r="9783" spans="5:5" ht="13.5" thickTop="1" thickBot="1">
      <c r="E9783"/>
    </row>
    <row r="9784" spans="5:5" ht="13.5" thickTop="1" thickBot="1">
      <c r="E9784"/>
    </row>
    <row r="9785" spans="5:5" ht="13.5" thickTop="1" thickBot="1">
      <c r="E9785"/>
    </row>
    <row r="9786" spans="5:5" ht="13.5" thickTop="1" thickBot="1">
      <c r="E9786"/>
    </row>
    <row r="9787" spans="5:5" ht="13.5" thickTop="1" thickBot="1">
      <c r="E9787"/>
    </row>
    <row r="9788" spans="5:5" ht="13.5" thickTop="1" thickBot="1">
      <c r="E9788"/>
    </row>
    <row r="9789" spans="5:5" ht="13.5" thickTop="1" thickBot="1">
      <c r="E9789"/>
    </row>
    <row r="9790" spans="5:5" ht="13.5" thickTop="1" thickBot="1">
      <c r="E9790"/>
    </row>
    <row r="9791" spans="5:5" ht="13.5" thickTop="1" thickBot="1">
      <c r="E9791"/>
    </row>
    <row r="9792" spans="5:5" ht="13.5" thickTop="1" thickBot="1">
      <c r="E9792"/>
    </row>
    <row r="9793" spans="5:5" ht="13.5" thickTop="1" thickBot="1">
      <c r="E9793"/>
    </row>
    <row r="9794" spans="5:5" ht="13.5" thickTop="1" thickBot="1">
      <c r="E9794"/>
    </row>
    <row r="9795" spans="5:5" ht="13.5" thickTop="1" thickBot="1">
      <c r="E9795"/>
    </row>
    <row r="9796" spans="5:5" ht="13.5" thickTop="1" thickBot="1">
      <c r="E9796"/>
    </row>
    <row r="9797" spans="5:5" ht="13.5" thickTop="1" thickBot="1">
      <c r="E9797"/>
    </row>
    <row r="9798" spans="5:5" ht="13" thickTop="1">
      <c r="E9798"/>
    </row>
    <row r="9799" spans="5:5">
      <c r="E9799"/>
    </row>
    <row r="9800" spans="5:5">
      <c r="E9800"/>
    </row>
    <row r="9801" spans="5:5">
      <c r="E9801"/>
    </row>
    <row r="9802" spans="5:5">
      <c r="E9802"/>
    </row>
    <row r="9803" spans="5:5">
      <c r="E9803"/>
    </row>
    <row r="9804" spans="5:5">
      <c r="E9804"/>
    </row>
    <row r="9805" spans="5:5">
      <c r="E9805"/>
    </row>
    <row r="9806" spans="5:5">
      <c r="E9806"/>
    </row>
    <row r="9807" spans="5:5">
      <c r="E9807"/>
    </row>
    <row r="9808" spans="5:5">
      <c r="E9808"/>
    </row>
    <row r="9809" spans="5:5">
      <c r="E9809"/>
    </row>
    <row r="9810" spans="5:5">
      <c r="E9810"/>
    </row>
    <row r="9811" spans="5:5" ht="13" thickBot="1">
      <c r="E9811"/>
    </row>
    <row r="9812" spans="5:5" ht="13.5" thickTop="1" thickBot="1">
      <c r="E9812"/>
    </row>
    <row r="9813" spans="5:5" ht="13.5" thickTop="1" thickBot="1">
      <c r="E9813"/>
    </row>
    <row r="9814" spans="5:5" ht="13.5" thickTop="1" thickBot="1">
      <c r="E9814"/>
    </row>
    <row r="9815" spans="5:5" ht="13.5" thickTop="1" thickBot="1">
      <c r="E9815"/>
    </row>
    <row r="9816" spans="5:5" ht="13.5" thickTop="1" thickBot="1">
      <c r="E9816"/>
    </row>
    <row r="9817" spans="5:5" ht="13.5" thickTop="1" thickBot="1">
      <c r="E9817"/>
    </row>
    <row r="9818" spans="5:5" ht="13.5" thickTop="1" thickBot="1">
      <c r="E9818"/>
    </row>
    <row r="9819" spans="5:5" ht="13.5" thickTop="1" thickBot="1">
      <c r="E9819"/>
    </row>
    <row r="9820" spans="5:5" ht="13.5" thickTop="1" thickBot="1">
      <c r="E9820"/>
    </row>
    <row r="9821" spans="5:5" ht="13.5" thickTop="1" thickBot="1">
      <c r="E9821"/>
    </row>
    <row r="9822" spans="5:5" ht="13.5" thickTop="1" thickBot="1">
      <c r="E9822"/>
    </row>
    <row r="9823" spans="5:5" ht="13.5" thickTop="1" thickBot="1">
      <c r="E9823"/>
    </row>
    <row r="9824" spans="5:5" ht="13.5" thickTop="1" thickBot="1">
      <c r="E9824"/>
    </row>
    <row r="9825" spans="5:5" ht="13.5" thickTop="1" thickBot="1">
      <c r="E9825"/>
    </row>
    <row r="9826" spans="5:5" ht="13.5" thickTop="1" thickBot="1">
      <c r="E9826"/>
    </row>
    <row r="9827" spans="5:5" ht="13.5" thickTop="1" thickBot="1">
      <c r="E9827"/>
    </row>
    <row r="9828" spans="5:5" ht="13.5" thickTop="1" thickBot="1">
      <c r="E9828"/>
    </row>
    <row r="9829" spans="5:5" ht="13.5" thickTop="1" thickBot="1">
      <c r="E9829"/>
    </row>
    <row r="9830" spans="5:5" ht="13.5" thickTop="1" thickBot="1">
      <c r="E9830"/>
    </row>
    <row r="9831" spans="5:5" ht="13.5" thickTop="1" thickBot="1">
      <c r="E9831"/>
    </row>
    <row r="9832" spans="5:5" ht="13.5" thickTop="1" thickBot="1">
      <c r="E9832"/>
    </row>
    <row r="9833" spans="5:5" ht="13.5" thickTop="1" thickBot="1">
      <c r="E9833"/>
    </row>
    <row r="9834" spans="5:5" ht="13.5" thickTop="1" thickBot="1">
      <c r="E9834"/>
    </row>
    <row r="9835" spans="5:5" ht="13.5" thickTop="1" thickBot="1">
      <c r="E9835"/>
    </row>
    <row r="9836" spans="5:5" ht="13.5" thickTop="1" thickBot="1">
      <c r="E9836"/>
    </row>
    <row r="9837" spans="5:5" ht="13.5" thickTop="1" thickBot="1">
      <c r="E9837"/>
    </row>
    <row r="9838" spans="5:5" ht="13.5" thickTop="1" thickBot="1">
      <c r="E9838"/>
    </row>
    <row r="9839" spans="5:5" ht="13.5" thickTop="1" thickBot="1">
      <c r="E9839"/>
    </row>
    <row r="9840" spans="5:5" ht="13.5" thickTop="1" thickBot="1">
      <c r="E9840"/>
    </row>
    <row r="9841" spans="5:5" ht="13.5" thickTop="1" thickBot="1">
      <c r="E9841"/>
    </row>
    <row r="9842" spans="5:5" ht="13.5" thickTop="1" thickBot="1">
      <c r="E9842"/>
    </row>
    <row r="9843" spans="5:5" ht="13.5" thickTop="1" thickBot="1">
      <c r="E9843"/>
    </row>
    <row r="9844" spans="5:5" ht="13.5" thickTop="1" thickBot="1">
      <c r="E9844"/>
    </row>
    <row r="9845" spans="5:5" ht="13.5" thickTop="1" thickBot="1">
      <c r="E9845"/>
    </row>
    <row r="9846" spans="5:5" ht="13.5" thickTop="1" thickBot="1">
      <c r="E9846"/>
    </row>
    <row r="9847" spans="5:5" ht="13.5" thickTop="1" thickBot="1">
      <c r="E9847"/>
    </row>
    <row r="9848" spans="5:5" ht="13.5" thickTop="1" thickBot="1">
      <c r="E9848"/>
    </row>
    <row r="9849" spans="5:5" ht="13.5" thickTop="1" thickBot="1">
      <c r="E9849"/>
    </row>
    <row r="9850" spans="5:5" ht="13.5" thickTop="1" thickBot="1">
      <c r="E9850"/>
    </row>
    <row r="9851" spans="5:5" ht="13.5" thickTop="1" thickBot="1">
      <c r="E9851"/>
    </row>
    <row r="9852" spans="5:5" ht="13.5" thickTop="1" thickBot="1">
      <c r="E9852"/>
    </row>
    <row r="9853" spans="5:5" ht="13.5" thickTop="1" thickBot="1">
      <c r="E9853"/>
    </row>
    <row r="9854" spans="5:5" ht="13.5" thickTop="1" thickBot="1">
      <c r="E9854"/>
    </row>
    <row r="9855" spans="5:5" ht="13.5" thickTop="1" thickBot="1">
      <c r="E9855"/>
    </row>
    <row r="9856" spans="5:5" ht="13.5" thickTop="1" thickBot="1">
      <c r="E9856"/>
    </row>
    <row r="9857" spans="5:5" ht="13.5" thickTop="1" thickBot="1">
      <c r="E9857"/>
    </row>
    <row r="9858" spans="5:5" ht="13.5" thickTop="1" thickBot="1">
      <c r="E9858"/>
    </row>
    <row r="9859" spans="5:5" ht="13.5" thickTop="1" thickBot="1">
      <c r="E9859"/>
    </row>
    <row r="9860" spans="5:5" ht="13.5" thickTop="1" thickBot="1">
      <c r="E9860"/>
    </row>
    <row r="9861" spans="5:5" ht="13.5" thickTop="1" thickBot="1">
      <c r="E9861"/>
    </row>
    <row r="9862" spans="5:5" ht="13.5" thickTop="1" thickBot="1">
      <c r="E9862"/>
    </row>
    <row r="9863" spans="5:5" ht="13.5" thickTop="1" thickBot="1">
      <c r="E9863"/>
    </row>
    <row r="9864" spans="5:5" ht="13.5" thickTop="1" thickBot="1">
      <c r="E9864"/>
    </row>
    <row r="9865" spans="5:5" ht="13.5" thickTop="1" thickBot="1">
      <c r="E9865"/>
    </row>
    <row r="9866" spans="5:5" ht="13.5" thickTop="1" thickBot="1">
      <c r="E9866"/>
    </row>
    <row r="9867" spans="5:5" ht="13.5" thickTop="1" thickBot="1">
      <c r="E9867"/>
    </row>
    <row r="9868" spans="5:5" ht="13" thickTop="1">
      <c r="E9868"/>
    </row>
    <row r="9869" spans="5:5">
      <c r="E9869"/>
    </row>
    <row r="9870" spans="5:5">
      <c r="E9870"/>
    </row>
    <row r="9871" spans="5:5">
      <c r="E9871"/>
    </row>
    <row r="9872" spans="5:5">
      <c r="E9872"/>
    </row>
    <row r="9873" spans="5:5">
      <c r="E9873"/>
    </row>
    <row r="9874" spans="5:5">
      <c r="E9874"/>
    </row>
    <row r="9875" spans="5:5">
      <c r="E9875"/>
    </row>
    <row r="9876" spans="5:5">
      <c r="E9876"/>
    </row>
    <row r="9877" spans="5:5">
      <c r="E9877"/>
    </row>
    <row r="9878" spans="5:5">
      <c r="E9878"/>
    </row>
    <row r="9879" spans="5:5">
      <c r="E9879"/>
    </row>
    <row r="9880" spans="5:5">
      <c r="E9880"/>
    </row>
    <row r="9881" spans="5:5" ht="13" thickBot="1">
      <c r="E9881"/>
    </row>
    <row r="9882" spans="5:5" ht="13.5" thickTop="1" thickBot="1">
      <c r="E9882"/>
    </row>
    <row r="9883" spans="5:5" ht="13.5" thickTop="1" thickBot="1">
      <c r="E9883"/>
    </row>
    <row r="9884" spans="5:5" ht="13.5" thickTop="1" thickBot="1">
      <c r="E9884"/>
    </row>
    <row r="9885" spans="5:5" ht="13.5" thickTop="1" thickBot="1">
      <c r="E9885"/>
    </row>
    <row r="9886" spans="5:5" ht="13.5" thickTop="1" thickBot="1">
      <c r="E9886"/>
    </row>
    <row r="9887" spans="5:5" ht="13.5" thickTop="1" thickBot="1">
      <c r="E9887"/>
    </row>
    <row r="9888" spans="5:5" ht="13.5" thickTop="1" thickBot="1">
      <c r="E9888"/>
    </row>
    <row r="9889" spans="5:5" ht="13.5" thickTop="1" thickBot="1">
      <c r="E9889"/>
    </row>
    <row r="9890" spans="5:5" ht="13.5" thickTop="1" thickBot="1">
      <c r="E9890"/>
    </row>
    <row r="9891" spans="5:5" ht="13.5" thickTop="1" thickBot="1">
      <c r="E9891"/>
    </row>
    <row r="9892" spans="5:5" ht="13.5" thickTop="1" thickBot="1">
      <c r="E9892"/>
    </row>
    <row r="9893" spans="5:5" ht="13.5" thickTop="1" thickBot="1">
      <c r="E9893"/>
    </row>
    <row r="9894" spans="5:5" ht="13.5" thickTop="1" thickBot="1">
      <c r="E9894"/>
    </row>
    <row r="9895" spans="5:5" ht="13.5" thickTop="1" thickBot="1">
      <c r="E9895"/>
    </row>
    <row r="9896" spans="5:5" ht="13.5" thickTop="1" thickBot="1">
      <c r="E9896"/>
    </row>
    <row r="9897" spans="5:5" ht="13.5" thickTop="1" thickBot="1">
      <c r="E9897"/>
    </row>
    <row r="9898" spans="5:5" ht="13.5" thickTop="1" thickBot="1">
      <c r="E9898"/>
    </row>
    <row r="9899" spans="5:5" ht="13.5" thickTop="1" thickBot="1">
      <c r="E9899"/>
    </row>
    <row r="9900" spans="5:5" ht="13.5" thickTop="1" thickBot="1">
      <c r="E9900"/>
    </row>
    <row r="9901" spans="5:5" ht="13.5" thickTop="1" thickBot="1">
      <c r="E9901"/>
    </row>
    <row r="9902" spans="5:5" ht="13.5" thickTop="1" thickBot="1">
      <c r="E9902"/>
    </row>
    <row r="9903" spans="5:5" ht="13.5" thickTop="1" thickBot="1">
      <c r="E9903"/>
    </row>
    <row r="9904" spans="5:5" ht="13.5" thickTop="1" thickBot="1">
      <c r="E9904"/>
    </row>
    <row r="9905" spans="5:5" ht="13.5" thickTop="1" thickBot="1">
      <c r="E9905"/>
    </row>
    <row r="9906" spans="5:5" ht="13.5" thickTop="1" thickBot="1">
      <c r="E9906"/>
    </row>
    <row r="9907" spans="5:5" ht="13.5" thickTop="1" thickBot="1">
      <c r="E9907"/>
    </row>
    <row r="9908" spans="5:5" ht="13.5" thickTop="1" thickBot="1">
      <c r="E9908"/>
    </row>
    <row r="9909" spans="5:5" ht="13.5" thickTop="1" thickBot="1">
      <c r="E9909"/>
    </row>
    <row r="9910" spans="5:5" ht="13.5" thickTop="1" thickBot="1">
      <c r="E9910"/>
    </row>
    <row r="9911" spans="5:5" ht="13.5" thickTop="1" thickBot="1">
      <c r="E9911"/>
    </row>
    <row r="9912" spans="5:5" ht="13.5" thickTop="1" thickBot="1">
      <c r="E9912"/>
    </row>
    <row r="9913" spans="5:5" ht="13.5" thickTop="1" thickBot="1">
      <c r="E9913"/>
    </row>
    <row r="9914" spans="5:5" ht="13.5" thickTop="1" thickBot="1">
      <c r="E9914"/>
    </row>
    <row r="9915" spans="5:5" ht="13.5" thickTop="1" thickBot="1">
      <c r="E9915"/>
    </row>
    <row r="9916" spans="5:5" ht="13.5" thickTop="1" thickBot="1">
      <c r="E9916"/>
    </row>
    <row r="9917" spans="5:5" ht="13.5" thickTop="1" thickBot="1">
      <c r="E9917"/>
    </row>
    <row r="9918" spans="5:5" ht="13.5" thickTop="1" thickBot="1">
      <c r="E9918"/>
    </row>
    <row r="9919" spans="5:5" ht="13.5" thickTop="1" thickBot="1">
      <c r="E9919"/>
    </row>
    <row r="9920" spans="5:5" ht="13.5" thickTop="1" thickBot="1">
      <c r="E9920"/>
    </row>
    <row r="9921" spans="5:5" ht="13.5" thickTop="1" thickBot="1">
      <c r="E9921"/>
    </row>
    <row r="9922" spans="5:5" ht="13.5" thickTop="1" thickBot="1">
      <c r="E9922"/>
    </row>
    <row r="9923" spans="5:5" ht="13.5" thickTop="1" thickBot="1">
      <c r="E9923"/>
    </row>
    <row r="9924" spans="5:5" ht="13.5" thickTop="1" thickBot="1">
      <c r="E9924"/>
    </row>
    <row r="9925" spans="5:5" ht="13.5" thickTop="1" thickBot="1">
      <c r="E9925"/>
    </row>
    <row r="9926" spans="5:5" ht="13.5" thickTop="1" thickBot="1">
      <c r="E9926"/>
    </row>
    <row r="9927" spans="5:5" ht="13.5" thickTop="1" thickBot="1">
      <c r="E9927"/>
    </row>
    <row r="9928" spans="5:5" ht="13.5" thickTop="1" thickBot="1">
      <c r="E9928"/>
    </row>
    <row r="9929" spans="5:5" ht="13.5" thickTop="1" thickBot="1">
      <c r="E9929"/>
    </row>
    <row r="9930" spans="5:5" ht="13.5" thickTop="1" thickBot="1">
      <c r="E9930"/>
    </row>
    <row r="9931" spans="5:5" ht="13.5" thickTop="1" thickBot="1">
      <c r="E9931"/>
    </row>
    <row r="9932" spans="5:5" ht="13.5" thickTop="1" thickBot="1">
      <c r="E9932"/>
    </row>
    <row r="9933" spans="5:5" ht="13.5" thickTop="1" thickBot="1">
      <c r="E9933"/>
    </row>
    <row r="9934" spans="5:5" ht="13.5" thickTop="1" thickBot="1">
      <c r="E9934"/>
    </row>
    <row r="9935" spans="5:5" ht="13.5" thickTop="1" thickBot="1">
      <c r="E9935"/>
    </row>
    <row r="9936" spans="5:5" ht="13.5" thickTop="1" thickBot="1">
      <c r="E9936"/>
    </row>
    <row r="9937" spans="5:5" ht="13.5" thickTop="1" thickBot="1">
      <c r="E9937"/>
    </row>
    <row r="9938" spans="5:5" ht="13" thickTop="1">
      <c r="E9938"/>
    </row>
    <row r="9939" spans="5:5">
      <c r="E9939"/>
    </row>
    <row r="9940" spans="5:5">
      <c r="E9940"/>
    </row>
    <row r="9941" spans="5:5">
      <c r="E9941"/>
    </row>
    <row r="9942" spans="5:5">
      <c r="E9942"/>
    </row>
    <row r="9943" spans="5:5">
      <c r="E9943"/>
    </row>
    <row r="9944" spans="5:5">
      <c r="E9944"/>
    </row>
    <row r="9945" spans="5:5">
      <c r="E9945"/>
    </row>
    <row r="9946" spans="5:5">
      <c r="E9946"/>
    </row>
    <row r="9947" spans="5:5">
      <c r="E9947"/>
    </row>
    <row r="9948" spans="5:5">
      <c r="E9948"/>
    </row>
    <row r="9949" spans="5:5">
      <c r="E9949"/>
    </row>
    <row r="9950" spans="5:5">
      <c r="E9950"/>
    </row>
    <row r="9951" spans="5:5" ht="13" thickBot="1">
      <c r="E9951"/>
    </row>
    <row r="9952" spans="5:5" ht="13.5" thickTop="1" thickBot="1">
      <c r="E9952"/>
    </row>
    <row r="9953" spans="5:5" ht="13.5" thickTop="1" thickBot="1">
      <c r="E9953"/>
    </row>
    <row r="9954" spans="5:5" ht="13.5" thickTop="1" thickBot="1">
      <c r="E9954"/>
    </row>
    <row r="9955" spans="5:5" ht="13.5" thickTop="1" thickBot="1">
      <c r="E9955"/>
    </row>
    <row r="9956" spans="5:5" ht="13.5" thickTop="1" thickBot="1">
      <c r="E9956"/>
    </row>
    <row r="9957" spans="5:5" ht="13.5" thickTop="1" thickBot="1">
      <c r="E9957"/>
    </row>
    <row r="9958" spans="5:5" ht="13.5" thickTop="1" thickBot="1">
      <c r="E9958"/>
    </row>
    <row r="9959" spans="5:5" ht="13.5" thickTop="1" thickBot="1">
      <c r="E9959"/>
    </row>
    <row r="9960" spans="5:5" ht="13.5" thickTop="1" thickBot="1">
      <c r="E9960"/>
    </row>
    <row r="9961" spans="5:5" ht="13.5" thickTop="1" thickBot="1">
      <c r="E9961"/>
    </row>
    <row r="9962" spans="5:5" ht="13.5" thickTop="1" thickBot="1">
      <c r="E9962"/>
    </row>
    <row r="9963" spans="5:5" ht="13.5" thickTop="1" thickBot="1">
      <c r="E9963"/>
    </row>
    <row r="9964" spans="5:5" ht="13.5" thickTop="1" thickBot="1">
      <c r="E9964"/>
    </row>
    <row r="9965" spans="5:5" ht="13.5" thickTop="1" thickBot="1">
      <c r="E9965"/>
    </row>
    <row r="9966" spans="5:5" ht="13.5" thickTop="1" thickBot="1">
      <c r="E9966"/>
    </row>
    <row r="9967" spans="5:5" ht="13.5" thickTop="1" thickBot="1">
      <c r="E9967"/>
    </row>
    <row r="9968" spans="5:5" ht="13.5" thickTop="1" thickBot="1">
      <c r="E9968"/>
    </row>
    <row r="9969" spans="5:5" ht="13.5" thickTop="1" thickBot="1">
      <c r="E9969"/>
    </row>
    <row r="9970" spans="5:5" ht="13.5" thickTop="1" thickBot="1">
      <c r="E9970"/>
    </row>
    <row r="9971" spans="5:5" ht="13.5" thickTop="1" thickBot="1">
      <c r="E9971"/>
    </row>
    <row r="9972" spans="5:5" ht="13.5" thickTop="1" thickBot="1">
      <c r="E9972"/>
    </row>
    <row r="9973" spans="5:5" ht="13.5" thickTop="1" thickBot="1">
      <c r="E9973"/>
    </row>
    <row r="9974" spans="5:5" ht="13.5" thickTop="1" thickBot="1">
      <c r="E9974"/>
    </row>
    <row r="9975" spans="5:5" ht="13.5" thickTop="1" thickBot="1">
      <c r="E9975"/>
    </row>
    <row r="9976" spans="5:5" ht="13.5" thickTop="1" thickBot="1">
      <c r="E9976"/>
    </row>
    <row r="9977" spans="5:5" ht="13.5" thickTop="1" thickBot="1">
      <c r="E9977"/>
    </row>
    <row r="9978" spans="5:5" ht="13.5" thickTop="1" thickBot="1">
      <c r="E9978"/>
    </row>
    <row r="9979" spans="5:5" ht="13.5" thickTop="1" thickBot="1">
      <c r="E9979"/>
    </row>
    <row r="9980" spans="5:5" ht="13.5" thickTop="1" thickBot="1">
      <c r="E9980"/>
    </row>
    <row r="9981" spans="5:5" ht="13.5" thickTop="1" thickBot="1">
      <c r="E9981"/>
    </row>
    <row r="9982" spans="5:5" ht="13.5" thickTop="1" thickBot="1">
      <c r="E9982"/>
    </row>
    <row r="9983" spans="5:5" ht="13.5" thickTop="1" thickBot="1">
      <c r="E9983"/>
    </row>
    <row r="9984" spans="5:5" ht="13.5" thickTop="1" thickBot="1">
      <c r="E9984"/>
    </row>
    <row r="9985" spans="5:5" ht="13.5" thickTop="1" thickBot="1">
      <c r="E9985"/>
    </row>
    <row r="9986" spans="5:5" ht="13.5" thickTop="1" thickBot="1">
      <c r="E9986"/>
    </row>
    <row r="9987" spans="5:5" ht="13.5" thickTop="1" thickBot="1">
      <c r="E9987"/>
    </row>
    <row r="9988" spans="5:5" ht="13.5" thickTop="1" thickBot="1">
      <c r="E9988"/>
    </row>
    <row r="9989" spans="5:5" ht="13.5" thickTop="1" thickBot="1">
      <c r="E9989"/>
    </row>
    <row r="9990" spans="5:5" ht="13.5" thickTop="1" thickBot="1">
      <c r="E9990"/>
    </row>
    <row r="9991" spans="5:5" ht="13.5" thickTop="1" thickBot="1">
      <c r="E9991"/>
    </row>
    <row r="9992" spans="5:5" ht="13.5" thickTop="1" thickBot="1">
      <c r="E9992"/>
    </row>
    <row r="9993" spans="5:5" ht="13.5" thickTop="1" thickBot="1">
      <c r="E9993"/>
    </row>
    <row r="9994" spans="5:5" ht="13.5" thickTop="1" thickBot="1">
      <c r="E9994"/>
    </row>
    <row r="9995" spans="5:5" ht="13.5" thickTop="1" thickBot="1">
      <c r="E9995"/>
    </row>
    <row r="9996" spans="5:5" ht="13.5" thickTop="1" thickBot="1">
      <c r="E9996"/>
    </row>
    <row r="9997" spans="5:5" ht="13.5" thickTop="1" thickBot="1">
      <c r="E9997"/>
    </row>
    <row r="9998" spans="5:5" ht="13.5" thickTop="1" thickBot="1">
      <c r="E9998"/>
    </row>
    <row r="9999" spans="5:5" ht="13.5" thickTop="1" thickBot="1">
      <c r="E9999"/>
    </row>
    <row r="10000" spans="5:5" ht="13.5" thickTop="1" thickBot="1">
      <c r="E10000"/>
    </row>
    <row r="10001" spans="5:5" ht="13.5" thickTop="1" thickBot="1">
      <c r="E10001"/>
    </row>
    <row r="10002" spans="5:5" ht="13.5" thickTop="1" thickBot="1">
      <c r="E10002"/>
    </row>
    <row r="10003" spans="5:5" ht="13.5" thickTop="1" thickBot="1">
      <c r="E10003"/>
    </row>
    <row r="10004" spans="5:5" ht="13.5" thickTop="1" thickBot="1">
      <c r="E10004"/>
    </row>
    <row r="10005" spans="5:5" ht="13.5" thickTop="1" thickBot="1">
      <c r="E10005"/>
    </row>
    <row r="10006" spans="5:5" ht="13.5" thickTop="1" thickBot="1">
      <c r="E10006"/>
    </row>
    <row r="10007" spans="5:5" ht="13.5" thickTop="1" thickBot="1">
      <c r="E10007"/>
    </row>
    <row r="10008" spans="5:5" ht="13" thickTop="1">
      <c r="E10008"/>
    </row>
    <row r="10009" spans="5:5">
      <c r="E10009"/>
    </row>
    <row r="10010" spans="5:5">
      <c r="E10010"/>
    </row>
    <row r="10011" spans="5:5">
      <c r="E10011"/>
    </row>
    <row r="10012" spans="5:5">
      <c r="E10012"/>
    </row>
    <row r="10013" spans="5:5">
      <c r="E10013"/>
    </row>
    <row r="10014" spans="5:5">
      <c r="E10014"/>
    </row>
    <row r="10015" spans="5:5">
      <c r="E10015"/>
    </row>
    <row r="10016" spans="5:5">
      <c r="E10016"/>
    </row>
    <row r="10017" spans="5:5">
      <c r="E10017"/>
    </row>
    <row r="10018" spans="5:5">
      <c r="E10018"/>
    </row>
    <row r="10019" spans="5:5">
      <c r="E10019"/>
    </row>
    <row r="10020" spans="5:5">
      <c r="E10020"/>
    </row>
    <row r="10021" spans="5:5" ht="13" thickBot="1">
      <c r="E10021"/>
    </row>
    <row r="10022" spans="5:5" ht="13.5" thickTop="1" thickBot="1">
      <c r="E10022"/>
    </row>
    <row r="10023" spans="5:5" ht="13.5" thickTop="1" thickBot="1">
      <c r="E10023"/>
    </row>
    <row r="10024" spans="5:5" ht="13.5" thickTop="1" thickBot="1">
      <c r="E10024"/>
    </row>
    <row r="10025" spans="5:5" ht="13.5" thickTop="1" thickBot="1">
      <c r="E10025"/>
    </row>
    <row r="10026" spans="5:5" ht="13.5" thickTop="1" thickBot="1">
      <c r="E10026"/>
    </row>
    <row r="10027" spans="5:5" ht="13.5" thickTop="1" thickBot="1">
      <c r="E10027"/>
    </row>
    <row r="10028" spans="5:5" ht="13.5" thickTop="1" thickBot="1">
      <c r="E10028"/>
    </row>
    <row r="10029" spans="5:5" ht="13.5" thickTop="1" thickBot="1">
      <c r="E10029"/>
    </row>
    <row r="10030" spans="5:5" ht="13.5" thickTop="1" thickBot="1">
      <c r="E10030"/>
    </row>
    <row r="10031" spans="5:5" ht="13.5" thickTop="1" thickBot="1">
      <c r="E10031"/>
    </row>
    <row r="10032" spans="5:5" ht="13.5" thickTop="1" thickBot="1">
      <c r="E10032"/>
    </row>
    <row r="10033" spans="5:5" ht="13.5" thickTop="1" thickBot="1">
      <c r="E10033"/>
    </row>
    <row r="10034" spans="5:5" ht="13.5" thickTop="1" thickBot="1">
      <c r="E10034"/>
    </row>
    <row r="10035" spans="5:5" ht="13.5" thickTop="1" thickBot="1">
      <c r="E10035"/>
    </row>
    <row r="10036" spans="5:5" ht="13.5" thickTop="1" thickBot="1">
      <c r="E10036"/>
    </row>
    <row r="10037" spans="5:5" ht="13.5" thickTop="1" thickBot="1">
      <c r="E10037"/>
    </row>
    <row r="10038" spans="5:5" ht="13.5" thickTop="1" thickBot="1">
      <c r="E10038"/>
    </row>
    <row r="10039" spans="5:5" ht="13.5" thickTop="1" thickBot="1">
      <c r="E10039"/>
    </row>
    <row r="10040" spans="5:5" ht="13.5" thickTop="1" thickBot="1">
      <c r="E10040"/>
    </row>
    <row r="10041" spans="5:5" ht="13.5" thickTop="1" thickBot="1">
      <c r="E10041"/>
    </row>
    <row r="10042" spans="5:5" ht="13.5" thickTop="1" thickBot="1">
      <c r="E10042"/>
    </row>
    <row r="10043" spans="5:5" ht="13.5" thickTop="1" thickBot="1">
      <c r="E10043"/>
    </row>
    <row r="10044" spans="5:5" ht="13.5" thickTop="1" thickBot="1">
      <c r="E10044"/>
    </row>
    <row r="10045" spans="5:5" ht="13.5" thickTop="1" thickBot="1">
      <c r="E10045"/>
    </row>
    <row r="10046" spans="5:5" ht="13.5" thickTop="1" thickBot="1">
      <c r="E10046"/>
    </row>
    <row r="10047" spans="5:5" ht="13.5" thickTop="1" thickBot="1">
      <c r="E10047"/>
    </row>
    <row r="10048" spans="5:5" ht="13.5" thickTop="1" thickBot="1">
      <c r="E10048"/>
    </row>
    <row r="10049" spans="5:5" ht="13.5" thickTop="1" thickBot="1">
      <c r="E10049"/>
    </row>
    <row r="10050" spans="5:5" ht="13.5" thickTop="1" thickBot="1">
      <c r="E10050"/>
    </row>
    <row r="10051" spans="5:5" ht="13.5" thickTop="1" thickBot="1">
      <c r="E10051"/>
    </row>
    <row r="10052" spans="5:5" ht="13.5" thickTop="1" thickBot="1">
      <c r="E10052"/>
    </row>
    <row r="10053" spans="5:5" ht="13.5" thickTop="1" thickBot="1">
      <c r="E10053"/>
    </row>
    <row r="10054" spans="5:5" ht="13.5" thickTop="1" thickBot="1">
      <c r="E10054"/>
    </row>
    <row r="10055" spans="5:5" ht="13.5" thickTop="1" thickBot="1">
      <c r="E10055"/>
    </row>
    <row r="10056" spans="5:5" ht="13.5" thickTop="1" thickBot="1">
      <c r="E10056"/>
    </row>
    <row r="10057" spans="5:5" ht="13.5" thickTop="1" thickBot="1">
      <c r="E10057"/>
    </row>
    <row r="10058" spans="5:5" ht="13.5" thickTop="1" thickBot="1">
      <c r="E10058"/>
    </row>
    <row r="10059" spans="5:5" ht="13.5" thickTop="1" thickBot="1">
      <c r="E10059"/>
    </row>
    <row r="10060" spans="5:5" ht="13.5" thickTop="1" thickBot="1">
      <c r="E10060"/>
    </row>
    <row r="10061" spans="5:5" ht="13.5" thickTop="1" thickBot="1">
      <c r="E10061"/>
    </row>
    <row r="10062" spans="5:5" ht="13.5" thickTop="1" thickBot="1">
      <c r="E10062"/>
    </row>
    <row r="10063" spans="5:5" ht="13.5" thickTop="1" thickBot="1">
      <c r="E10063"/>
    </row>
    <row r="10064" spans="5:5" ht="13.5" thickTop="1" thickBot="1">
      <c r="E10064"/>
    </row>
    <row r="10065" spans="5:5" ht="13.5" thickTop="1" thickBot="1">
      <c r="E10065"/>
    </row>
    <row r="10066" spans="5:5" ht="13.5" thickTop="1" thickBot="1">
      <c r="E10066"/>
    </row>
    <row r="10067" spans="5:5" ht="13.5" thickTop="1" thickBot="1">
      <c r="E10067"/>
    </row>
    <row r="10068" spans="5:5" ht="13.5" thickTop="1" thickBot="1">
      <c r="E10068"/>
    </row>
    <row r="10069" spans="5:5" ht="13.5" thickTop="1" thickBot="1">
      <c r="E10069"/>
    </row>
    <row r="10070" spans="5:5" ht="13.5" thickTop="1" thickBot="1">
      <c r="E10070"/>
    </row>
    <row r="10071" spans="5:5" ht="13.5" thickTop="1" thickBot="1">
      <c r="E10071"/>
    </row>
    <row r="10072" spans="5:5" ht="13.5" thickTop="1" thickBot="1">
      <c r="E10072"/>
    </row>
    <row r="10073" spans="5:5" ht="13.5" thickTop="1" thickBot="1">
      <c r="E10073"/>
    </row>
    <row r="10074" spans="5:5" ht="13.5" thickTop="1" thickBot="1">
      <c r="E10074"/>
    </row>
    <row r="10075" spans="5:5" ht="13.5" thickTop="1" thickBot="1">
      <c r="E10075"/>
    </row>
    <row r="10076" spans="5:5" ht="13.5" thickTop="1" thickBot="1">
      <c r="E10076"/>
    </row>
    <row r="10077" spans="5:5" ht="13.5" thickTop="1" thickBot="1">
      <c r="E10077"/>
    </row>
    <row r="10078" spans="5:5" ht="13" thickTop="1">
      <c r="E10078"/>
    </row>
    <row r="10079" spans="5:5">
      <c r="E10079"/>
    </row>
    <row r="10080" spans="5:5">
      <c r="E10080"/>
    </row>
    <row r="10081" spans="5:5">
      <c r="E10081"/>
    </row>
    <row r="10082" spans="5:5">
      <c r="E10082"/>
    </row>
    <row r="10083" spans="5:5">
      <c r="E10083"/>
    </row>
    <row r="10084" spans="5:5">
      <c r="E10084"/>
    </row>
    <row r="10085" spans="5:5">
      <c r="E10085"/>
    </row>
    <row r="10086" spans="5:5">
      <c r="E10086"/>
    </row>
    <row r="10087" spans="5:5">
      <c r="E10087"/>
    </row>
    <row r="10088" spans="5:5">
      <c r="E10088"/>
    </row>
    <row r="10089" spans="5:5">
      <c r="E10089"/>
    </row>
    <row r="10090" spans="5:5">
      <c r="E10090"/>
    </row>
    <row r="10091" spans="5:5" ht="13" thickBot="1">
      <c r="E10091"/>
    </row>
    <row r="10092" spans="5:5" ht="13.5" thickTop="1" thickBot="1">
      <c r="E10092"/>
    </row>
    <row r="10093" spans="5:5" ht="13.5" thickTop="1" thickBot="1">
      <c r="E10093"/>
    </row>
    <row r="10094" spans="5:5" ht="13.5" thickTop="1" thickBot="1">
      <c r="E10094"/>
    </row>
    <row r="10095" spans="5:5" ht="13.5" thickTop="1" thickBot="1">
      <c r="E10095"/>
    </row>
    <row r="10096" spans="5:5" ht="13.5" thickTop="1" thickBot="1">
      <c r="E10096"/>
    </row>
    <row r="10097" spans="5:5" ht="13.5" thickTop="1" thickBot="1">
      <c r="E10097"/>
    </row>
    <row r="10098" spans="5:5" ht="13.5" thickTop="1" thickBot="1">
      <c r="E10098"/>
    </row>
    <row r="10099" spans="5:5" ht="13.5" thickTop="1" thickBot="1">
      <c r="E10099"/>
    </row>
    <row r="10100" spans="5:5" ht="13.5" thickTop="1" thickBot="1">
      <c r="E10100"/>
    </row>
    <row r="10101" spans="5:5" ht="13.5" thickTop="1" thickBot="1">
      <c r="E10101"/>
    </row>
    <row r="10102" spans="5:5" ht="13.5" thickTop="1" thickBot="1">
      <c r="E10102"/>
    </row>
    <row r="10103" spans="5:5" ht="13.5" thickTop="1" thickBot="1">
      <c r="E10103"/>
    </row>
    <row r="10104" spans="5:5" ht="13.5" thickTop="1" thickBot="1">
      <c r="E10104"/>
    </row>
    <row r="10105" spans="5:5" ht="13.5" thickTop="1" thickBot="1">
      <c r="E10105"/>
    </row>
    <row r="10106" spans="5:5" ht="13.5" thickTop="1" thickBot="1">
      <c r="E10106"/>
    </row>
    <row r="10107" spans="5:5" ht="13.5" thickTop="1" thickBot="1">
      <c r="E10107"/>
    </row>
    <row r="10108" spans="5:5" ht="13.5" thickTop="1" thickBot="1">
      <c r="E10108"/>
    </row>
    <row r="10109" spans="5:5" ht="13.5" thickTop="1" thickBot="1">
      <c r="E10109"/>
    </row>
    <row r="10110" spans="5:5" ht="13.5" thickTop="1" thickBot="1">
      <c r="E10110"/>
    </row>
    <row r="10111" spans="5:5" ht="13.5" thickTop="1" thickBot="1">
      <c r="E10111"/>
    </row>
    <row r="10112" spans="5:5" ht="13.5" thickTop="1" thickBot="1">
      <c r="E10112"/>
    </row>
    <row r="10113" spans="5:5" ht="13.5" thickTop="1" thickBot="1">
      <c r="E10113"/>
    </row>
    <row r="10114" spans="5:5" ht="13.5" thickTop="1" thickBot="1">
      <c r="E10114"/>
    </row>
    <row r="10115" spans="5:5" ht="13.5" thickTop="1" thickBot="1">
      <c r="E10115"/>
    </row>
    <row r="10116" spans="5:5" ht="13.5" thickTop="1" thickBot="1">
      <c r="E10116"/>
    </row>
    <row r="10117" spans="5:5" ht="13.5" thickTop="1" thickBot="1">
      <c r="E10117"/>
    </row>
    <row r="10118" spans="5:5" ht="13.5" thickTop="1" thickBot="1">
      <c r="E10118"/>
    </row>
    <row r="10119" spans="5:5" ht="13.5" thickTop="1" thickBot="1">
      <c r="E10119"/>
    </row>
    <row r="10120" spans="5:5" ht="13.5" thickTop="1" thickBot="1">
      <c r="E10120"/>
    </row>
    <row r="10121" spans="5:5" ht="13.5" thickTop="1" thickBot="1">
      <c r="E10121"/>
    </row>
    <row r="10122" spans="5:5" ht="13.5" thickTop="1" thickBot="1">
      <c r="E10122"/>
    </row>
    <row r="10123" spans="5:5" ht="13.5" thickTop="1" thickBot="1">
      <c r="E10123"/>
    </row>
    <row r="10124" spans="5:5" ht="13.5" thickTop="1" thickBot="1">
      <c r="E10124"/>
    </row>
    <row r="10125" spans="5:5" ht="13.5" thickTop="1" thickBot="1">
      <c r="E10125"/>
    </row>
    <row r="10126" spans="5:5" ht="13.5" thickTop="1" thickBot="1">
      <c r="E10126"/>
    </row>
    <row r="10127" spans="5:5" ht="13.5" thickTop="1" thickBot="1">
      <c r="E10127"/>
    </row>
    <row r="10128" spans="5:5" ht="13.5" thickTop="1" thickBot="1">
      <c r="E10128"/>
    </row>
    <row r="10129" spans="5:5" ht="13.5" thickTop="1" thickBot="1">
      <c r="E10129"/>
    </row>
    <row r="10130" spans="5:5" ht="13.5" thickTop="1" thickBot="1">
      <c r="E10130"/>
    </row>
    <row r="10131" spans="5:5" ht="13.5" thickTop="1" thickBot="1">
      <c r="E10131"/>
    </row>
    <row r="10132" spans="5:5" ht="13.5" thickTop="1" thickBot="1">
      <c r="E10132"/>
    </row>
    <row r="10133" spans="5:5" ht="13.5" thickTop="1" thickBot="1">
      <c r="E10133"/>
    </row>
    <row r="10134" spans="5:5" ht="13.5" thickTop="1" thickBot="1">
      <c r="E10134"/>
    </row>
    <row r="10135" spans="5:5" ht="13.5" thickTop="1" thickBot="1">
      <c r="E10135"/>
    </row>
    <row r="10136" spans="5:5" ht="13.5" thickTop="1" thickBot="1">
      <c r="E10136"/>
    </row>
    <row r="10137" spans="5:5" ht="13.5" thickTop="1" thickBot="1">
      <c r="E10137"/>
    </row>
    <row r="10138" spans="5:5" ht="13.5" thickTop="1" thickBot="1">
      <c r="E10138"/>
    </row>
    <row r="10139" spans="5:5" ht="13.5" thickTop="1" thickBot="1">
      <c r="E10139"/>
    </row>
    <row r="10140" spans="5:5" ht="13.5" thickTop="1" thickBot="1">
      <c r="E10140"/>
    </row>
    <row r="10141" spans="5:5" ht="13.5" thickTop="1" thickBot="1">
      <c r="E10141"/>
    </row>
    <row r="10142" spans="5:5" ht="13.5" thickTop="1" thickBot="1">
      <c r="E10142"/>
    </row>
    <row r="10143" spans="5:5" ht="13.5" thickTop="1" thickBot="1">
      <c r="E10143"/>
    </row>
    <row r="10144" spans="5:5" ht="13.5" thickTop="1" thickBot="1">
      <c r="E10144"/>
    </row>
    <row r="10145" spans="5:5" ht="13.5" thickTop="1" thickBot="1">
      <c r="E10145"/>
    </row>
    <row r="10146" spans="5:5" ht="13.5" thickTop="1" thickBot="1">
      <c r="E10146"/>
    </row>
    <row r="10147" spans="5:5" ht="13.5" thickTop="1" thickBot="1">
      <c r="E10147"/>
    </row>
    <row r="10148" spans="5:5" ht="13" thickTop="1">
      <c r="E10148"/>
    </row>
    <row r="10149" spans="5:5">
      <c r="E10149"/>
    </row>
    <row r="10150" spans="5:5">
      <c r="E10150"/>
    </row>
    <row r="10151" spans="5:5">
      <c r="E10151"/>
    </row>
    <row r="10152" spans="5:5">
      <c r="E10152"/>
    </row>
    <row r="10153" spans="5:5">
      <c r="E10153"/>
    </row>
    <row r="10154" spans="5:5">
      <c r="E10154"/>
    </row>
    <row r="10155" spans="5:5">
      <c r="E10155"/>
    </row>
    <row r="10156" spans="5:5">
      <c r="E10156"/>
    </row>
    <row r="10157" spans="5:5">
      <c r="E10157"/>
    </row>
    <row r="10158" spans="5:5">
      <c r="E10158"/>
    </row>
    <row r="10159" spans="5:5">
      <c r="E10159"/>
    </row>
    <row r="10160" spans="5:5">
      <c r="E10160"/>
    </row>
    <row r="10161" spans="5:5" ht="13" thickBot="1">
      <c r="E10161"/>
    </row>
    <row r="10162" spans="5:5" ht="13.5" thickTop="1" thickBot="1">
      <c r="E10162"/>
    </row>
    <row r="10163" spans="5:5" ht="13.5" thickTop="1" thickBot="1">
      <c r="E10163"/>
    </row>
    <row r="10164" spans="5:5" ht="13.5" thickTop="1" thickBot="1">
      <c r="E10164"/>
    </row>
    <row r="10165" spans="5:5" ht="13.5" thickTop="1" thickBot="1">
      <c r="E10165"/>
    </row>
    <row r="10166" spans="5:5" ht="13.5" thickTop="1" thickBot="1">
      <c r="E10166"/>
    </row>
    <row r="10167" spans="5:5" ht="13.5" thickTop="1" thickBot="1">
      <c r="E10167"/>
    </row>
    <row r="10168" spans="5:5" ht="13.5" thickTop="1" thickBot="1">
      <c r="E10168"/>
    </row>
    <row r="10169" spans="5:5" ht="13.5" thickTop="1" thickBot="1">
      <c r="E10169"/>
    </row>
    <row r="10170" spans="5:5" ht="13.5" thickTop="1" thickBot="1">
      <c r="E10170"/>
    </row>
    <row r="10171" spans="5:5" ht="13.5" thickTop="1" thickBot="1">
      <c r="E10171"/>
    </row>
    <row r="10172" spans="5:5" ht="13.5" thickTop="1" thickBot="1">
      <c r="E10172"/>
    </row>
    <row r="10173" spans="5:5" ht="13.5" thickTop="1" thickBot="1">
      <c r="E10173"/>
    </row>
    <row r="10174" spans="5:5" ht="13.5" thickTop="1" thickBot="1">
      <c r="E10174"/>
    </row>
    <row r="10175" spans="5:5" ht="13.5" thickTop="1" thickBot="1">
      <c r="E10175"/>
    </row>
    <row r="10176" spans="5:5" ht="13.5" thickTop="1" thickBot="1">
      <c r="E10176"/>
    </row>
    <row r="10177" spans="5:5" ht="13.5" thickTop="1" thickBot="1">
      <c r="E10177"/>
    </row>
    <row r="10178" spans="5:5" ht="13.5" thickTop="1" thickBot="1">
      <c r="E10178"/>
    </row>
    <row r="10179" spans="5:5" ht="13.5" thickTop="1" thickBot="1">
      <c r="E10179"/>
    </row>
    <row r="10180" spans="5:5" ht="13.5" thickTop="1" thickBot="1">
      <c r="E10180"/>
    </row>
    <row r="10181" spans="5:5" ht="13.5" thickTop="1" thickBot="1">
      <c r="E10181"/>
    </row>
    <row r="10182" spans="5:5" ht="13.5" thickTop="1" thickBot="1">
      <c r="E10182"/>
    </row>
    <row r="10183" spans="5:5" ht="13.5" thickTop="1" thickBot="1">
      <c r="E10183"/>
    </row>
    <row r="10184" spans="5:5" ht="13.5" thickTop="1" thickBot="1">
      <c r="E10184"/>
    </row>
    <row r="10185" spans="5:5" ht="13.5" thickTop="1" thickBot="1">
      <c r="E10185"/>
    </row>
    <row r="10186" spans="5:5" ht="13.5" thickTop="1" thickBot="1">
      <c r="E10186"/>
    </row>
    <row r="10187" spans="5:5" ht="13.5" thickTop="1" thickBot="1">
      <c r="E10187"/>
    </row>
    <row r="10188" spans="5:5" ht="13.5" thickTop="1" thickBot="1">
      <c r="E10188"/>
    </row>
    <row r="10189" spans="5:5" ht="13.5" thickTop="1" thickBot="1">
      <c r="E10189"/>
    </row>
    <row r="10190" spans="5:5" ht="13.5" thickTop="1" thickBot="1">
      <c r="E10190"/>
    </row>
    <row r="10191" spans="5:5" ht="13.5" thickTop="1" thickBot="1">
      <c r="E10191"/>
    </row>
    <row r="10192" spans="5:5" ht="13.5" thickTop="1" thickBot="1">
      <c r="E10192"/>
    </row>
    <row r="10193" spans="5:5" ht="13.5" thickTop="1" thickBot="1">
      <c r="E10193"/>
    </row>
    <row r="10194" spans="5:5" ht="13.5" thickTop="1" thickBot="1">
      <c r="E10194"/>
    </row>
    <row r="10195" spans="5:5" ht="13.5" thickTop="1" thickBot="1">
      <c r="E10195"/>
    </row>
    <row r="10196" spans="5:5" ht="13.5" thickTop="1" thickBot="1">
      <c r="E10196"/>
    </row>
    <row r="10197" spans="5:5" ht="13.5" thickTop="1" thickBot="1">
      <c r="E10197"/>
    </row>
    <row r="10198" spans="5:5" ht="13.5" thickTop="1" thickBot="1">
      <c r="E10198"/>
    </row>
    <row r="10199" spans="5:5" ht="13.5" thickTop="1" thickBot="1">
      <c r="E10199"/>
    </row>
    <row r="10200" spans="5:5" ht="13.5" thickTop="1" thickBot="1">
      <c r="E10200"/>
    </row>
    <row r="10201" spans="5:5" ht="13.5" thickTop="1" thickBot="1">
      <c r="E10201"/>
    </row>
    <row r="10202" spans="5:5" ht="13.5" thickTop="1" thickBot="1">
      <c r="E10202"/>
    </row>
    <row r="10203" spans="5:5" ht="13.5" thickTop="1" thickBot="1">
      <c r="E10203"/>
    </row>
    <row r="10204" spans="5:5" ht="13.5" thickTop="1" thickBot="1">
      <c r="E10204"/>
    </row>
    <row r="10205" spans="5:5" ht="13.5" thickTop="1" thickBot="1">
      <c r="E10205"/>
    </row>
    <row r="10206" spans="5:5" ht="13.5" thickTop="1" thickBot="1">
      <c r="E10206"/>
    </row>
    <row r="10207" spans="5:5" ht="13.5" thickTop="1" thickBot="1">
      <c r="E10207"/>
    </row>
    <row r="10208" spans="5:5" ht="13.5" thickTop="1" thickBot="1">
      <c r="E10208"/>
    </row>
    <row r="10209" spans="5:5" ht="13.5" thickTop="1" thickBot="1">
      <c r="E10209"/>
    </row>
    <row r="10210" spans="5:5" ht="13.5" thickTop="1" thickBot="1">
      <c r="E10210"/>
    </row>
    <row r="10211" spans="5:5" ht="13.5" thickTop="1" thickBot="1">
      <c r="E10211"/>
    </row>
    <row r="10212" spans="5:5" ht="13.5" thickTop="1" thickBot="1">
      <c r="E10212"/>
    </row>
    <row r="10213" spans="5:5" ht="13.5" thickTop="1" thickBot="1">
      <c r="E10213"/>
    </row>
    <row r="10214" spans="5:5" ht="13.5" thickTop="1" thickBot="1">
      <c r="E10214"/>
    </row>
    <row r="10215" spans="5:5" ht="13.5" thickTop="1" thickBot="1">
      <c r="E10215"/>
    </row>
    <row r="10216" spans="5:5" ht="13.5" thickTop="1" thickBot="1">
      <c r="E10216"/>
    </row>
    <row r="10217" spans="5:5" ht="13.5" thickTop="1" thickBot="1">
      <c r="E10217"/>
    </row>
    <row r="10218" spans="5:5" ht="13" thickTop="1">
      <c r="E10218"/>
    </row>
    <row r="10219" spans="5:5">
      <c r="E10219"/>
    </row>
    <row r="10220" spans="5:5">
      <c r="E10220"/>
    </row>
    <row r="10221" spans="5:5">
      <c r="E10221"/>
    </row>
    <row r="10222" spans="5:5">
      <c r="E10222"/>
    </row>
    <row r="10223" spans="5:5">
      <c r="E10223"/>
    </row>
    <row r="10224" spans="5:5">
      <c r="E10224"/>
    </row>
    <row r="10225" spans="5:5">
      <c r="E10225"/>
    </row>
    <row r="10226" spans="5:5">
      <c r="E10226"/>
    </row>
    <row r="10227" spans="5:5">
      <c r="E10227"/>
    </row>
    <row r="10228" spans="5:5">
      <c r="E10228"/>
    </row>
    <row r="10229" spans="5:5">
      <c r="E10229"/>
    </row>
    <row r="10230" spans="5:5">
      <c r="E10230"/>
    </row>
    <row r="10231" spans="5:5" ht="13" thickBot="1">
      <c r="E10231"/>
    </row>
    <row r="10232" spans="5:5" ht="13.5" thickTop="1" thickBot="1">
      <c r="E10232"/>
    </row>
    <row r="10233" spans="5:5" ht="13.5" thickTop="1" thickBot="1">
      <c r="E10233"/>
    </row>
    <row r="10234" spans="5:5" ht="13.5" thickTop="1" thickBot="1">
      <c r="E10234"/>
    </row>
    <row r="10235" spans="5:5" ht="13.5" thickTop="1" thickBot="1">
      <c r="E10235"/>
    </row>
    <row r="10236" spans="5:5" ht="13.5" thickTop="1" thickBot="1">
      <c r="E10236"/>
    </row>
    <row r="10237" spans="5:5" ht="13.5" thickTop="1" thickBot="1">
      <c r="E10237"/>
    </row>
    <row r="10238" spans="5:5" ht="13.5" thickTop="1" thickBot="1">
      <c r="E10238"/>
    </row>
    <row r="10239" spans="5:5" ht="13.5" thickTop="1" thickBot="1">
      <c r="E10239"/>
    </row>
    <row r="10240" spans="5:5" ht="13.5" thickTop="1" thickBot="1">
      <c r="E10240"/>
    </row>
    <row r="10241" spans="5:5" ht="13.5" thickTop="1" thickBot="1">
      <c r="E10241"/>
    </row>
    <row r="10242" spans="5:5" ht="13.5" thickTop="1" thickBot="1">
      <c r="E10242"/>
    </row>
    <row r="10243" spans="5:5" ht="13.5" thickTop="1" thickBot="1">
      <c r="E10243"/>
    </row>
    <row r="10244" spans="5:5" ht="13.5" thickTop="1" thickBot="1">
      <c r="E10244"/>
    </row>
    <row r="10245" spans="5:5" ht="13.5" thickTop="1" thickBot="1">
      <c r="E10245"/>
    </row>
    <row r="10246" spans="5:5" ht="13.5" thickTop="1" thickBot="1">
      <c r="E10246"/>
    </row>
    <row r="10247" spans="5:5" ht="13.5" thickTop="1" thickBot="1">
      <c r="E10247"/>
    </row>
    <row r="10248" spans="5:5" ht="13.5" thickTop="1" thickBot="1">
      <c r="E10248"/>
    </row>
    <row r="10249" spans="5:5" ht="13.5" thickTop="1" thickBot="1">
      <c r="E10249"/>
    </row>
    <row r="10250" spans="5:5" ht="13.5" thickTop="1" thickBot="1">
      <c r="E10250"/>
    </row>
    <row r="10251" spans="5:5" ht="13.5" thickTop="1" thickBot="1">
      <c r="E10251"/>
    </row>
    <row r="10252" spans="5:5" ht="13.5" thickTop="1" thickBot="1">
      <c r="E10252"/>
    </row>
    <row r="10253" spans="5:5" ht="13.5" thickTop="1" thickBot="1">
      <c r="E10253"/>
    </row>
    <row r="10254" spans="5:5" ht="13.5" thickTop="1" thickBot="1">
      <c r="E10254"/>
    </row>
    <row r="10255" spans="5:5" ht="13.5" thickTop="1" thickBot="1">
      <c r="E10255"/>
    </row>
    <row r="10256" spans="5:5" ht="13.5" thickTop="1" thickBot="1">
      <c r="E10256"/>
    </row>
    <row r="10257" spans="5:5" ht="13.5" thickTop="1" thickBot="1">
      <c r="E10257"/>
    </row>
    <row r="10258" spans="5:5" ht="13.5" thickTop="1" thickBot="1">
      <c r="E10258"/>
    </row>
    <row r="10259" spans="5:5" ht="13.5" thickTop="1" thickBot="1">
      <c r="E10259"/>
    </row>
    <row r="10260" spans="5:5" ht="13.5" thickTop="1" thickBot="1">
      <c r="E10260"/>
    </row>
    <row r="10261" spans="5:5" ht="13.5" thickTop="1" thickBot="1">
      <c r="E10261"/>
    </row>
    <row r="10262" spans="5:5" ht="13.5" thickTop="1" thickBot="1">
      <c r="E10262"/>
    </row>
    <row r="10263" spans="5:5" ht="13.5" thickTop="1" thickBot="1">
      <c r="E10263"/>
    </row>
    <row r="10264" spans="5:5" ht="13.5" thickTop="1" thickBot="1">
      <c r="E10264"/>
    </row>
    <row r="10265" spans="5:5" ht="13.5" thickTop="1" thickBot="1">
      <c r="E10265"/>
    </row>
    <row r="10266" spans="5:5" ht="13.5" thickTop="1" thickBot="1">
      <c r="E10266"/>
    </row>
    <row r="10267" spans="5:5" ht="13.5" thickTop="1" thickBot="1">
      <c r="E10267"/>
    </row>
    <row r="10268" spans="5:5" ht="13.5" thickTop="1" thickBot="1">
      <c r="E10268"/>
    </row>
    <row r="10269" spans="5:5" ht="13.5" thickTop="1" thickBot="1">
      <c r="E10269"/>
    </row>
    <row r="10270" spans="5:5" ht="13.5" thickTop="1" thickBot="1">
      <c r="E10270"/>
    </row>
    <row r="10271" spans="5:5" ht="13.5" thickTop="1" thickBot="1">
      <c r="E10271"/>
    </row>
    <row r="10272" spans="5:5" ht="13.5" thickTop="1" thickBot="1">
      <c r="E10272"/>
    </row>
    <row r="10273" spans="5:5" ht="13.5" thickTop="1" thickBot="1">
      <c r="E10273"/>
    </row>
    <row r="10274" spans="5:5" ht="13.5" thickTop="1" thickBot="1">
      <c r="E10274"/>
    </row>
    <row r="10275" spans="5:5" ht="13.5" thickTop="1" thickBot="1">
      <c r="E10275"/>
    </row>
    <row r="10276" spans="5:5" ht="13.5" thickTop="1" thickBot="1">
      <c r="E10276"/>
    </row>
    <row r="10277" spans="5:5" ht="13.5" thickTop="1" thickBot="1">
      <c r="E10277"/>
    </row>
    <row r="10278" spans="5:5" ht="13.5" thickTop="1" thickBot="1">
      <c r="E10278"/>
    </row>
    <row r="10279" spans="5:5" ht="13.5" thickTop="1" thickBot="1">
      <c r="E10279"/>
    </row>
    <row r="10280" spans="5:5" ht="13.5" thickTop="1" thickBot="1">
      <c r="E10280"/>
    </row>
    <row r="10281" spans="5:5" ht="13.5" thickTop="1" thickBot="1">
      <c r="E10281"/>
    </row>
    <row r="10282" spans="5:5" ht="13.5" thickTop="1" thickBot="1">
      <c r="E10282"/>
    </row>
    <row r="10283" spans="5:5" ht="13.5" thickTop="1" thickBot="1">
      <c r="E10283"/>
    </row>
    <row r="10284" spans="5:5" ht="13.5" thickTop="1" thickBot="1">
      <c r="E10284"/>
    </row>
    <row r="10285" spans="5:5" ht="13.5" thickTop="1" thickBot="1">
      <c r="E10285"/>
    </row>
    <row r="10286" spans="5:5" ht="13.5" thickTop="1" thickBot="1">
      <c r="E10286"/>
    </row>
    <row r="10287" spans="5:5" ht="13.5" thickTop="1" thickBot="1">
      <c r="E10287"/>
    </row>
    <row r="10288" spans="5:5" ht="13" thickTop="1">
      <c r="E10288"/>
    </row>
    <row r="10289" spans="5:5">
      <c r="E10289"/>
    </row>
    <row r="10290" spans="5:5">
      <c r="E10290"/>
    </row>
    <row r="10291" spans="5:5">
      <c r="E10291"/>
    </row>
    <row r="10292" spans="5:5">
      <c r="E10292"/>
    </row>
    <row r="10293" spans="5:5">
      <c r="E10293"/>
    </row>
    <row r="10294" spans="5:5">
      <c r="E10294"/>
    </row>
    <row r="10295" spans="5:5">
      <c r="E10295"/>
    </row>
    <row r="10296" spans="5:5">
      <c r="E10296"/>
    </row>
    <row r="10297" spans="5:5">
      <c r="E10297"/>
    </row>
    <row r="10298" spans="5:5">
      <c r="E10298"/>
    </row>
    <row r="10299" spans="5:5">
      <c r="E10299"/>
    </row>
    <row r="10300" spans="5:5">
      <c r="E10300"/>
    </row>
    <row r="10301" spans="5:5" ht="13" thickBot="1">
      <c r="E10301"/>
    </row>
    <row r="10302" spans="5:5" ht="13.5" thickTop="1" thickBot="1">
      <c r="E10302"/>
    </row>
    <row r="10303" spans="5:5" ht="13.5" thickTop="1" thickBot="1">
      <c r="E10303"/>
    </row>
    <row r="10304" spans="5:5" ht="13.5" thickTop="1" thickBot="1">
      <c r="E10304"/>
    </row>
    <row r="10305" spans="5:5" ht="13.5" thickTop="1" thickBot="1">
      <c r="E10305"/>
    </row>
    <row r="10306" spans="5:5" ht="13.5" thickTop="1" thickBot="1">
      <c r="E10306"/>
    </row>
    <row r="10307" spans="5:5" ht="13.5" thickTop="1" thickBot="1">
      <c r="E10307"/>
    </row>
    <row r="10308" spans="5:5" ht="13.5" thickTop="1" thickBot="1">
      <c r="E10308"/>
    </row>
    <row r="10309" spans="5:5" ht="13.5" thickTop="1" thickBot="1">
      <c r="E10309"/>
    </row>
    <row r="10310" spans="5:5" ht="13.5" thickTop="1" thickBot="1">
      <c r="E10310"/>
    </row>
    <row r="10311" spans="5:5" ht="13.5" thickTop="1" thickBot="1">
      <c r="E10311"/>
    </row>
    <row r="10312" spans="5:5" ht="13.5" thickTop="1" thickBot="1">
      <c r="E10312"/>
    </row>
    <row r="10313" spans="5:5" ht="13.5" thickTop="1" thickBot="1">
      <c r="E10313"/>
    </row>
    <row r="10314" spans="5:5" ht="13.5" thickTop="1" thickBot="1">
      <c r="E10314"/>
    </row>
    <row r="10315" spans="5:5" ht="13.5" thickTop="1" thickBot="1">
      <c r="E10315"/>
    </row>
    <row r="10316" spans="5:5" ht="13.5" thickTop="1" thickBot="1">
      <c r="E10316"/>
    </row>
    <row r="10317" spans="5:5" ht="13.5" thickTop="1" thickBot="1">
      <c r="E10317"/>
    </row>
    <row r="10318" spans="5:5" ht="13.5" thickTop="1" thickBot="1">
      <c r="E10318"/>
    </row>
    <row r="10319" spans="5:5" ht="13.5" thickTop="1" thickBot="1">
      <c r="E10319"/>
    </row>
    <row r="10320" spans="5:5" ht="13.5" thickTop="1" thickBot="1">
      <c r="E10320"/>
    </row>
    <row r="10321" spans="5:5" ht="13.5" thickTop="1" thickBot="1">
      <c r="E10321"/>
    </row>
    <row r="10322" spans="5:5" ht="13.5" thickTop="1" thickBot="1">
      <c r="E10322"/>
    </row>
    <row r="10323" spans="5:5" ht="13.5" thickTop="1" thickBot="1">
      <c r="E10323"/>
    </row>
    <row r="10324" spans="5:5" ht="13.5" thickTop="1" thickBot="1">
      <c r="E10324"/>
    </row>
    <row r="10325" spans="5:5" ht="13.5" thickTop="1" thickBot="1">
      <c r="E10325"/>
    </row>
    <row r="10326" spans="5:5" ht="13.5" thickTop="1" thickBot="1">
      <c r="E10326"/>
    </row>
    <row r="10327" spans="5:5" ht="13.5" thickTop="1" thickBot="1">
      <c r="E10327"/>
    </row>
    <row r="10328" spans="5:5" ht="13.5" thickTop="1" thickBot="1">
      <c r="E10328"/>
    </row>
    <row r="10329" spans="5:5" ht="13.5" thickTop="1" thickBot="1">
      <c r="E10329"/>
    </row>
    <row r="10330" spans="5:5" ht="13.5" thickTop="1" thickBot="1">
      <c r="E10330"/>
    </row>
    <row r="10331" spans="5:5" ht="13.5" thickTop="1" thickBot="1">
      <c r="E10331"/>
    </row>
    <row r="10332" spans="5:5" ht="13.5" thickTop="1" thickBot="1">
      <c r="E10332"/>
    </row>
    <row r="10333" spans="5:5" ht="13.5" thickTop="1" thickBot="1">
      <c r="E10333"/>
    </row>
    <row r="10334" spans="5:5" ht="13.5" thickTop="1" thickBot="1">
      <c r="E10334"/>
    </row>
    <row r="10335" spans="5:5" ht="13.5" thickTop="1" thickBot="1">
      <c r="E10335"/>
    </row>
    <row r="10336" spans="5:5" ht="13.5" thickTop="1" thickBot="1">
      <c r="E10336"/>
    </row>
    <row r="10337" spans="5:5" ht="13.5" thickTop="1" thickBot="1">
      <c r="E10337"/>
    </row>
    <row r="10338" spans="5:5" ht="13.5" thickTop="1" thickBot="1">
      <c r="E10338"/>
    </row>
    <row r="10339" spans="5:5" ht="13.5" thickTop="1" thickBot="1">
      <c r="E10339"/>
    </row>
    <row r="10340" spans="5:5" ht="13.5" thickTop="1" thickBot="1">
      <c r="E10340"/>
    </row>
    <row r="10341" spans="5:5" ht="13.5" thickTop="1" thickBot="1">
      <c r="E10341"/>
    </row>
    <row r="10342" spans="5:5" ht="13.5" thickTop="1" thickBot="1">
      <c r="E10342"/>
    </row>
    <row r="10343" spans="5:5" ht="13.5" thickTop="1" thickBot="1">
      <c r="E10343"/>
    </row>
    <row r="10344" spans="5:5" ht="13.5" thickTop="1" thickBot="1">
      <c r="E10344"/>
    </row>
    <row r="10345" spans="5:5" ht="13.5" thickTop="1" thickBot="1">
      <c r="E10345"/>
    </row>
    <row r="10346" spans="5:5" ht="13.5" thickTop="1" thickBot="1">
      <c r="E10346"/>
    </row>
    <row r="10347" spans="5:5" ht="13.5" thickTop="1" thickBot="1">
      <c r="E10347"/>
    </row>
    <row r="10348" spans="5:5" ht="13.5" thickTop="1" thickBot="1">
      <c r="E10348"/>
    </row>
    <row r="10349" spans="5:5" ht="13.5" thickTop="1" thickBot="1">
      <c r="E10349"/>
    </row>
    <row r="10350" spans="5:5" ht="13.5" thickTop="1" thickBot="1">
      <c r="E10350"/>
    </row>
    <row r="10351" spans="5:5" ht="13.5" thickTop="1" thickBot="1">
      <c r="E10351"/>
    </row>
    <row r="10352" spans="5:5" ht="13.5" thickTop="1" thickBot="1">
      <c r="E10352"/>
    </row>
    <row r="10353" spans="5:5" ht="13.5" thickTop="1" thickBot="1">
      <c r="E10353"/>
    </row>
    <row r="10354" spans="5:5" ht="13.5" thickTop="1" thickBot="1">
      <c r="E10354"/>
    </row>
    <row r="10355" spans="5:5" ht="13.5" thickTop="1" thickBot="1">
      <c r="E10355"/>
    </row>
    <row r="10356" spans="5:5" ht="13.5" thickTop="1" thickBot="1">
      <c r="E10356"/>
    </row>
    <row r="10357" spans="5:5" ht="13.5" thickTop="1" thickBot="1">
      <c r="E10357"/>
    </row>
    <row r="10358" spans="5:5" ht="13" thickTop="1">
      <c r="E10358"/>
    </row>
    <row r="10359" spans="5:5">
      <c r="E10359"/>
    </row>
    <row r="10360" spans="5:5">
      <c r="E10360"/>
    </row>
    <row r="10361" spans="5:5">
      <c r="E10361"/>
    </row>
    <row r="10362" spans="5:5">
      <c r="E10362"/>
    </row>
    <row r="10363" spans="5:5">
      <c r="E10363"/>
    </row>
    <row r="10364" spans="5:5">
      <c r="E10364"/>
    </row>
    <row r="10365" spans="5:5">
      <c r="E10365"/>
    </row>
    <row r="10366" spans="5:5">
      <c r="E10366"/>
    </row>
    <row r="10367" spans="5:5">
      <c r="E10367"/>
    </row>
    <row r="10368" spans="5:5">
      <c r="E10368"/>
    </row>
    <row r="10369" spans="5:5">
      <c r="E10369"/>
    </row>
    <row r="10370" spans="5:5">
      <c r="E10370"/>
    </row>
    <row r="10371" spans="5:5" ht="13" thickBot="1">
      <c r="E10371"/>
    </row>
    <row r="10372" spans="5:5" ht="13.5" thickTop="1" thickBot="1">
      <c r="E10372"/>
    </row>
    <row r="10373" spans="5:5" ht="13.5" thickTop="1" thickBot="1">
      <c r="E10373"/>
    </row>
    <row r="10374" spans="5:5" ht="13.5" thickTop="1" thickBot="1">
      <c r="E10374"/>
    </row>
    <row r="10375" spans="5:5" ht="13.5" thickTop="1" thickBot="1">
      <c r="E10375"/>
    </row>
    <row r="10376" spans="5:5" ht="13.5" thickTop="1" thickBot="1">
      <c r="E10376"/>
    </row>
    <row r="10377" spans="5:5" ht="13.5" thickTop="1" thickBot="1">
      <c r="E10377"/>
    </row>
    <row r="10378" spans="5:5" ht="13.5" thickTop="1" thickBot="1">
      <c r="E10378"/>
    </row>
    <row r="10379" spans="5:5" ht="13.5" thickTop="1" thickBot="1">
      <c r="E10379"/>
    </row>
    <row r="10380" spans="5:5" ht="13.5" thickTop="1" thickBot="1">
      <c r="E10380"/>
    </row>
    <row r="10381" spans="5:5" ht="13.5" thickTop="1" thickBot="1">
      <c r="E10381"/>
    </row>
    <row r="10382" spans="5:5" ht="13.5" thickTop="1" thickBot="1">
      <c r="E10382"/>
    </row>
    <row r="10383" spans="5:5" ht="13.5" thickTop="1" thickBot="1">
      <c r="E10383"/>
    </row>
    <row r="10384" spans="5:5" ht="13.5" thickTop="1" thickBot="1">
      <c r="E10384"/>
    </row>
    <row r="10385" spans="5:5" ht="13.5" thickTop="1" thickBot="1">
      <c r="E10385"/>
    </row>
    <row r="10386" spans="5:5" ht="13.5" thickTop="1" thickBot="1">
      <c r="E10386"/>
    </row>
    <row r="10387" spans="5:5" ht="13.5" thickTop="1" thickBot="1">
      <c r="E10387"/>
    </row>
    <row r="10388" spans="5:5" ht="13.5" thickTop="1" thickBot="1">
      <c r="E10388"/>
    </row>
    <row r="10389" spans="5:5" ht="13.5" thickTop="1" thickBot="1">
      <c r="E10389"/>
    </row>
    <row r="10390" spans="5:5" ht="13.5" thickTop="1" thickBot="1">
      <c r="E10390"/>
    </row>
    <row r="10391" spans="5:5" ht="13.5" thickTop="1" thickBot="1">
      <c r="E10391"/>
    </row>
    <row r="10392" spans="5:5" ht="13.5" thickTop="1" thickBot="1">
      <c r="E10392"/>
    </row>
    <row r="10393" spans="5:5" ht="13.5" thickTop="1" thickBot="1">
      <c r="E10393"/>
    </row>
    <row r="10394" spans="5:5" ht="13.5" thickTop="1" thickBot="1">
      <c r="E10394"/>
    </row>
    <row r="10395" spans="5:5" ht="13.5" thickTop="1" thickBot="1">
      <c r="E10395"/>
    </row>
    <row r="10396" spans="5:5" ht="13.5" thickTop="1" thickBot="1">
      <c r="E10396"/>
    </row>
    <row r="10397" spans="5:5" ht="13.5" thickTop="1" thickBot="1">
      <c r="E10397"/>
    </row>
    <row r="10398" spans="5:5" ht="13.5" thickTop="1" thickBot="1">
      <c r="E10398"/>
    </row>
    <row r="10399" spans="5:5" ht="13.5" thickTop="1" thickBot="1">
      <c r="E10399"/>
    </row>
    <row r="10400" spans="5:5" ht="13.5" thickTop="1" thickBot="1">
      <c r="E10400"/>
    </row>
    <row r="10401" spans="5:5" ht="13.5" thickTop="1" thickBot="1">
      <c r="E10401"/>
    </row>
    <row r="10402" spans="5:5" ht="13.5" thickTop="1" thickBot="1">
      <c r="E10402"/>
    </row>
    <row r="10403" spans="5:5" ht="13.5" thickTop="1" thickBot="1">
      <c r="E10403"/>
    </row>
    <row r="10404" spans="5:5" ht="13.5" thickTop="1" thickBot="1">
      <c r="E10404"/>
    </row>
    <row r="10405" spans="5:5" ht="13.5" thickTop="1" thickBot="1">
      <c r="E10405"/>
    </row>
    <row r="10406" spans="5:5" ht="13.5" thickTop="1" thickBot="1">
      <c r="E10406"/>
    </row>
    <row r="10407" spans="5:5" ht="13.5" thickTop="1" thickBot="1">
      <c r="E10407"/>
    </row>
    <row r="10408" spans="5:5" ht="13.5" thickTop="1" thickBot="1">
      <c r="E10408"/>
    </row>
    <row r="10409" spans="5:5" ht="13.5" thickTop="1" thickBot="1">
      <c r="E10409"/>
    </row>
    <row r="10410" spans="5:5" ht="13.5" thickTop="1" thickBot="1">
      <c r="E10410"/>
    </row>
    <row r="10411" spans="5:5" ht="13.5" thickTop="1" thickBot="1">
      <c r="E10411"/>
    </row>
    <row r="10412" spans="5:5" ht="13.5" thickTop="1" thickBot="1">
      <c r="E10412"/>
    </row>
    <row r="10413" spans="5:5" ht="13.5" thickTop="1" thickBot="1">
      <c r="E10413"/>
    </row>
    <row r="10414" spans="5:5" ht="13.5" thickTop="1" thickBot="1">
      <c r="E10414"/>
    </row>
    <row r="10415" spans="5:5" ht="13.5" thickTop="1" thickBot="1">
      <c r="E10415"/>
    </row>
    <row r="10416" spans="5:5" ht="13.5" thickTop="1" thickBot="1">
      <c r="E10416"/>
    </row>
    <row r="10417" spans="5:5" ht="13.5" thickTop="1" thickBot="1">
      <c r="E10417"/>
    </row>
    <row r="10418" spans="5:5" ht="13.5" thickTop="1" thickBot="1">
      <c r="E10418"/>
    </row>
    <row r="10419" spans="5:5" ht="13.5" thickTop="1" thickBot="1">
      <c r="E10419"/>
    </row>
    <row r="10420" spans="5:5" ht="13.5" thickTop="1" thickBot="1">
      <c r="E10420"/>
    </row>
    <row r="10421" spans="5:5" ht="13.5" thickTop="1" thickBot="1">
      <c r="E10421"/>
    </row>
    <row r="10422" spans="5:5" ht="13.5" thickTop="1" thickBot="1">
      <c r="E10422"/>
    </row>
    <row r="10423" spans="5:5" ht="13.5" thickTop="1" thickBot="1">
      <c r="E10423"/>
    </row>
    <row r="10424" spans="5:5" ht="13.5" thickTop="1" thickBot="1">
      <c r="E10424"/>
    </row>
    <row r="10425" spans="5:5" ht="13.5" thickTop="1" thickBot="1">
      <c r="E10425"/>
    </row>
    <row r="10426" spans="5:5" ht="13.5" thickTop="1" thickBot="1">
      <c r="E10426"/>
    </row>
    <row r="10427" spans="5:5" ht="13.5" thickTop="1" thickBot="1">
      <c r="E10427"/>
    </row>
    <row r="10428" spans="5:5" ht="13" thickTop="1">
      <c r="E10428"/>
    </row>
    <row r="10429" spans="5:5">
      <c r="E10429"/>
    </row>
    <row r="10430" spans="5:5">
      <c r="E10430"/>
    </row>
    <row r="10431" spans="5:5">
      <c r="E10431"/>
    </row>
    <row r="10432" spans="5:5">
      <c r="E10432"/>
    </row>
    <row r="10433" spans="5:5">
      <c r="E10433"/>
    </row>
    <row r="10434" spans="5:5">
      <c r="E10434"/>
    </row>
    <row r="10435" spans="5:5">
      <c r="E10435"/>
    </row>
    <row r="10436" spans="5:5">
      <c r="E10436"/>
    </row>
    <row r="10437" spans="5:5">
      <c r="E10437"/>
    </row>
    <row r="10438" spans="5:5">
      <c r="E10438"/>
    </row>
    <row r="10439" spans="5:5">
      <c r="E10439"/>
    </row>
    <row r="10440" spans="5:5">
      <c r="E10440"/>
    </row>
    <row r="10441" spans="5:5" ht="13" thickBot="1">
      <c r="E10441"/>
    </row>
    <row r="10442" spans="5:5" ht="13.5" thickTop="1" thickBot="1">
      <c r="E10442"/>
    </row>
    <row r="10443" spans="5:5" ht="13.5" thickTop="1" thickBot="1">
      <c r="E10443"/>
    </row>
    <row r="10444" spans="5:5" ht="13.5" thickTop="1" thickBot="1">
      <c r="E10444"/>
    </row>
    <row r="10445" spans="5:5" ht="13.5" thickTop="1" thickBot="1">
      <c r="E10445"/>
    </row>
    <row r="10446" spans="5:5" ht="13.5" thickTop="1" thickBot="1">
      <c r="E10446"/>
    </row>
    <row r="10447" spans="5:5" ht="13.5" thickTop="1" thickBot="1">
      <c r="E10447"/>
    </row>
    <row r="10448" spans="5:5" ht="13.5" thickTop="1" thickBot="1">
      <c r="E10448"/>
    </row>
    <row r="10449" spans="5:5" ht="13.5" thickTop="1" thickBot="1">
      <c r="E10449"/>
    </row>
    <row r="10450" spans="5:5" ht="13.5" thickTop="1" thickBot="1">
      <c r="E10450"/>
    </row>
    <row r="10451" spans="5:5" ht="13.5" thickTop="1" thickBot="1">
      <c r="E10451"/>
    </row>
    <row r="10452" spans="5:5" ht="13.5" thickTop="1" thickBot="1">
      <c r="E10452"/>
    </row>
    <row r="10453" spans="5:5" ht="13.5" thickTop="1" thickBot="1">
      <c r="E10453"/>
    </row>
    <row r="10454" spans="5:5" ht="13.5" thickTop="1" thickBot="1">
      <c r="E10454"/>
    </row>
    <row r="10455" spans="5:5" ht="13.5" thickTop="1" thickBot="1">
      <c r="E10455"/>
    </row>
    <row r="10456" spans="5:5" ht="13.5" thickTop="1" thickBot="1">
      <c r="E10456"/>
    </row>
    <row r="10457" spans="5:5" ht="13.5" thickTop="1" thickBot="1">
      <c r="E10457"/>
    </row>
    <row r="10458" spans="5:5" ht="13.5" thickTop="1" thickBot="1">
      <c r="E10458"/>
    </row>
    <row r="10459" spans="5:5" ht="13.5" thickTop="1" thickBot="1">
      <c r="E10459"/>
    </row>
    <row r="10460" spans="5:5" ht="13.5" thickTop="1" thickBot="1">
      <c r="E10460"/>
    </row>
    <row r="10461" spans="5:5" ht="13.5" thickTop="1" thickBot="1">
      <c r="E10461"/>
    </row>
    <row r="10462" spans="5:5" ht="13.5" thickTop="1" thickBot="1">
      <c r="E10462"/>
    </row>
    <row r="10463" spans="5:5" ht="13.5" thickTop="1" thickBot="1">
      <c r="E10463"/>
    </row>
    <row r="10464" spans="5:5" ht="13.5" thickTop="1" thickBot="1">
      <c r="E10464"/>
    </row>
    <row r="10465" spans="5:5" ht="13.5" thickTop="1" thickBot="1">
      <c r="E10465"/>
    </row>
    <row r="10466" spans="5:5" ht="13.5" thickTop="1" thickBot="1">
      <c r="E10466"/>
    </row>
    <row r="10467" spans="5:5" ht="13.5" thickTop="1" thickBot="1">
      <c r="E10467"/>
    </row>
    <row r="10468" spans="5:5" ht="13.5" thickTop="1" thickBot="1">
      <c r="E10468"/>
    </row>
    <row r="10469" spans="5:5" ht="13.5" thickTop="1" thickBot="1">
      <c r="E10469"/>
    </row>
    <row r="10470" spans="5:5" ht="13.5" thickTop="1" thickBot="1">
      <c r="E10470"/>
    </row>
    <row r="10471" spans="5:5" ht="13.5" thickTop="1" thickBot="1">
      <c r="E10471"/>
    </row>
    <row r="10472" spans="5:5" ht="13.5" thickTop="1" thickBot="1">
      <c r="E10472"/>
    </row>
    <row r="10473" spans="5:5" ht="13.5" thickTop="1" thickBot="1">
      <c r="E10473"/>
    </row>
    <row r="10474" spans="5:5" ht="13.5" thickTop="1" thickBot="1">
      <c r="E10474"/>
    </row>
    <row r="10475" spans="5:5" ht="13.5" thickTop="1" thickBot="1">
      <c r="E10475"/>
    </row>
    <row r="10476" spans="5:5" ht="13.5" thickTop="1" thickBot="1">
      <c r="E10476"/>
    </row>
    <row r="10477" spans="5:5" ht="13.5" thickTop="1" thickBot="1">
      <c r="E10477"/>
    </row>
    <row r="10478" spans="5:5" ht="13.5" thickTop="1" thickBot="1">
      <c r="E10478"/>
    </row>
    <row r="10479" spans="5:5" ht="13.5" thickTop="1" thickBot="1">
      <c r="E10479"/>
    </row>
    <row r="10480" spans="5:5" ht="13.5" thickTop="1" thickBot="1">
      <c r="E10480"/>
    </row>
    <row r="10481" spans="5:5" ht="13.5" thickTop="1" thickBot="1">
      <c r="E10481"/>
    </row>
    <row r="10482" spans="5:5" ht="13.5" thickTop="1" thickBot="1">
      <c r="E10482"/>
    </row>
    <row r="10483" spans="5:5" ht="13.5" thickTop="1" thickBot="1">
      <c r="E10483"/>
    </row>
    <row r="10484" spans="5:5" ht="13.5" thickTop="1" thickBot="1">
      <c r="E10484"/>
    </row>
    <row r="10485" spans="5:5" ht="13.5" thickTop="1" thickBot="1">
      <c r="E10485"/>
    </row>
    <row r="10486" spans="5:5" ht="13.5" thickTop="1" thickBot="1">
      <c r="E10486"/>
    </row>
    <row r="10487" spans="5:5" ht="13.5" thickTop="1" thickBot="1">
      <c r="E10487"/>
    </row>
    <row r="10488" spans="5:5" ht="13.5" thickTop="1" thickBot="1">
      <c r="E10488"/>
    </row>
    <row r="10489" spans="5:5" ht="13.5" thickTop="1" thickBot="1">
      <c r="E10489"/>
    </row>
    <row r="10490" spans="5:5" ht="13.5" thickTop="1" thickBot="1">
      <c r="E10490"/>
    </row>
    <row r="10491" spans="5:5" ht="13.5" thickTop="1" thickBot="1">
      <c r="E10491"/>
    </row>
    <row r="10492" spans="5:5" ht="13.5" thickTop="1" thickBot="1">
      <c r="E10492"/>
    </row>
    <row r="10493" spans="5:5" ht="13.5" thickTop="1" thickBot="1">
      <c r="E10493"/>
    </row>
    <row r="10494" spans="5:5" ht="13.5" thickTop="1" thickBot="1">
      <c r="E10494"/>
    </row>
    <row r="10495" spans="5:5" ht="13.5" thickTop="1" thickBot="1">
      <c r="E10495"/>
    </row>
    <row r="10496" spans="5:5" ht="13.5" thickTop="1" thickBot="1">
      <c r="E10496"/>
    </row>
    <row r="10497" spans="5:5" ht="13.5" thickTop="1" thickBot="1">
      <c r="E10497"/>
    </row>
    <row r="10498" spans="5:5" ht="13" thickTop="1">
      <c r="E10498"/>
    </row>
    <row r="10499" spans="5:5">
      <c r="E10499"/>
    </row>
    <row r="10500" spans="5:5">
      <c r="E10500"/>
    </row>
    <row r="10501" spans="5:5">
      <c r="E10501"/>
    </row>
    <row r="10502" spans="5:5">
      <c r="E10502"/>
    </row>
    <row r="10503" spans="5:5">
      <c r="E10503"/>
    </row>
    <row r="10504" spans="5:5">
      <c r="E10504"/>
    </row>
    <row r="10505" spans="5:5">
      <c r="E10505"/>
    </row>
    <row r="10506" spans="5:5">
      <c r="E10506"/>
    </row>
    <row r="10507" spans="5:5">
      <c r="E10507"/>
    </row>
    <row r="10508" spans="5:5">
      <c r="E10508"/>
    </row>
    <row r="10509" spans="5:5">
      <c r="E10509"/>
    </row>
    <row r="10510" spans="5:5">
      <c r="E10510"/>
    </row>
    <row r="10511" spans="5:5" ht="13" thickBot="1">
      <c r="E10511"/>
    </row>
    <row r="10512" spans="5:5" ht="13.5" thickTop="1" thickBot="1">
      <c r="E10512"/>
    </row>
    <row r="10513" spans="5:5" ht="13.5" thickTop="1" thickBot="1">
      <c r="E10513"/>
    </row>
    <row r="10514" spans="5:5" ht="13.5" thickTop="1" thickBot="1">
      <c r="E10514"/>
    </row>
    <row r="10515" spans="5:5" ht="13.5" thickTop="1" thickBot="1">
      <c r="E10515"/>
    </row>
    <row r="10516" spans="5:5" ht="13.5" thickTop="1" thickBot="1">
      <c r="E10516"/>
    </row>
    <row r="10517" spans="5:5" ht="13.5" thickTop="1" thickBot="1">
      <c r="E10517"/>
    </row>
    <row r="10518" spans="5:5" ht="13.5" thickTop="1" thickBot="1">
      <c r="E10518"/>
    </row>
    <row r="10519" spans="5:5" ht="13.5" thickTop="1" thickBot="1">
      <c r="E10519"/>
    </row>
    <row r="10520" spans="5:5" ht="13.5" thickTop="1" thickBot="1">
      <c r="E10520"/>
    </row>
    <row r="10521" spans="5:5" ht="13.5" thickTop="1" thickBot="1">
      <c r="E10521"/>
    </row>
    <row r="10522" spans="5:5" ht="13.5" thickTop="1" thickBot="1">
      <c r="E10522"/>
    </row>
    <row r="10523" spans="5:5" ht="13.5" thickTop="1" thickBot="1">
      <c r="E10523"/>
    </row>
    <row r="10524" spans="5:5" ht="13.5" thickTop="1" thickBot="1">
      <c r="E10524"/>
    </row>
    <row r="10525" spans="5:5" ht="13.5" thickTop="1" thickBot="1">
      <c r="E10525"/>
    </row>
    <row r="10526" spans="5:5" ht="13.5" thickTop="1" thickBot="1">
      <c r="E10526"/>
    </row>
    <row r="10527" spans="5:5" ht="13.5" thickTop="1" thickBot="1">
      <c r="E10527"/>
    </row>
    <row r="10528" spans="5:5" ht="13.5" thickTop="1" thickBot="1">
      <c r="E10528"/>
    </row>
    <row r="10529" spans="5:5" ht="13.5" thickTop="1" thickBot="1">
      <c r="E10529"/>
    </row>
    <row r="10530" spans="5:5" ht="13.5" thickTop="1" thickBot="1">
      <c r="E10530"/>
    </row>
    <row r="10531" spans="5:5" ht="13.5" thickTop="1" thickBot="1">
      <c r="E10531"/>
    </row>
    <row r="10532" spans="5:5" ht="13.5" thickTop="1" thickBot="1">
      <c r="E10532"/>
    </row>
    <row r="10533" spans="5:5" ht="13.5" thickTop="1" thickBot="1">
      <c r="E10533"/>
    </row>
    <row r="10534" spans="5:5" ht="13.5" thickTop="1" thickBot="1">
      <c r="E10534"/>
    </row>
    <row r="10535" spans="5:5" ht="13.5" thickTop="1" thickBot="1">
      <c r="E10535"/>
    </row>
    <row r="10536" spans="5:5" ht="13.5" thickTop="1" thickBot="1">
      <c r="E10536"/>
    </row>
    <row r="10537" spans="5:5" ht="13.5" thickTop="1" thickBot="1">
      <c r="E10537"/>
    </row>
    <row r="10538" spans="5:5" ht="13.5" thickTop="1" thickBot="1">
      <c r="E10538"/>
    </row>
    <row r="10539" spans="5:5" ht="13.5" thickTop="1" thickBot="1">
      <c r="E10539"/>
    </row>
    <row r="10540" spans="5:5" ht="13.5" thickTop="1" thickBot="1">
      <c r="E10540"/>
    </row>
    <row r="10541" spans="5:5" ht="13.5" thickTop="1" thickBot="1">
      <c r="E10541"/>
    </row>
    <row r="10542" spans="5:5" ht="13.5" thickTop="1" thickBot="1">
      <c r="E10542"/>
    </row>
    <row r="10543" spans="5:5" ht="13.5" thickTop="1" thickBot="1">
      <c r="E10543"/>
    </row>
    <row r="10544" spans="5:5" ht="13.5" thickTop="1" thickBot="1">
      <c r="E10544"/>
    </row>
    <row r="10545" spans="5:5" ht="13.5" thickTop="1" thickBot="1">
      <c r="E10545"/>
    </row>
    <row r="10546" spans="5:5" ht="13.5" thickTop="1" thickBot="1">
      <c r="E10546"/>
    </row>
    <row r="10547" spans="5:5" ht="13.5" thickTop="1" thickBot="1">
      <c r="E10547"/>
    </row>
    <row r="10548" spans="5:5" ht="13.5" thickTop="1" thickBot="1">
      <c r="E10548"/>
    </row>
    <row r="10549" spans="5:5" ht="13.5" thickTop="1" thickBot="1">
      <c r="E10549"/>
    </row>
    <row r="10550" spans="5:5" ht="13.5" thickTop="1" thickBot="1">
      <c r="E10550"/>
    </row>
    <row r="10551" spans="5:5" ht="13.5" thickTop="1" thickBot="1">
      <c r="E10551"/>
    </row>
    <row r="10552" spans="5:5" ht="13.5" thickTop="1" thickBot="1">
      <c r="E10552"/>
    </row>
    <row r="10553" spans="5:5" ht="13.5" thickTop="1" thickBot="1">
      <c r="E10553"/>
    </row>
    <row r="10554" spans="5:5" ht="13.5" thickTop="1" thickBot="1">
      <c r="E10554"/>
    </row>
    <row r="10555" spans="5:5" ht="13.5" thickTop="1" thickBot="1">
      <c r="E10555"/>
    </row>
    <row r="10556" spans="5:5" ht="13.5" thickTop="1" thickBot="1">
      <c r="E10556"/>
    </row>
    <row r="10557" spans="5:5" ht="13.5" thickTop="1" thickBot="1">
      <c r="E10557"/>
    </row>
    <row r="10558" spans="5:5" ht="13.5" thickTop="1" thickBot="1">
      <c r="E10558"/>
    </row>
    <row r="10559" spans="5:5" ht="13.5" thickTop="1" thickBot="1">
      <c r="E10559"/>
    </row>
    <row r="10560" spans="5:5" ht="13.5" thickTop="1" thickBot="1">
      <c r="E10560"/>
    </row>
    <row r="10561" spans="5:5" ht="13.5" thickTop="1" thickBot="1">
      <c r="E10561"/>
    </row>
    <row r="10562" spans="5:5" ht="13.5" thickTop="1" thickBot="1">
      <c r="E10562"/>
    </row>
    <row r="10563" spans="5:5" ht="13.5" thickTop="1" thickBot="1">
      <c r="E10563"/>
    </row>
    <row r="10564" spans="5:5" ht="13.5" thickTop="1" thickBot="1">
      <c r="E10564"/>
    </row>
    <row r="10565" spans="5:5" ht="13.5" thickTop="1" thickBot="1">
      <c r="E10565"/>
    </row>
    <row r="10566" spans="5:5" ht="13.5" thickTop="1" thickBot="1">
      <c r="E10566"/>
    </row>
    <row r="10567" spans="5:5" ht="13.5" thickTop="1" thickBot="1">
      <c r="E10567"/>
    </row>
    <row r="10568" spans="5:5" ht="13" thickTop="1">
      <c r="E10568"/>
    </row>
    <row r="10569" spans="5:5">
      <c r="E10569"/>
    </row>
    <row r="10570" spans="5:5">
      <c r="E10570"/>
    </row>
    <row r="10571" spans="5:5">
      <c r="E10571"/>
    </row>
    <row r="10572" spans="5:5">
      <c r="E10572"/>
    </row>
    <row r="10573" spans="5:5">
      <c r="E10573"/>
    </row>
    <row r="10574" spans="5:5">
      <c r="E10574"/>
    </row>
    <row r="10575" spans="5:5">
      <c r="E10575"/>
    </row>
    <row r="10576" spans="5:5">
      <c r="E10576"/>
    </row>
    <row r="10577" spans="5:5">
      <c r="E10577"/>
    </row>
    <row r="10578" spans="5:5">
      <c r="E10578"/>
    </row>
    <row r="10579" spans="5:5">
      <c r="E10579"/>
    </row>
    <row r="10580" spans="5:5">
      <c r="E10580"/>
    </row>
    <row r="10581" spans="5:5" ht="13" thickBot="1">
      <c r="E10581"/>
    </row>
    <row r="10582" spans="5:5" ht="13.5" thickTop="1" thickBot="1">
      <c r="E10582"/>
    </row>
    <row r="10583" spans="5:5" ht="13.5" thickTop="1" thickBot="1">
      <c r="E10583"/>
    </row>
    <row r="10584" spans="5:5" ht="13.5" thickTop="1" thickBot="1">
      <c r="E10584"/>
    </row>
    <row r="10585" spans="5:5" ht="13.5" thickTop="1" thickBot="1">
      <c r="E10585"/>
    </row>
    <row r="10586" spans="5:5" ht="13.5" thickTop="1" thickBot="1">
      <c r="E10586"/>
    </row>
    <row r="10587" spans="5:5" ht="13.5" thickTop="1" thickBot="1">
      <c r="E10587"/>
    </row>
    <row r="10588" spans="5:5" ht="13.5" thickTop="1" thickBot="1">
      <c r="E10588"/>
    </row>
    <row r="10589" spans="5:5" ht="13.5" thickTop="1" thickBot="1">
      <c r="E10589"/>
    </row>
    <row r="10590" spans="5:5" ht="13.5" thickTop="1" thickBot="1">
      <c r="E10590"/>
    </row>
    <row r="10591" spans="5:5" ht="13.5" thickTop="1" thickBot="1">
      <c r="E10591"/>
    </row>
    <row r="10592" spans="5:5" ht="13.5" thickTop="1" thickBot="1">
      <c r="E10592"/>
    </row>
    <row r="10593" spans="5:5" ht="13.5" thickTop="1" thickBot="1">
      <c r="E10593"/>
    </row>
    <row r="10594" spans="5:5" ht="13.5" thickTop="1" thickBot="1">
      <c r="E10594"/>
    </row>
    <row r="10595" spans="5:5" ht="13.5" thickTop="1" thickBot="1">
      <c r="E10595"/>
    </row>
    <row r="10596" spans="5:5" ht="13.5" thickTop="1" thickBot="1">
      <c r="E10596"/>
    </row>
    <row r="10597" spans="5:5" ht="13.5" thickTop="1" thickBot="1">
      <c r="E10597"/>
    </row>
    <row r="10598" spans="5:5" ht="13.5" thickTop="1" thickBot="1">
      <c r="E10598"/>
    </row>
    <row r="10599" spans="5:5" ht="13.5" thickTop="1" thickBot="1">
      <c r="E10599"/>
    </row>
    <row r="10600" spans="5:5" ht="13.5" thickTop="1" thickBot="1">
      <c r="E10600"/>
    </row>
    <row r="10601" spans="5:5" ht="13.5" thickTop="1" thickBot="1">
      <c r="E10601"/>
    </row>
    <row r="10602" spans="5:5" ht="13.5" thickTop="1" thickBot="1">
      <c r="E10602"/>
    </row>
    <row r="10603" spans="5:5" ht="13.5" thickTop="1" thickBot="1">
      <c r="E10603"/>
    </row>
    <row r="10604" spans="5:5" ht="13.5" thickTop="1" thickBot="1">
      <c r="E10604"/>
    </row>
    <row r="10605" spans="5:5" ht="13.5" thickTop="1" thickBot="1">
      <c r="E10605"/>
    </row>
    <row r="10606" spans="5:5" ht="13.5" thickTop="1" thickBot="1">
      <c r="E10606"/>
    </row>
    <row r="10607" spans="5:5" ht="13.5" thickTop="1" thickBot="1">
      <c r="E10607"/>
    </row>
    <row r="10608" spans="5:5" ht="13.5" thickTop="1" thickBot="1">
      <c r="E10608"/>
    </row>
    <row r="10609" spans="5:5" ht="13.5" thickTop="1" thickBot="1">
      <c r="E10609"/>
    </row>
    <row r="10610" spans="5:5" ht="13.5" thickTop="1" thickBot="1">
      <c r="E10610"/>
    </row>
    <row r="10611" spans="5:5" ht="13.5" thickTop="1" thickBot="1">
      <c r="E10611"/>
    </row>
    <row r="10612" spans="5:5" ht="13.5" thickTop="1" thickBot="1">
      <c r="E10612"/>
    </row>
    <row r="10613" spans="5:5" ht="13.5" thickTop="1" thickBot="1">
      <c r="E10613"/>
    </row>
    <row r="10614" spans="5:5" ht="13.5" thickTop="1" thickBot="1">
      <c r="E10614"/>
    </row>
    <row r="10615" spans="5:5" ht="13.5" thickTop="1" thickBot="1">
      <c r="E10615"/>
    </row>
    <row r="10616" spans="5:5" ht="13.5" thickTop="1" thickBot="1">
      <c r="E10616"/>
    </row>
    <row r="10617" spans="5:5" ht="13.5" thickTop="1" thickBot="1">
      <c r="E10617"/>
    </row>
    <row r="10618" spans="5:5" ht="13.5" thickTop="1" thickBot="1">
      <c r="E10618"/>
    </row>
    <row r="10619" spans="5:5" ht="13.5" thickTop="1" thickBot="1">
      <c r="E10619"/>
    </row>
    <row r="10620" spans="5:5" ht="13.5" thickTop="1" thickBot="1">
      <c r="E10620"/>
    </row>
    <row r="10621" spans="5:5" ht="13.5" thickTop="1" thickBot="1">
      <c r="E10621"/>
    </row>
    <row r="10622" spans="5:5" ht="13.5" thickTop="1" thickBot="1">
      <c r="E10622"/>
    </row>
    <row r="10623" spans="5:5" ht="13.5" thickTop="1" thickBot="1">
      <c r="E10623"/>
    </row>
    <row r="10624" spans="5:5" ht="13.5" thickTop="1" thickBot="1">
      <c r="E10624"/>
    </row>
    <row r="10625" spans="5:5" ht="13.5" thickTop="1" thickBot="1">
      <c r="E10625"/>
    </row>
    <row r="10626" spans="5:5" ht="13.5" thickTop="1" thickBot="1">
      <c r="E10626"/>
    </row>
    <row r="10627" spans="5:5" ht="13.5" thickTop="1" thickBot="1">
      <c r="E10627"/>
    </row>
    <row r="10628" spans="5:5" ht="13.5" thickTop="1" thickBot="1">
      <c r="E10628"/>
    </row>
    <row r="10629" spans="5:5" ht="13.5" thickTop="1" thickBot="1">
      <c r="E10629"/>
    </row>
    <row r="10630" spans="5:5" ht="13.5" thickTop="1" thickBot="1">
      <c r="E10630"/>
    </row>
    <row r="10631" spans="5:5" ht="13.5" thickTop="1" thickBot="1">
      <c r="E10631"/>
    </row>
    <row r="10632" spans="5:5" ht="13.5" thickTop="1" thickBot="1">
      <c r="E10632"/>
    </row>
    <row r="10633" spans="5:5" ht="13.5" thickTop="1" thickBot="1">
      <c r="E10633"/>
    </row>
    <row r="10634" spans="5:5" ht="13.5" thickTop="1" thickBot="1">
      <c r="E10634"/>
    </row>
    <row r="10635" spans="5:5" ht="13.5" thickTop="1" thickBot="1">
      <c r="E10635"/>
    </row>
    <row r="10636" spans="5:5" ht="13.5" thickTop="1" thickBot="1">
      <c r="E10636"/>
    </row>
    <row r="10637" spans="5:5" ht="13.5" thickTop="1" thickBot="1">
      <c r="E10637"/>
    </row>
    <row r="10638" spans="5:5" ht="13" thickTop="1">
      <c r="E10638"/>
    </row>
    <row r="10639" spans="5:5">
      <c r="E10639"/>
    </row>
    <row r="10640" spans="5:5">
      <c r="E10640"/>
    </row>
    <row r="10641" spans="5:5">
      <c r="E10641"/>
    </row>
    <row r="10642" spans="5:5">
      <c r="E10642"/>
    </row>
    <row r="10643" spans="5:5">
      <c r="E10643"/>
    </row>
    <row r="10644" spans="5:5">
      <c r="E10644"/>
    </row>
    <row r="10645" spans="5:5">
      <c r="E10645"/>
    </row>
    <row r="10646" spans="5:5">
      <c r="E10646"/>
    </row>
    <row r="10647" spans="5:5">
      <c r="E10647"/>
    </row>
    <row r="10648" spans="5:5">
      <c r="E10648"/>
    </row>
    <row r="10649" spans="5:5">
      <c r="E10649"/>
    </row>
    <row r="10650" spans="5:5">
      <c r="E10650"/>
    </row>
    <row r="10651" spans="5:5" ht="13" thickBot="1">
      <c r="E10651"/>
    </row>
    <row r="10652" spans="5:5" ht="13.5" thickTop="1" thickBot="1">
      <c r="E10652"/>
    </row>
    <row r="10653" spans="5:5" ht="13.5" thickTop="1" thickBot="1">
      <c r="E10653"/>
    </row>
    <row r="10654" spans="5:5" ht="13.5" thickTop="1" thickBot="1">
      <c r="E10654"/>
    </row>
    <row r="10655" spans="5:5" ht="13.5" thickTop="1" thickBot="1">
      <c r="E10655"/>
    </row>
    <row r="10656" spans="5:5" ht="13.5" thickTop="1" thickBot="1">
      <c r="E10656"/>
    </row>
    <row r="10657" spans="5:5" ht="13.5" thickTop="1" thickBot="1">
      <c r="E10657"/>
    </row>
    <row r="10658" spans="5:5" ht="13.5" thickTop="1" thickBot="1">
      <c r="E10658"/>
    </row>
    <row r="10659" spans="5:5" ht="13.5" thickTop="1" thickBot="1">
      <c r="E10659"/>
    </row>
    <row r="10660" spans="5:5" ht="13.5" thickTop="1" thickBot="1">
      <c r="E10660"/>
    </row>
    <row r="10661" spans="5:5" ht="13.5" thickTop="1" thickBot="1">
      <c r="E10661"/>
    </row>
    <row r="10662" spans="5:5" ht="13.5" thickTop="1" thickBot="1">
      <c r="E10662"/>
    </row>
    <row r="10663" spans="5:5" ht="13.5" thickTop="1" thickBot="1">
      <c r="E10663"/>
    </row>
    <row r="10664" spans="5:5" ht="13.5" thickTop="1" thickBot="1">
      <c r="E10664"/>
    </row>
    <row r="10665" spans="5:5" ht="13.5" thickTop="1" thickBot="1">
      <c r="E10665"/>
    </row>
    <row r="10666" spans="5:5" ht="13.5" thickTop="1" thickBot="1">
      <c r="E10666"/>
    </row>
    <row r="10667" spans="5:5" ht="13.5" thickTop="1" thickBot="1">
      <c r="E10667"/>
    </row>
    <row r="10668" spans="5:5" ht="13.5" thickTop="1" thickBot="1">
      <c r="E10668"/>
    </row>
    <row r="10669" spans="5:5" ht="13.5" thickTop="1" thickBot="1">
      <c r="E10669"/>
    </row>
    <row r="10670" spans="5:5" ht="13.5" thickTop="1" thickBot="1">
      <c r="E10670"/>
    </row>
    <row r="10671" spans="5:5" ht="13.5" thickTop="1" thickBot="1">
      <c r="E10671"/>
    </row>
    <row r="10672" spans="5:5" ht="13.5" thickTop="1" thickBot="1">
      <c r="E10672"/>
    </row>
    <row r="10673" spans="5:5" ht="13.5" thickTop="1" thickBot="1">
      <c r="E10673"/>
    </row>
    <row r="10674" spans="5:5" ht="13.5" thickTop="1" thickBot="1">
      <c r="E10674"/>
    </row>
    <row r="10675" spans="5:5" ht="13.5" thickTop="1" thickBot="1">
      <c r="E10675"/>
    </row>
    <row r="10676" spans="5:5" ht="13.5" thickTop="1" thickBot="1">
      <c r="E10676"/>
    </row>
    <row r="10677" spans="5:5" ht="13.5" thickTop="1" thickBot="1">
      <c r="E10677"/>
    </row>
    <row r="10678" spans="5:5" ht="13.5" thickTop="1" thickBot="1">
      <c r="E10678"/>
    </row>
    <row r="10679" spans="5:5" ht="13.5" thickTop="1" thickBot="1">
      <c r="E10679"/>
    </row>
    <row r="10680" spans="5:5" ht="13.5" thickTop="1" thickBot="1">
      <c r="E10680"/>
    </row>
    <row r="10681" spans="5:5" ht="13.5" thickTop="1" thickBot="1">
      <c r="E10681"/>
    </row>
    <row r="10682" spans="5:5" ht="13.5" thickTop="1" thickBot="1">
      <c r="E10682"/>
    </row>
    <row r="10683" spans="5:5" ht="13.5" thickTop="1" thickBot="1">
      <c r="E10683"/>
    </row>
    <row r="10684" spans="5:5" ht="13.5" thickTop="1" thickBot="1">
      <c r="E10684"/>
    </row>
    <row r="10685" spans="5:5" ht="13.5" thickTop="1" thickBot="1">
      <c r="E10685"/>
    </row>
    <row r="10686" spans="5:5" ht="13.5" thickTop="1" thickBot="1">
      <c r="E10686"/>
    </row>
    <row r="10687" spans="5:5" ht="13.5" thickTop="1" thickBot="1">
      <c r="E10687"/>
    </row>
    <row r="10688" spans="5:5" ht="13.5" thickTop="1" thickBot="1">
      <c r="E10688"/>
    </row>
    <row r="10689" spans="5:5" ht="13.5" thickTop="1" thickBot="1">
      <c r="E10689"/>
    </row>
    <row r="10690" spans="5:5" ht="13.5" thickTop="1" thickBot="1">
      <c r="E10690"/>
    </row>
    <row r="10691" spans="5:5" ht="13.5" thickTop="1" thickBot="1">
      <c r="E10691"/>
    </row>
    <row r="10692" spans="5:5" ht="13.5" thickTop="1" thickBot="1">
      <c r="E10692"/>
    </row>
    <row r="10693" spans="5:5" ht="13.5" thickTop="1" thickBot="1">
      <c r="E10693"/>
    </row>
    <row r="10694" spans="5:5" ht="13.5" thickTop="1" thickBot="1">
      <c r="E10694"/>
    </row>
    <row r="10695" spans="5:5" ht="13.5" thickTop="1" thickBot="1">
      <c r="E10695"/>
    </row>
    <row r="10696" spans="5:5" ht="13.5" thickTop="1" thickBot="1">
      <c r="E10696"/>
    </row>
    <row r="10697" spans="5:5" ht="13.5" thickTop="1" thickBot="1">
      <c r="E10697"/>
    </row>
    <row r="10698" spans="5:5" ht="13.5" thickTop="1" thickBot="1">
      <c r="E10698"/>
    </row>
    <row r="10699" spans="5:5" ht="13.5" thickTop="1" thickBot="1">
      <c r="E10699"/>
    </row>
    <row r="10700" spans="5:5" ht="13.5" thickTop="1" thickBot="1">
      <c r="E10700"/>
    </row>
    <row r="10701" spans="5:5" ht="13.5" thickTop="1" thickBot="1">
      <c r="E10701"/>
    </row>
    <row r="10702" spans="5:5" ht="13.5" thickTop="1" thickBot="1">
      <c r="E10702"/>
    </row>
    <row r="10703" spans="5:5" ht="13.5" thickTop="1" thickBot="1">
      <c r="E10703"/>
    </row>
    <row r="10704" spans="5:5" ht="13.5" thickTop="1" thickBot="1">
      <c r="E10704"/>
    </row>
    <row r="10705" spans="5:5" ht="13.5" thickTop="1" thickBot="1">
      <c r="E10705"/>
    </row>
    <row r="10706" spans="5:5" ht="13.5" thickTop="1" thickBot="1">
      <c r="E10706"/>
    </row>
    <row r="10707" spans="5:5" ht="13.5" thickTop="1" thickBot="1">
      <c r="E10707"/>
    </row>
    <row r="10708" spans="5:5" ht="13" thickTop="1">
      <c r="E10708"/>
    </row>
    <row r="10709" spans="5:5">
      <c r="E10709"/>
    </row>
    <row r="10710" spans="5:5">
      <c r="E10710"/>
    </row>
    <row r="10711" spans="5:5">
      <c r="E10711"/>
    </row>
    <row r="10712" spans="5:5">
      <c r="E10712"/>
    </row>
    <row r="10713" spans="5:5">
      <c r="E10713"/>
    </row>
    <row r="10714" spans="5:5">
      <c r="E10714"/>
    </row>
    <row r="10715" spans="5:5">
      <c r="E10715"/>
    </row>
    <row r="10716" spans="5:5">
      <c r="E10716"/>
    </row>
    <row r="10717" spans="5:5">
      <c r="E10717"/>
    </row>
    <row r="10718" spans="5:5">
      <c r="E10718"/>
    </row>
    <row r="10719" spans="5:5">
      <c r="E10719"/>
    </row>
    <row r="10720" spans="5:5">
      <c r="E10720"/>
    </row>
    <row r="10721" spans="5:5" ht="13" thickBot="1">
      <c r="E10721"/>
    </row>
    <row r="10722" spans="5:5" ht="13.5" thickTop="1" thickBot="1">
      <c r="E10722"/>
    </row>
    <row r="10723" spans="5:5" ht="13.5" thickTop="1" thickBot="1">
      <c r="E10723"/>
    </row>
    <row r="10724" spans="5:5" ht="13.5" thickTop="1" thickBot="1">
      <c r="E10724"/>
    </row>
    <row r="10725" spans="5:5" ht="13.5" thickTop="1" thickBot="1">
      <c r="E10725"/>
    </row>
    <row r="10726" spans="5:5" ht="13.5" thickTop="1" thickBot="1">
      <c r="E10726"/>
    </row>
    <row r="10727" spans="5:5" ht="13.5" thickTop="1" thickBot="1">
      <c r="E10727"/>
    </row>
    <row r="10728" spans="5:5" ht="13.5" thickTop="1" thickBot="1">
      <c r="E10728"/>
    </row>
    <row r="10729" spans="5:5" ht="13.5" thickTop="1" thickBot="1">
      <c r="E10729"/>
    </row>
    <row r="10730" spans="5:5" ht="13.5" thickTop="1" thickBot="1">
      <c r="E10730"/>
    </row>
    <row r="10731" spans="5:5" ht="13.5" thickTop="1" thickBot="1">
      <c r="E10731"/>
    </row>
    <row r="10732" spans="5:5" ht="13.5" thickTop="1" thickBot="1">
      <c r="E10732"/>
    </row>
    <row r="10733" spans="5:5" ht="13.5" thickTop="1" thickBot="1">
      <c r="E10733"/>
    </row>
    <row r="10734" spans="5:5" ht="13.5" thickTop="1" thickBot="1">
      <c r="E10734"/>
    </row>
    <row r="10735" spans="5:5" ht="13.5" thickTop="1" thickBot="1">
      <c r="E10735"/>
    </row>
    <row r="10736" spans="5:5" ht="13.5" thickTop="1" thickBot="1">
      <c r="E10736"/>
    </row>
    <row r="10737" spans="5:5" ht="13.5" thickTop="1" thickBot="1">
      <c r="E10737"/>
    </row>
    <row r="10738" spans="5:5" ht="13.5" thickTop="1" thickBot="1">
      <c r="E10738"/>
    </row>
    <row r="10739" spans="5:5" ht="13.5" thickTop="1" thickBot="1">
      <c r="E10739"/>
    </row>
    <row r="10740" spans="5:5" ht="13.5" thickTop="1" thickBot="1">
      <c r="E10740"/>
    </row>
    <row r="10741" spans="5:5" ht="13.5" thickTop="1" thickBot="1">
      <c r="E10741"/>
    </row>
    <row r="10742" spans="5:5" ht="13.5" thickTop="1" thickBot="1">
      <c r="E10742"/>
    </row>
    <row r="10743" spans="5:5" ht="13.5" thickTop="1" thickBot="1">
      <c r="E10743"/>
    </row>
    <row r="10744" spans="5:5" ht="13.5" thickTop="1" thickBot="1">
      <c r="E10744"/>
    </row>
    <row r="10745" spans="5:5" ht="13.5" thickTop="1" thickBot="1">
      <c r="E10745"/>
    </row>
    <row r="10746" spans="5:5" ht="13.5" thickTop="1" thickBot="1">
      <c r="E10746"/>
    </row>
    <row r="10747" spans="5:5" ht="13.5" thickTop="1" thickBot="1">
      <c r="E10747"/>
    </row>
    <row r="10748" spans="5:5" ht="13.5" thickTop="1" thickBot="1">
      <c r="E10748"/>
    </row>
    <row r="10749" spans="5:5" ht="13.5" thickTop="1" thickBot="1">
      <c r="E10749"/>
    </row>
    <row r="10750" spans="5:5" ht="13.5" thickTop="1" thickBot="1">
      <c r="E10750"/>
    </row>
    <row r="10751" spans="5:5" ht="13.5" thickTop="1" thickBot="1">
      <c r="E10751"/>
    </row>
    <row r="10752" spans="5:5" ht="13.5" thickTop="1" thickBot="1">
      <c r="E10752"/>
    </row>
    <row r="10753" spans="5:5" ht="13.5" thickTop="1" thickBot="1">
      <c r="E10753"/>
    </row>
    <row r="10754" spans="5:5" ht="13.5" thickTop="1" thickBot="1">
      <c r="E10754"/>
    </row>
    <row r="10755" spans="5:5" ht="13.5" thickTop="1" thickBot="1">
      <c r="E10755"/>
    </row>
    <row r="10756" spans="5:5" ht="13.5" thickTop="1" thickBot="1">
      <c r="E10756"/>
    </row>
    <row r="10757" spans="5:5" ht="13.5" thickTop="1" thickBot="1">
      <c r="E10757"/>
    </row>
    <row r="10758" spans="5:5" ht="13.5" thickTop="1" thickBot="1">
      <c r="E10758"/>
    </row>
    <row r="10759" spans="5:5" ht="13.5" thickTop="1" thickBot="1">
      <c r="E10759"/>
    </row>
    <row r="10760" spans="5:5" ht="13.5" thickTop="1" thickBot="1">
      <c r="E10760"/>
    </row>
    <row r="10761" spans="5:5" ht="13.5" thickTop="1" thickBot="1">
      <c r="E10761"/>
    </row>
    <row r="10762" spans="5:5" ht="13.5" thickTop="1" thickBot="1">
      <c r="E10762"/>
    </row>
    <row r="10763" spans="5:5" ht="13.5" thickTop="1" thickBot="1">
      <c r="E10763"/>
    </row>
    <row r="10764" spans="5:5" ht="13.5" thickTop="1" thickBot="1">
      <c r="E10764"/>
    </row>
    <row r="10765" spans="5:5" ht="13.5" thickTop="1" thickBot="1">
      <c r="E10765"/>
    </row>
    <row r="10766" spans="5:5" ht="13.5" thickTop="1" thickBot="1">
      <c r="E10766"/>
    </row>
    <row r="10767" spans="5:5" ht="13.5" thickTop="1" thickBot="1">
      <c r="E10767"/>
    </row>
    <row r="10768" spans="5:5" ht="13.5" thickTop="1" thickBot="1">
      <c r="E10768"/>
    </row>
    <row r="10769" spans="5:5" ht="13.5" thickTop="1" thickBot="1">
      <c r="E10769"/>
    </row>
    <row r="10770" spans="5:5" ht="13.5" thickTop="1" thickBot="1">
      <c r="E10770"/>
    </row>
    <row r="10771" spans="5:5" ht="13.5" thickTop="1" thickBot="1">
      <c r="E10771"/>
    </row>
    <row r="10772" spans="5:5" ht="13.5" thickTop="1" thickBot="1">
      <c r="E10772"/>
    </row>
    <row r="10773" spans="5:5" ht="13.5" thickTop="1" thickBot="1">
      <c r="E10773"/>
    </row>
    <row r="10774" spans="5:5" ht="13.5" thickTop="1" thickBot="1">
      <c r="E10774"/>
    </row>
    <row r="10775" spans="5:5" ht="13.5" thickTop="1" thickBot="1">
      <c r="E10775"/>
    </row>
    <row r="10776" spans="5:5" ht="13.5" thickTop="1" thickBot="1">
      <c r="E10776"/>
    </row>
    <row r="10777" spans="5:5" ht="13.5" thickTop="1" thickBot="1">
      <c r="E10777"/>
    </row>
    <row r="10778" spans="5:5" ht="13" thickTop="1">
      <c r="E10778"/>
    </row>
    <row r="10779" spans="5:5">
      <c r="E10779"/>
    </row>
    <row r="10780" spans="5:5">
      <c r="E10780"/>
    </row>
    <row r="10781" spans="5:5">
      <c r="E10781"/>
    </row>
    <row r="10782" spans="5:5">
      <c r="E10782"/>
    </row>
    <row r="10783" spans="5:5">
      <c r="E10783"/>
    </row>
    <row r="10784" spans="5:5">
      <c r="E10784"/>
    </row>
    <row r="10785" spans="5:5">
      <c r="E10785"/>
    </row>
    <row r="10786" spans="5:5">
      <c r="E10786"/>
    </row>
    <row r="10787" spans="5:5">
      <c r="E10787"/>
    </row>
    <row r="10788" spans="5:5">
      <c r="E10788"/>
    </row>
    <row r="10789" spans="5:5">
      <c r="E10789"/>
    </row>
    <row r="10790" spans="5:5">
      <c r="E10790"/>
    </row>
    <row r="10791" spans="5:5" ht="13" thickBot="1">
      <c r="E10791"/>
    </row>
    <row r="10792" spans="5:5" ht="13.5" thickTop="1" thickBot="1">
      <c r="E10792"/>
    </row>
    <row r="10793" spans="5:5" ht="13.5" thickTop="1" thickBot="1">
      <c r="E10793"/>
    </row>
    <row r="10794" spans="5:5" ht="13.5" thickTop="1" thickBot="1">
      <c r="E10794"/>
    </row>
    <row r="10795" spans="5:5" ht="13.5" thickTop="1" thickBot="1">
      <c r="E10795"/>
    </row>
    <row r="10796" spans="5:5" ht="13.5" thickTop="1" thickBot="1">
      <c r="E10796"/>
    </row>
    <row r="10797" spans="5:5" ht="13.5" thickTop="1" thickBot="1">
      <c r="E10797"/>
    </row>
    <row r="10798" spans="5:5" ht="13.5" thickTop="1" thickBot="1">
      <c r="E10798"/>
    </row>
    <row r="10799" spans="5:5" ht="13.5" thickTop="1" thickBot="1">
      <c r="E10799"/>
    </row>
    <row r="10800" spans="5:5" ht="13.5" thickTop="1" thickBot="1">
      <c r="E10800"/>
    </row>
    <row r="10801" spans="5:5" ht="13.5" thickTop="1" thickBot="1">
      <c r="E10801"/>
    </row>
    <row r="10802" spans="5:5" ht="13.5" thickTop="1" thickBot="1">
      <c r="E10802"/>
    </row>
    <row r="10803" spans="5:5" ht="13.5" thickTop="1" thickBot="1">
      <c r="E10803"/>
    </row>
    <row r="10804" spans="5:5" ht="13.5" thickTop="1" thickBot="1">
      <c r="E10804"/>
    </row>
    <row r="10805" spans="5:5" ht="13.5" thickTop="1" thickBot="1">
      <c r="E10805"/>
    </row>
    <row r="10806" spans="5:5" ht="13.5" thickTop="1" thickBot="1">
      <c r="E10806"/>
    </row>
    <row r="10807" spans="5:5" ht="13.5" thickTop="1" thickBot="1">
      <c r="E10807"/>
    </row>
    <row r="10808" spans="5:5" ht="13.5" thickTop="1" thickBot="1">
      <c r="E10808"/>
    </row>
    <row r="10809" spans="5:5" ht="13.5" thickTop="1" thickBot="1">
      <c r="E10809"/>
    </row>
    <row r="10810" spans="5:5" ht="13.5" thickTop="1" thickBot="1">
      <c r="E10810"/>
    </row>
    <row r="10811" spans="5:5" ht="13.5" thickTop="1" thickBot="1">
      <c r="E10811"/>
    </row>
    <row r="10812" spans="5:5" ht="13.5" thickTop="1" thickBot="1">
      <c r="E10812"/>
    </row>
    <row r="10813" spans="5:5" ht="13.5" thickTop="1" thickBot="1">
      <c r="E10813"/>
    </row>
    <row r="10814" spans="5:5" ht="13.5" thickTop="1" thickBot="1">
      <c r="E10814"/>
    </row>
    <row r="10815" spans="5:5" ht="13.5" thickTop="1" thickBot="1">
      <c r="E10815"/>
    </row>
    <row r="10816" spans="5:5" ht="13.5" thickTop="1" thickBot="1">
      <c r="E10816"/>
    </row>
    <row r="10817" spans="5:5" ht="13.5" thickTop="1" thickBot="1">
      <c r="E10817"/>
    </row>
    <row r="10818" spans="5:5" ht="13.5" thickTop="1" thickBot="1">
      <c r="E10818"/>
    </row>
    <row r="10819" spans="5:5" ht="13.5" thickTop="1" thickBot="1">
      <c r="E10819"/>
    </row>
    <row r="10820" spans="5:5" ht="13.5" thickTop="1" thickBot="1">
      <c r="E10820"/>
    </row>
    <row r="10821" spans="5:5" ht="13.5" thickTop="1" thickBot="1">
      <c r="E10821"/>
    </row>
    <row r="10822" spans="5:5" ht="13.5" thickTop="1" thickBot="1">
      <c r="E10822"/>
    </row>
    <row r="10823" spans="5:5" ht="13.5" thickTop="1" thickBot="1">
      <c r="E10823"/>
    </row>
    <row r="10824" spans="5:5" ht="13.5" thickTop="1" thickBot="1">
      <c r="E10824"/>
    </row>
    <row r="10825" spans="5:5" ht="13.5" thickTop="1" thickBot="1">
      <c r="E10825"/>
    </row>
    <row r="10826" spans="5:5" ht="13.5" thickTop="1" thickBot="1">
      <c r="E10826"/>
    </row>
    <row r="10827" spans="5:5" ht="13.5" thickTop="1" thickBot="1">
      <c r="E10827"/>
    </row>
    <row r="10828" spans="5:5" ht="13.5" thickTop="1" thickBot="1">
      <c r="E10828"/>
    </row>
    <row r="10829" spans="5:5" ht="13.5" thickTop="1" thickBot="1">
      <c r="E10829"/>
    </row>
    <row r="10830" spans="5:5" ht="13.5" thickTop="1" thickBot="1">
      <c r="E10830"/>
    </row>
    <row r="10831" spans="5:5" ht="13.5" thickTop="1" thickBot="1">
      <c r="E10831"/>
    </row>
    <row r="10832" spans="5:5" ht="13.5" thickTop="1" thickBot="1">
      <c r="E10832"/>
    </row>
    <row r="10833" spans="5:5" ht="13.5" thickTop="1" thickBot="1">
      <c r="E10833"/>
    </row>
    <row r="10834" spans="5:5" ht="13.5" thickTop="1" thickBot="1">
      <c r="E10834"/>
    </row>
    <row r="10835" spans="5:5" ht="13.5" thickTop="1" thickBot="1">
      <c r="E10835"/>
    </row>
    <row r="10836" spans="5:5" ht="13.5" thickTop="1" thickBot="1">
      <c r="E10836"/>
    </row>
    <row r="10837" spans="5:5" ht="13.5" thickTop="1" thickBot="1">
      <c r="E10837"/>
    </row>
    <row r="10838" spans="5:5" ht="13.5" thickTop="1" thickBot="1">
      <c r="E10838"/>
    </row>
    <row r="10839" spans="5:5" ht="13.5" thickTop="1" thickBot="1">
      <c r="E10839"/>
    </row>
    <row r="10840" spans="5:5" ht="13.5" thickTop="1" thickBot="1">
      <c r="E10840"/>
    </row>
    <row r="10841" spans="5:5" ht="13.5" thickTop="1" thickBot="1">
      <c r="E10841"/>
    </row>
    <row r="10842" spans="5:5" ht="13.5" thickTop="1" thickBot="1">
      <c r="E10842"/>
    </row>
    <row r="10843" spans="5:5" ht="13.5" thickTop="1" thickBot="1">
      <c r="E10843"/>
    </row>
    <row r="10844" spans="5:5" ht="13.5" thickTop="1" thickBot="1">
      <c r="E10844"/>
    </row>
    <row r="10845" spans="5:5" ht="13.5" thickTop="1" thickBot="1">
      <c r="E10845"/>
    </row>
    <row r="10846" spans="5:5" ht="13.5" thickTop="1" thickBot="1">
      <c r="E10846"/>
    </row>
    <row r="10847" spans="5:5" ht="13.5" thickTop="1" thickBot="1">
      <c r="E10847"/>
    </row>
    <row r="10848" spans="5:5" ht="13" thickTop="1">
      <c r="E10848"/>
    </row>
    <row r="10849" spans="5:5">
      <c r="E10849"/>
    </row>
    <row r="10850" spans="5:5">
      <c r="E10850"/>
    </row>
    <row r="10851" spans="5:5">
      <c r="E10851"/>
    </row>
    <row r="10852" spans="5:5">
      <c r="E10852"/>
    </row>
    <row r="10853" spans="5:5">
      <c r="E10853"/>
    </row>
    <row r="10854" spans="5:5">
      <c r="E10854"/>
    </row>
    <row r="10855" spans="5:5">
      <c r="E10855"/>
    </row>
    <row r="10856" spans="5:5">
      <c r="E10856"/>
    </row>
    <row r="10857" spans="5:5">
      <c r="E10857"/>
    </row>
    <row r="10858" spans="5:5">
      <c r="E10858"/>
    </row>
    <row r="10859" spans="5:5">
      <c r="E10859"/>
    </row>
    <row r="10860" spans="5:5">
      <c r="E10860"/>
    </row>
    <row r="10861" spans="5:5" ht="13" thickBot="1">
      <c r="E10861"/>
    </row>
    <row r="10862" spans="5:5" ht="13.5" thickTop="1" thickBot="1">
      <c r="E10862"/>
    </row>
    <row r="10863" spans="5:5" ht="13.5" thickTop="1" thickBot="1">
      <c r="E10863"/>
    </row>
    <row r="10864" spans="5:5" ht="13.5" thickTop="1" thickBot="1">
      <c r="E10864"/>
    </row>
    <row r="10865" spans="5:5" ht="13.5" thickTop="1" thickBot="1">
      <c r="E10865"/>
    </row>
    <row r="10866" spans="5:5" ht="13.5" thickTop="1" thickBot="1">
      <c r="E10866"/>
    </row>
    <row r="10867" spans="5:5" ht="13.5" thickTop="1" thickBot="1">
      <c r="E10867"/>
    </row>
    <row r="10868" spans="5:5" ht="13.5" thickTop="1" thickBot="1">
      <c r="E10868"/>
    </row>
    <row r="10869" spans="5:5" ht="13.5" thickTop="1" thickBot="1">
      <c r="E10869"/>
    </row>
    <row r="10870" spans="5:5" ht="13.5" thickTop="1" thickBot="1">
      <c r="E10870"/>
    </row>
    <row r="10871" spans="5:5" ht="13.5" thickTop="1" thickBot="1">
      <c r="E10871"/>
    </row>
    <row r="10872" spans="5:5" ht="13.5" thickTop="1" thickBot="1">
      <c r="E10872"/>
    </row>
    <row r="10873" spans="5:5" ht="13.5" thickTop="1" thickBot="1">
      <c r="E10873"/>
    </row>
    <row r="10874" spans="5:5" ht="13.5" thickTop="1" thickBot="1">
      <c r="E10874"/>
    </row>
    <row r="10875" spans="5:5" ht="13.5" thickTop="1" thickBot="1">
      <c r="E10875"/>
    </row>
    <row r="10876" spans="5:5" ht="13.5" thickTop="1" thickBot="1">
      <c r="E10876"/>
    </row>
    <row r="10877" spans="5:5" ht="13.5" thickTop="1" thickBot="1">
      <c r="E10877"/>
    </row>
    <row r="10878" spans="5:5" ht="13.5" thickTop="1" thickBot="1">
      <c r="E10878"/>
    </row>
    <row r="10879" spans="5:5" ht="13.5" thickTop="1" thickBot="1">
      <c r="E10879"/>
    </row>
    <row r="10880" spans="5:5" ht="13.5" thickTop="1" thickBot="1">
      <c r="E10880"/>
    </row>
    <row r="10881" spans="5:5" ht="13.5" thickTop="1" thickBot="1">
      <c r="E10881"/>
    </row>
    <row r="10882" spans="5:5" ht="13.5" thickTop="1" thickBot="1">
      <c r="E10882"/>
    </row>
    <row r="10883" spans="5:5" ht="13.5" thickTop="1" thickBot="1">
      <c r="E10883"/>
    </row>
    <row r="10884" spans="5:5" ht="13.5" thickTop="1" thickBot="1">
      <c r="E10884"/>
    </row>
    <row r="10885" spans="5:5" ht="13.5" thickTop="1" thickBot="1">
      <c r="E10885"/>
    </row>
    <row r="10886" spans="5:5" ht="13.5" thickTop="1" thickBot="1">
      <c r="E10886"/>
    </row>
    <row r="10887" spans="5:5" ht="13.5" thickTop="1" thickBot="1">
      <c r="E10887"/>
    </row>
    <row r="10888" spans="5:5" ht="13.5" thickTop="1" thickBot="1">
      <c r="E10888"/>
    </row>
    <row r="10889" spans="5:5" ht="13.5" thickTop="1" thickBot="1">
      <c r="E10889"/>
    </row>
    <row r="10890" spans="5:5" ht="13.5" thickTop="1" thickBot="1">
      <c r="E10890"/>
    </row>
    <row r="10891" spans="5:5" ht="13.5" thickTop="1" thickBot="1">
      <c r="E10891"/>
    </row>
    <row r="10892" spans="5:5" ht="13.5" thickTop="1" thickBot="1">
      <c r="E10892"/>
    </row>
    <row r="10893" spans="5:5" ht="13.5" thickTop="1" thickBot="1">
      <c r="E10893"/>
    </row>
    <row r="10894" spans="5:5" ht="13.5" thickTop="1" thickBot="1">
      <c r="E10894"/>
    </row>
    <row r="10895" spans="5:5" ht="13.5" thickTop="1" thickBot="1">
      <c r="E10895"/>
    </row>
    <row r="10896" spans="5:5" ht="13.5" thickTop="1" thickBot="1">
      <c r="E10896"/>
    </row>
    <row r="10897" spans="5:5" ht="13.5" thickTop="1" thickBot="1">
      <c r="E10897"/>
    </row>
    <row r="10898" spans="5:5" ht="13.5" thickTop="1" thickBot="1">
      <c r="E10898"/>
    </row>
    <row r="10899" spans="5:5" ht="13.5" thickTop="1" thickBot="1">
      <c r="E10899"/>
    </row>
    <row r="10900" spans="5:5" ht="13.5" thickTop="1" thickBot="1">
      <c r="E10900"/>
    </row>
    <row r="10901" spans="5:5" ht="13.5" thickTop="1" thickBot="1">
      <c r="E10901"/>
    </row>
    <row r="10902" spans="5:5" ht="13.5" thickTop="1" thickBot="1">
      <c r="E10902"/>
    </row>
    <row r="10903" spans="5:5" ht="13.5" thickTop="1" thickBot="1">
      <c r="E10903"/>
    </row>
    <row r="10904" spans="5:5" ht="13.5" thickTop="1" thickBot="1">
      <c r="E10904"/>
    </row>
    <row r="10905" spans="5:5" ht="13.5" thickTop="1" thickBot="1">
      <c r="E10905"/>
    </row>
    <row r="10906" spans="5:5" ht="13.5" thickTop="1" thickBot="1">
      <c r="E10906"/>
    </row>
    <row r="10907" spans="5:5" ht="13.5" thickTop="1" thickBot="1">
      <c r="E10907"/>
    </row>
    <row r="10908" spans="5:5" ht="13.5" thickTop="1" thickBot="1">
      <c r="E10908"/>
    </row>
    <row r="10909" spans="5:5" ht="13.5" thickTop="1" thickBot="1">
      <c r="E10909"/>
    </row>
    <row r="10910" spans="5:5" ht="13.5" thickTop="1" thickBot="1">
      <c r="E10910"/>
    </row>
    <row r="10911" spans="5:5" ht="13.5" thickTop="1" thickBot="1">
      <c r="E10911"/>
    </row>
    <row r="10912" spans="5:5" ht="13.5" thickTop="1" thickBot="1">
      <c r="E10912"/>
    </row>
    <row r="10913" spans="5:5" ht="13.5" thickTop="1" thickBot="1">
      <c r="E10913"/>
    </row>
    <row r="10914" spans="5:5" ht="13.5" thickTop="1" thickBot="1">
      <c r="E10914"/>
    </row>
    <row r="10915" spans="5:5" ht="13.5" thickTop="1" thickBot="1">
      <c r="E10915"/>
    </row>
    <row r="10916" spans="5:5" ht="13.5" thickTop="1" thickBot="1">
      <c r="E10916"/>
    </row>
    <row r="10917" spans="5:5" ht="13.5" thickTop="1" thickBot="1">
      <c r="E10917"/>
    </row>
    <row r="10918" spans="5:5" ht="13" thickTop="1">
      <c r="E10918"/>
    </row>
    <row r="10919" spans="5:5">
      <c r="E10919"/>
    </row>
    <row r="10920" spans="5:5">
      <c r="E10920"/>
    </row>
    <row r="10921" spans="5:5">
      <c r="E10921"/>
    </row>
    <row r="10922" spans="5:5">
      <c r="E10922"/>
    </row>
    <row r="10923" spans="5:5">
      <c r="E10923"/>
    </row>
    <row r="10924" spans="5:5">
      <c r="E10924"/>
    </row>
    <row r="10925" spans="5:5">
      <c r="E10925"/>
    </row>
    <row r="10926" spans="5:5">
      <c r="E10926"/>
    </row>
    <row r="10927" spans="5:5">
      <c r="E10927"/>
    </row>
    <row r="10928" spans="5:5">
      <c r="E10928"/>
    </row>
    <row r="10929" spans="5:5">
      <c r="E10929"/>
    </row>
    <row r="10930" spans="5:5">
      <c r="E10930"/>
    </row>
    <row r="10931" spans="5:5" ht="13" thickBot="1">
      <c r="E10931"/>
    </row>
    <row r="10932" spans="5:5" ht="13.5" thickTop="1" thickBot="1">
      <c r="E10932"/>
    </row>
    <row r="10933" spans="5:5" ht="13.5" thickTop="1" thickBot="1">
      <c r="E10933"/>
    </row>
    <row r="10934" spans="5:5" ht="13.5" thickTop="1" thickBot="1">
      <c r="E10934"/>
    </row>
    <row r="10935" spans="5:5" ht="13.5" thickTop="1" thickBot="1">
      <c r="E10935"/>
    </row>
    <row r="10936" spans="5:5" ht="13.5" thickTop="1" thickBot="1">
      <c r="E10936"/>
    </row>
    <row r="10937" spans="5:5" ht="13.5" thickTop="1" thickBot="1">
      <c r="E10937"/>
    </row>
    <row r="10938" spans="5:5" ht="13.5" thickTop="1" thickBot="1">
      <c r="E10938"/>
    </row>
    <row r="10939" spans="5:5" ht="13.5" thickTop="1" thickBot="1">
      <c r="E10939"/>
    </row>
    <row r="10940" spans="5:5" ht="13.5" thickTop="1" thickBot="1">
      <c r="E10940"/>
    </row>
    <row r="10941" spans="5:5" ht="13.5" thickTop="1" thickBot="1">
      <c r="E10941"/>
    </row>
    <row r="10942" spans="5:5" ht="13.5" thickTop="1" thickBot="1">
      <c r="E10942"/>
    </row>
    <row r="10943" spans="5:5" ht="13.5" thickTop="1" thickBot="1">
      <c r="E10943"/>
    </row>
    <row r="10944" spans="5:5" ht="13.5" thickTop="1" thickBot="1">
      <c r="E10944"/>
    </row>
    <row r="10945" spans="5:5" ht="13.5" thickTop="1" thickBot="1">
      <c r="E10945"/>
    </row>
    <row r="10946" spans="5:5" ht="13.5" thickTop="1" thickBot="1">
      <c r="E10946"/>
    </row>
    <row r="10947" spans="5:5" ht="13.5" thickTop="1" thickBot="1">
      <c r="E10947"/>
    </row>
    <row r="10948" spans="5:5" ht="13.5" thickTop="1" thickBot="1">
      <c r="E10948"/>
    </row>
    <row r="10949" spans="5:5" ht="13.5" thickTop="1" thickBot="1">
      <c r="E10949"/>
    </row>
    <row r="10950" spans="5:5" ht="13.5" thickTop="1" thickBot="1">
      <c r="E10950"/>
    </row>
    <row r="10951" spans="5:5" ht="13.5" thickTop="1" thickBot="1">
      <c r="E10951"/>
    </row>
    <row r="10952" spans="5:5" ht="13.5" thickTop="1" thickBot="1">
      <c r="E10952"/>
    </row>
    <row r="10953" spans="5:5" ht="13.5" thickTop="1" thickBot="1">
      <c r="E10953"/>
    </row>
    <row r="10954" spans="5:5" ht="13.5" thickTop="1" thickBot="1">
      <c r="E10954"/>
    </row>
    <row r="10955" spans="5:5" ht="13.5" thickTop="1" thickBot="1">
      <c r="E10955"/>
    </row>
    <row r="10956" spans="5:5" ht="13.5" thickTop="1" thickBot="1">
      <c r="E10956"/>
    </row>
    <row r="10957" spans="5:5" ht="13.5" thickTop="1" thickBot="1">
      <c r="E10957"/>
    </row>
    <row r="10958" spans="5:5" ht="13.5" thickTop="1" thickBot="1">
      <c r="E10958"/>
    </row>
    <row r="10959" spans="5:5" ht="13.5" thickTop="1" thickBot="1">
      <c r="E10959"/>
    </row>
    <row r="10960" spans="5:5" ht="13.5" thickTop="1" thickBot="1">
      <c r="E10960"/>
    </row>
    <row r="10961" spans="5:5" ht="13.5" thickTop="1" thickBot="1">
      <c r="E10961"/>
    </row>
    <row r="10962" spans="5:5" ht="13.5" thickTop="1" thickBot="1">
      <c r="E10962"/>
    </row>
    <row r="10963" spans="5:5" ht="13.5" thickTop="1" thickBot="1">
      <c r="E10963"/>
    </row>
    <row r="10964" spans="5:5" ht="13.5" thickTop="1" thickBot="1">
      <c r="E10964"/>
    </row>
    <row r="10965" spans="5:5" ht="13.5" thickTop="1" thickBot="1">
      <c r="E10965"/>
    </row>
    <row r="10966" spans="5:5" ht="13.5" thickTop="1" thickBot="1">
      <c r="E10966"/>
    </row>
    <row r="10967" spans="5:5" ht="13.5" thickTop="1" thickBot="1">
      <c r="E10967"/>
    </row>
    <row r="10968" spans="5:5" ht="13.5" thickTop="1" thickBot="1">
      <c r="E10968"/>
    </row>
    <row r="10969" spans="5:5" ht="13.5" thickTop="1" thickBot="1">
      <c r="E10969"/>
    </row>
    <row r="10970" spans="5:5" ht="13.5" thickTop="1" thickBot="1">
      <c r="E10970"/>
    </row>
    <row r="10971" spans="5:5" ht="13.5" thickTop="1" thickBot="1">
      <c r="E10971"/>
    </row>
    <row r="10972" spans="5:5" ht="13.5" thickTop="1" thickBot="1">
      <c r="E10972"/>
    </row>
    <row r="10973" spans="5:5" ht="13.5" thickTop="1" thickBot="1">
      <c r="E10973"/>
    </row>
    <row r="10974" spans="5:5" ht="13.5" thickTop="1" thickBot="1">
      <c r="E10974"/>
    </row>
    <row r="10975" spans="5:5" ht="13.5" thickTop="1" thickBot="1">
      <c r="E10975"/>
    </row>
    <row r="10976" spans="5:5" ht="13.5" thickTop="1" thickBot="1">
      <c r="E10976"/>
    </row>
    <row r="10977" spans="5:5" ht="13.5" thickTop="1" thickBot="1">
      <c r="E10977"/>
    </row>
    <row r="10978" spans="5:5" ht="13.5" thickTop="1" thickBot="1">
      <c r="E10978"/>
    </row>
    <row r="10979" spans="5:5" ht="13.5" thickTop="1" thickBot="1">
      <c r="E10979"/>
    </row>
    <row r="10980" spans="5:5" ht="13.5" thickTop="1" thickBot="1">
      <c r="E10980"/>
    </row>
    <row r="10981" spans="5:5" ht="13.5" thickTop="1" thickBot="1">
      <c r="E10981"/>
    </row>
    <row r="10982" spans="5:5" ht="13.5" thickTop="1" thickBot="1">
      <c r="E10982"/>
    </row>
    <row r="10983" spans="5:5" ht="13.5" thickTop="1" thickBot="1">
      <c r="E10983"/>
    </row>
    <row r="10984" spans="5:5" ht="13.5" thickTop="1" thickBot="1">
      <c r="E10984"/>
    </row>
    <row r="10985" spans="5:5" ht="13.5" thickTop="1" thickBot="1">
      <c r="E10985"/>
    </row>
    <row r="10986" spans="5:5" ht="13.5" thickTop="1" thickBot="1">
      <c r="E10986"/>
    </row>
    <row r="10987" spans="5:5" ht="13.5" thickTop="1" thickBot="1">
      <c r="E10987"/>
    </row>
    <row r="10988" spans="5:5" ht="13" thickTop="1">
      <c r="E10988"/>
    </row>
    <row r="10989" spans="5:5">
      <c r="E10989"/>
    </row>
    <row r="10990" spans="5:5">
      <c r="E10990"/>
    </row>
    <row r="10991" spans="5:5">
      <c r="E10991"/>
    </row>
    <row r="10992" spans="5:5">
      <c r="E10992"/>
    </row>
    <row r="10993" spans="5:5">
      <c r="E10993"/>
    </row>
    <row r="10994" spans="5:5">
      <c r="E10994"/>
    </row>
    <row r="10995" spans="5:5">
      <c r="E10995"/>
    </row>
    <row r="10996" spans="5:5">
      <c r="E10996"/>
    </row>
    <row r="10997" spans="5:5">
      <c r="E10997"/>
    </row>
    <row r="10998" spans="5:5">
      <c r="E10998"/>
    </row>
    <row r="10999" spans="5:5">
      <c r="E10999"/>
    </row>
    <row r="11000" spans="5:5">
      <c r="E11000"/>
    </row>
    <row r="11001" spans="5:5" ht="13" thickBot="1">
      <c r="E11001"/>
    </row>
    <row r="11002" spans="5:5" ht="13.5" thickTop="1" thickBot="1">
      <c r="E11002"/>
    </row>
    <row r="11003" spans="5:5" ht="13.5" thickTop="1" thickBot="1">
      <c r="E11003"/>
    </row>
    <row r="11004" spans="5:5" ht="13.5" thickTop="1" thickBot="1">
      <c r="E11004"/>
    </row>
    <row r="11005" spans="5:5" ht="13.5" thickTop="1" thickBot="1">
      <c r="E11005"/>
    </row>
    <row r="11006" spans="5:5" ht="13.5" thickTop="1" thickBot="1">
      <c r="E11006"/>
    </row>
    <row r="11007" spans="5:5" ht="13.5" thickTop="1" thickBot="1">
      <c r="E11007"/>
    </row>
    <row r="11008" spans="5:5" ht="13.5" thickTop="1" thickBot="1">
      <c r="E11008"/>
    </row>
    <row r="11009" spans="5:5" ht="13.5" thickTop="1" thickBot="1">
      <c r="E11009"/>
    </row>
    <row r="11010" spans="5:5" ht="13.5" thickTop="1" thickBot="1">
      <c r="E11010"/>
    </row>
    <row r="11011" spans="5:5" ht="13.5" thickTop="1" thickBot="1">
      <c r="E11011"/>
    </row>
    <row r="11012" spans="5:5" ht="13.5" thickTop="1" thickBot="1">
      <c r="E11012"/>
    </row>
    <row r="11013" spans="5:5" ht="13.5" thickTop="1" thickBot="1">
      <c r="E11013"/>
    </row>
    <row r="11014" spans="5:5" ht="13.5" thickTop="1" thickBot="1">
      <c r="E11014"/>
    </row>
    <row r="11015" spans="5:5" ht="13.5" thickTop="1" thickBot="1">
      <c r="E11015"/>
    </row>
    <row r="11016" spans="5:5" ht="13.5" thickTop="1" thickBot="1">
      <c r="E11016"/>
    </row>
    <row r="11017" spans="5:5" ht="13.5" thickTop="1" thickBot="1">
      <c r="E11017"/>
    </row>
    <row r="11018" spans="5:5" ht="13.5" thickTop="1" thickBot="1">
      <c r="E11018"/>
    </row>
    <row r="11019" spans="5:5" ht="13.5" thickTop="1" thickBot="1">
      <c r="E11019"/>
    </row>
    <row r="11020" spans="5:5" ht="13.5" thickTop="1" thickBot="1">
      <c r="E11020"/>
    </row>
    <row r="11021" spans="5:5" ht="13.5" thickTop="1" thickBot="1">
      <c r="E11021"/>
    </row>
    <row r="11022" spans="5:5" ht="13.5" thickTop="1" thickBot="1">
      <c r="E11022"/>
    </row>
    <row r="11023" spans="5:5" ht="13.5" thickTop="1" thickBot="1">
      <c r="E11023"/>
    </row>
    <row r="11024" spans="5:5" ht="13.5" thickTop="1" thickBot="1">
      <c r="E11024"/>
    </row>
    <row r="11025" spans="5:5" ht="13.5" thickTop="1" thickBot="1">
      <c r="E11025"/>
    </row>
    <row r="11026" spans="5:5" ht="13.5" thickTop="1" thickBot="1">
      <c r="E11026"/>
    </row>
    <row r="11027" spans="5:5" ht="13.5" thickTop="1" thickBot="1">
      <c r="E11027"/>
    </row>
    <row r="11028" spans="5:5" ht="13.5" thickTop="1" thickBot="1">
      <c r="E11028"/>
    </row>
    <row r="11029" spans="5:5" ht="13.5" thickTop="1" thickBot="1">
      <c r="E11029"/>
    </row>
    <row r="11030" spans="5:5" ht="13.5" thickTop="1" thickBot="1">
      <c r="E11030"/>
    </row>
    <row r="11031" spans="5:5" ht="13.5" thickTop="1" thickBot="1">
      <c r="E11031"/>
    </row>
    <row r="11032" spans="5:5" ht="13.5" thickTop="1" thickBot="1">
      <c r="E11032"/>
    </row>
    <row r="11033" spans="5:5" ht="13.5" thickTop="1" thickBot="1">
      <c r="E11033"/>
    </row>
    <row r="11034" spans="5:5" ht="13.5" thickTop="1" thickBot="1">
      <c r="E11034"/>
    </row>
    <row r="11035" spans="5:5" ht="13.5" thickTop="1" thickBot="1">
      <c r="E11035"/>
    </row>
    <row r="11036" spans="5:5" ht="13.5" thickTop="1" thickBot="1">
      <c r="E11036"/>
    </row>
    <row r="11037" spans="5:5" ht="13.5" thickTop="1" thickBot="1">
      <c r="E11037"/>
    </row>
    <row r="11038" spans="5:5" ht="13.5" thickTop="1" thickBot="1">
      <c r="E11038"/>
    </row>
    <row r="11039" spans="5:5" ht="13.5" thickTop="1" thickBot="1">
      <c r="E11039"/>
    </row>
    <row r="11040" spans="5:5" ht="13.5" thickTop="1" thickBot="1">
      <c r="E11040"/>
    </row>
    <row r="11041" spans="5:5" ht="13.5" thickTop="1" thickBot="1">
      <c r="E11041"/>
    </row>
    <row r="11042" spans="5:5" ht="13.5" thickTop="1" thickBot="1">
      <c r="E11042"/>
    </row>
    <row r="11043" spans="5:5" ht="13.5" thickTop="1" thickBot="1">
      <c r="E11043"/>
    </row>
    <row r="11044" spans="5:5" ht="13.5" thickTop="1" thickBot="1">
      <c r="E11044"/>
    </row>
    <row r="11045" spans="5:5" ht="13.5" thickTop="1" thickBot="1">
      <c r="E11045"/>
    </row>
    <row r="11046" spans="5:5" ht="13.5" thickTop="1" thickBot="1">
      <c r="E11046"/>
    </row>
    <row r="11047" spans="5:5" ht="13.5" thickTop="1" thickBot="1">
      <c r="E11047"/>
    </row>
    <row r="11048" spans="5:5" ht="13.5" thickTop="1" thickBot="1">
      <c r="E11048"/>
    </row>
    <row r="11049" spans="5:5" ht="13.5" thickTop="1" thickBot="1">
      <c r="E11049"/>
    </row>
    <row r="11050" spans="5:5" ht="13.5" thickTop="1" thickBot="1">
      <c r="E11050"/>
    </row>
    <row r="11051" spans="5:5" ht="13.5" thickTop="1" thickBot="1">
      <c r="E11051"/>
    </row>
    <row r="11052" spans="5:5" ht="13.5" thickTop="1" thickBot="1">
      <c r="E11052"/>
    </row>
    <row r="11053" spans="5:5" ht="13.5" thickTop="1" thickBot="1">
      <c r="E11053"/>
    </row>
    <row r="11054" spans="5:5" ht="13.5" thickTop="1" thickBot="1">
      <c r="E11054"/>
    </row>
    <row r="11055" spans="5:5" ht="13.5" thickTop="1" thickBot="1">
      <c r="E11055"/>
    </row>
    <row r="11056" spans="5:5" ht="13.5" thickTop="1" thickBot="1">
      <c r="E11056"/>
    </row>
    <row r="11057" spans="5:5" ht="13.5" thickTop="1" thickBot="1">
      <c r="E11057"/>
    </row>
    <row r="11058" spans="5:5" ht="13" thickTop="1">
      <c r="E11058"/>
    </row>
    <row r="11059" spans="5:5">
      <c r="E11059"/>
    </row>
    <row r="11060" spans="5:5">
      <c r="E11060"/>
    </row>
    <row r="11061" spans="5:5">
      <c r="E11061"/>
    </row>
    <row r="11062" spans="5:5">
      <c r="E11062"/>
    </row>
    <row r="11063" spans="5:5">
      <c r="E11063"/>
    </row>
    <row r="11064" spans="5:5">
      <c r="E11064"/>
    </row>
    <row r="11065" spans="5:5">
      <c r="E11065"/>
    </row>
    <row r="11066" spans="5:5">
      <c r="E11066"/>
    </row>
    <row r="11067" spans="5:5">
      <c r="E11067"/>
    </row>
    <row r="11068" spans="5:5">
      <c r="E11068"/>
    </row>
    <row r="11069" spans="5:5">
      <c r="E11069"/>
    </row>
    <row r="11070" spans="5:5">
      <c r="E11070"/>
    </row>
    <row r="11071" spans="5:5" ht="13" thickBot="1">
      <c r="E11071"/>
    </row>
    <row r="11072" spans="5:5" ht="13.5" thickTop="1" thickBot="1">
      <c r="E11072"/>
    </row>
    <row r="11073" spans="5:5" ht="13.5" thickTop="1" thickBot="1">
      <c r="E11073"/>
    </row>
    <row r="11074" spans="5:5" ht="13.5" thickTop="1" thickBot="1">
      <c r="E11074"/>
    </row>
    <row r="11075" spans="5:5" ht="13.5" thickTop="1" thickBot="1">
      <c r="E11075"/>
    </row>
    <row r="11076" spans="5:5" ht="13.5" thickTop="1" thickBot="1">
      <c r="E11076"/>
    </row>
    <row r="11077" spans="5:5" ht="13.5" thickTop="1" thickBot="1">
      <c r="E11077"/>
    </row>
    <row r="11078" spans="5:5" ht="13.5" thickTop="1" thickBot="1">
      <c r="E11078"/>
    </row>
    <row r="11079" spans="5:5" ht="13.5" thickTop="1" thickBot="1">
      <c r="E11079"/>
    </row>
    <row r="11080" spans="5:5" ht="13.5" thickTop="1" thickBot="1">
      <c r="E11080"/>
    </row>
    <row r="11081" spans="5:5" ht="13.5" thickTop="1" thickBot="1">
      <c r="E11081"/>
    </row>
    <row r="11082" spans="5:5" ht="13.5" thickTop="1" thickBot="1">
      <c r="E11082"/>
    </row>
    <row r="11083" spans="5:5" ht="13.5" thickTop="1" thickBot="1">
      <c r="E11083"/>
    </row>
    <row r="11084" spans="5:5" ht="13.5" thickTop="1" thickBot="1">
      <c r="E11084"/>
    </row>
    <row r="11085" spans="5:5" ht="13.5" thickTop="1" thickBot="1">
      <c r="E11085"/>
    </row>
    <row r="11086" spans="5:5" ht="13.5" thickTop="1" thickBot="1">
      <c r="E11086"/>
    </row>
    <row r="11087" spans="5:5" ht="13.5" thickTop="1" thickBot="1">
      <c r="E11087"/>
    </row>
    <row r="11088" spans="5:5" ht="13.5" thickTop="1" thickBot="1">
      <c r="E11088"/>
    </row>
    <row r="11089" spans="5:5" ht="13.5" thickTop="1" thickBot="1">
      <c r="E11089"/>
    </row>
    <row r="11090" spans="5:5" ht="13.5" thickTop="1" thickBot="1">
      <c r="E11090"/>
    </row>
    <row r="11091" spans="5:5" ht="13.5" thickTop="1" thickBot="1">
      <c r="E11091"/>
    </row>
    <row r="11092" spans="5:5" ht="13.5" thickTop="1" thickBot="1">
      <c r="E11092"/>
    </row>
    <row r="11093" spans="5:5" ht="13.5" thickTop="1" thickBot="1">
      <c r="E11093"/>
    </row>
    <row r="11094" spans="5:5" ht="13.5" thickTop="1" thickBot="1">
      <c r="E11094"/>
    </row>
    <row r="11095" spans="5:5" ht="13.5" thickTop="1" thickBot="1">
      <c r="E11095"/>
    </row>
    <row r="11096" spans="5:5" ht="13.5" thickTop="1" thickBot="1">
      <c r="E11096"/>
    </row>
    <row r="11097" spans="5:5" ht="13.5" thickTop="1" thickBot="1">
      <c r="E11097"/>
    </row>
    <row r="11098" spans="5:5" ht="13.5" thickTop="1" thickBot="1">
      <c r="E11098"/>
    </row>
    <row r="11099" spans="5:5" ht="13.5" thickTop="1" thickBot="1">
      <c r="E11099"/>
    </row>
    <row r="11100" spans="5:5" ht="13.5" thickTop="1" thickBot="1">
      <c r="E11100"/>
    </row>
    <row r="11101" spans="5:5" ht="13.5" thickTop="1" thickBot="1">
      <c r="E11101"/>
    </row>
    <row r="11102" spans="5:5" ht="13.5" thickTop="1" thickBot="1">
      <c r="E11102"/>
    </row>
    <row r="11103" spans="5:5" ht="13.5" thickTop="1" thickBot="1">
      <c r="E11103"/>
    </row>
    <row r="11104" spans="5:5" ht="13.5" thickTop="1" thickBot="1">
      <c r="E11104"/>
    </row>
    <row r="11105" spans="5:5" ht="13.5" thickTop="1" thickBot="1">
      <c r="E11105"/>
    </row>
    <row r="11106" spans="5:5" ht="13.5" thickTop="1" thickBot="1">
      <c r="E11106"/>
    </row>
    <row r="11107" spans="5:5" ht="13.5" thickTop="1" thickBot="1">
      <c r="E11107"/>
    </row>
    <row r="11108" spans="5:5" ht="13.5" thickTop="1" thickBot="1">
      <c r="E11108"/>
    </row>
    <row r="11109" spans="5:5" ht="13.5" thickTop="1" thickBot="1">
      <c r="E11109"/>
    </row>
    <row r="11110" spans="5:5" ht="13.5" thickTop="1" thickBot="1">
      <c r="E11110"/>
    </row>
    <row r="11111" spans="5:5" ht="13.5" thickTop="1" thickBot="1">
      <c r="E11111"/>
    </row>
    <row r="11112" spans="5:5" ht="13.5" thickTop="1" thickBot="1">
      <c r="E11112"/>
    </row>
    <row r="11113" spans="5:5" ht="13.5" thickTop="1" thickBot="1">
      <c r="E11113"/>
    </row>
    <row r="11114" spans="5:5" ht="13.5" thickTop="1" thickBot="1">
      <c r="E11114"/>
    </row>
    <row r="11115" spans="5:5" ht="13.5" thickTop="1" thickBot="1">
      <c r="E11115"/>
    </row>
    <row r="11116" spans="5:5" ht="13.5" thickTop="1" thickBot="1">
      <c r="E11116"/>
    </row>
    <row r="11117" spans="5:5" ht="13.5" thickTop="1" thickBot="1">
      <c r="E11117"/>
    </row>
    <row r="11118" spans="5:5" ht="13.5" thickTop="1" thickBot="1">
      <c r="E11118"/>
    </row>
    <row r="11119" spans="5:5" ht="13.5" thickTop="1" thickBot="1">
      <c r="E11119"/>
    </row>
    <row r="11120" spans="5:5" ht="13.5" thickTop="1" thickBot="1">
      <c r="E11120"/>
    </row>
    <row r="11121" spans="5:5" ht="13.5" thickTop="1" thickBot="1">
      <c r="E11121"/>
    </row>
    <row r="11122" spans="5:5" ht="13.5" thickTop="1" thickBot="1">
      <c r="E11122"/>
    </row>
    <row r="11123" spans="5:5" ht="13.5" thickTop="1" thickBot="1">
      <c r="E11123"/>
    </row>
    <row r="11124" spans="5:5" ht="13.5" thickTop="1" thickBot="1">
      <c r="E11124"/>
    </row>
    <row r="11125" spans="5:5" ht="13.5" thickTop="1" thickBot="1">
      <c r="E11125"/>
    </row>
    <row r="11126" spans="5:5" ht="13.5" thickTop="1" thickBot="1">
      <c r="E11126"/>
    </row>
    <row r="11127" spans="5:5" ht="13.5" thickTop="1" thickBot="1">
      <c r="E11127"/>
    </row>
    <row r="11128" spans="5:5" ht="13" thickTop="1">
      <c r="E11128"/>
    </row>
    <row r="11129" spans="5:5">
      <c r="E11129"/>
    </row>
    <row r="11130" spans="5:5">
      <c r="E11130"/>
    </row>
    <row r="11131" spans="5:5">
      <c r="E11131"/>
    </row>
    <row r="11132" spans="5:5">
      <c r="E11132"/>
    </row>
    <row r="11133" spans="5:5">
      <c r="E11133"/>
    </row>
    <row r="11134" spans="5:5">
      <c r="E11134"/>
    </row>
    <row r="11135" spans="5:5">
      <c r="E11135"/>
    </row>
    <row r="11136" spans="5:5">
      <c r="E11136"/>
    </row>
    <row r="11137" spans="5:5">
      <c r="E11137"/>
    </row>
    <row r="11138" spans="5:5">
      <c r="E11138"/>
    </row>
    <row r="11139" spans="5:5">
      <c r="E11139"/>
    </row>
    <row r="11140" spans="5:5">
      <c r="E11140"/>
    </row>
    <row r="11141" spans="5:5" ht="13" thickBot="1">
      <c r="E11141"/>
    </row>
    <row r="11142" spans="5:5" ht="13.5" thickTop="1" thickBot="1">
      <c r="E11142"/>
    </row>
    <row r="11143" spans="5:5" ht="13.5" thickTop="1" thickBot="1">
      <c r="E11143"/>
    </row>
    <row r="11144" spans="5:5" ht="13.5" thickTop="1" thickBot="1">
      <c r="E11144"/>
    </row>
    <row r="11145" spans="5:5" ht="13.5" thickTop="1" thickBot="1">
      <c r="E11145"/>
    </row>
    <row r="11146" spans="5:5" ht="13.5" thickTop="1" thickBot="1">
      <c r="E11146"/>
    </row>
    <row r="11147" spans="5:5" ht="13.5" thickTop="1" thickBot="1">
      <c r="E11147"/>
    </row>
    <row r="11148" spans="5:5" ht="13.5" thickTop="1" thickBot="1">
      <c r="E11148"/>
    </row>
    <row r="11149" spans="5:5" ht="13.5" thickTop="1" thickBot="1">
      <c r="E11149"/>
    </row>
    <row r="11150" spans="5:5" ht="13.5" thickTop="1" thickBot="1">
      <c r="E11150"/>
    </row>
    <row r="11151" spans="5:5" ht="13.5" thickTop="1" thickBot="1">
      <c r="E11151"/>
    </row>
    <row r="11152" spans="5:5" ht="13.5" thickTop="1" thickBot="1">
      <c r="E11152"/>
    </row>
    <row r="11153" spans="5:5" ht="13.5" thickTop="1" thickBot="1">
      <c r="E11153"/>
    </row>
    <row r="11154" spans="5:5" ht="13.5" thickTop="1" thickBot="1">
      <c r="E11154"/>
    </row>
    <row r="11155" spans="5:5" ht="13.5" thickTop="1" thickBot="1">
      <c r="E11155"/>
    </row>
    <row r="11156" spans="5:5" ht="13.5" thickTop="1" thickBot="1">
      <c r="E11156"/>
    </row>
    <row r="11157" spans="5:5" ht="13.5" thickTop="1" thickBot="1">
      <c r="E11157"/>
    </row>
    <row r="11158" spans="5:5" ht="13.5" thickTop="1" thickBot="1">
      <c r="E11158"/>
    </row>
    <row r="11159" spans="5:5" ht="13.5" thickTop="1" thickBot="1">
      <c r="E11159"/>
    </row>
    <row r="11160" spans="5:5" ht="13.5" thickTop="1" thickBot="1">
      <c r="E11160"/>
    </row>
    <row r="11161" spans="5:5" ht="13.5" thickTop="1" thickBot="1">
      <c r="E11161"/>
    </row>
    <row r="11162" spans="5:5" ht="13.5" thickTop="1" thickBot="1">
      <c r="E11162"/>
    </row>
    <row r="11163" spans="5:5" ht="13.5" thickTop="1" thickBot="1">
      <c r="E11163"/>
    </row>
    <row r="11164" spans="5:5" ht="13.5" thickTop="1" thickBot="1">
      <c r="E11164"/>
    </row>
    <row r="11165" spans="5:5" ht="13.5" thickTop="1" thickBot="1">
      <c r="E11165"/>
    </row>
    <row r="11166" spans="5:5" ht="13.5" thickTop="1" thickBot="1">
      <c r="E11166"/>
    </row>
    <row r="11167" spans="5:5" ht="13.5" thickTop="1" thickBot="1">
      <c r="E11167"/>
    </row>
    <row r="11168" spans="5:5" ht="13.5" thickTop="1" thickBot="1">
      <c r="E11168"/>
    </row>
    <row r="11169" spans="5:5" ht="13.5" thickTop="1" thickBot="1">
      <c r="E11169"/>
    </row>
    <row r="11170" spans="5:5" ht="13.5" thickTop="1" thickBot="1">
      <c r="E11170"/>
    </row>
    <row r="11171" spans="5:5" ht="13.5" thickTop="1" thickBot="1">
      <c r="E11171"/>
    </row>
    <row r="11172" spans="5:5" ht="13.5" thickTop="1" thickBot="1">
      <c r="E11172"/>
    </row>
    <row r="11173" spans="5:5" ht="13.5" thickTop="1" thickBot="1">
      <c r="E11173"/>
    </row>
    <row r="11174" spans="5:5" ht="13.5" thickTop="1" thickBot="1">
      <c r="E11174"/>
    </row>
    <row r="11175" spans="5:5" ht="13.5" thickTop="1" thickBot="1">
      <c r="E11175"/>
    </row>
    <row r="11176" spans="5:5" ht="13.5" thickTop="1" thickBot="1">
      <c r="E11176"/>
    </row>
    <row r="11177" spans="5:5" ht="13.5" thickTop="1" thickBot="1">
      <c r="E11177"/>
    </row>
    <row r="11178" spans="5:5" ht="13.5" thickTop="1" thickBot="1">
      <c r="E11178"/>
    </row>
    <row r="11179" spans="5:5" ht="13.5" thickTop="1" thickBot="1">
      <c r="E11179"/>
    </row>
    <row r="11180" spans="5:5" ht="13.5" thickTop="1" thickBot="1">
      <c r="E11180"/>
    </row>
    <row r="11181" spans="5:5" ht="13.5" thickTop="1" thickBot="1">
      <c r="E11181"/>
    </row>
    <row r="11182" spans="5:5" ht="13.5" thickTop="1" thickBot="1">
      <c r="E11182"/>
    </row>
    <row r="11183" spans="5:5" ht="13.5" thickTop="1" thickBot="1">
      <c r="E11183"/>
    </row>
    <row r="11184" spans="5:5" ht="13.5" thickTop="1" thickBot="1">
      <c r="E11184"/>
    </row>
    <row r="11185" spans="5:5" ht="13.5" thickTop="1" thickBot="1">
      <c r="E11185"/>
    </row>
    <row r="11186" spans="5:5" ht="13.5" thickTop="1" thickBot="1">
      <c r="E11186"/>
    </row>
    <row r="11187" spans="5:5" ht="13.5" thickTop="1" thickBot="1">
      <c r="E11187"/>
    </row>
    <row r="11188" spans="5:5" ht="13.5" thickTop="1" thickBot="1">
      <c r="E11188"/>
    </row>
    <row r="11189" spans="5:5" ht="13.5" thickTop="1" thickBot="1">
      <c r="E11189"/>
    </row>
    <row r="11190" spans="5:5" ht="13.5" thickTop="1" thickBot="1">
      <c r="E11190"/>
    </row>
    <row r="11191" spans="5:5" ht="13.5" thickTop="1" thickBot="1">
      <c r="E11191"/>
    </row>
    <row r="11192" spans="5:5" ht="13.5" thickTop="1" thickBot="1">
      <c r="E11192"/>
    </row>
    <row r="11193" spans="5:5" ht="13.5" thickTop="1" thickBot="1">
      <c r="E11193"/>
    </row>
    <row r="11194" spans="5:5" ht="13.5" thickTop="1" thickBot="1">
      <c r="E11194"/>
    </row>
    <row r="11195" spans="5:5" ht="13.5" thickTop="1" thickBot="1">
      <c r="E11195"/>
    </row>
    <row r="11196" spans="5:5" ht="13.5" thickTop="1" thickBot="1">
      <c r="E11196"/>
    </row>
    <row r="11197" spans="5:5" ht="13.5" thickTop="1" thickBot="1">
      <c r="E11197"/>
    </row>
    <row r="11198" spans="5:5" ht="13" thickTop="1">
      <c r="E11198"/>
    </row>
    <row r="11199" spans="5:5">
      <c r="E11199"/>
    </row>
    <row r="11200" spans="5:5">
      <c r="E11200"/>
    </row>
    <row r="11201" spans="5:5">
      <c r="E11201"/>
    </row>
    <row r="11202" spans="5:5">
      <c r="E11202"/>
    </row>
    <row r="11203" spans="5:5">
      <c r="E11203"/>
    </row>
    <row r="11204" spans="5:5">
      <c r="E11204"/>
    </row>
    <row r="11205" spans="5:5">
      <c r="E11205"/>
    </row>
    <row r="11206" spans="5:5">
      <c r="E11206"/>
    </row>
    <row r="11207" spans="5:5">
      <c r="E11207"/>
    </row>
    <row r="11208" spans="5:5">
      <c r="E11208"/>
    </row>
    <row r="11209" spans="5:5">
      <c r="E11209"/>
    </row>
    <row r="11210" spans="5:5">
      <c r="E11210"/>
    </row>
    <row r="11211" spans="5:5" ht="13" thickBot="1">
      <c r="E11211"/>
    </row>
    <row r="11212" spans="5:5" ht="13.5" thickTop="1" thickBot="1">
      <c r="E11212"/>
    </row>
    <row r="11213" spans="5:5" ht="13.5" thickTop="1" thickBot="1">
      <c r="E11213"/>
    </row>
    <row r="11214" spans="5:5" ht="13.5" thickTop="1" thickBot="1">
      <c r="E11214"/>
    </row>
    <row r="11215" spans="5:5" ht="13.5" thickTop="1" thickBot="1">
      <c r="E11215"/>
    </row>
    <row r="11216" spans="5:5" ht="13.5" thickTop="1" thickBot="1">
      <c r="E11216"/>
    </row>
    <row r="11217" spans="5:5" ht="13.5" thickTop="1" thickBot="1">
      <c r="E11217"/>
    </row>
    <row r="11218" spans="5:5" ht="13.5" thickTop="1" thickBot="1">
      <c r="E11218"/>
    </row>
    <row r="11219" spans="5:5" ht="13.5" thickTop="1" thickBot="1">
      <c r="E11219"/>
    </row>
    <row r="11220" spans="5:5" ht="13.5" thickTop="1" thickBot="1">
      <c r="E11220"/>
    </row>
    <row r="11221" spans="5:5" ht="13.5" thickTop="1" thickBot="1">
      <c r="E11221"/>
    </row>
    <row r="11222" spans="5:5" ht="13.5" thickTop="1" thickBot="1">
      <c r="E11222"/>
    </row>
    <row r="11223" spans="5:5" ht="13.5" thickTop="1" thickBot="1">
      <c r="E11223"/>
    </row>
    <row r="11224" spans="5:5" ht="13.5" thickTop="1" thickBot="1">
      <c r="E11224"/>
    </row>
    <row r="11225" spans="5:5" ht="13.5" thickTop="1" thickBot="1">
      <c r="E11225"/>
    </row>
    <row r="11226" spans="5:5" ht="13.5" thickTop="1" thickBot="1">
      <c r="E11226"/>
    </row>
    <row r="11227" spans="5:5" ht="13.5" thickTop="1" thickBot="1">
      <c r="E11227"/>
    </row>
    <row r="11228" spans="5:5" ht="13.5" thickTop="1" thickBot="1">
      <c r="E11228"/>
    </row>
    <row r="11229" spans="5:5" ht="13.5" thickTop="1" thickBot="1">
      <c r="E11229"/>
    </row>
    <row r="11230" spans="5:5" ht="13.5" thickTop="1" thickBot="1">
      <c r="E11230"/>
    </row>
    <row r="11231" spans="5:5" ht="13.5" thickTop="1" thickBot="1">
      <c r="E11231"/>
    </row>
    <row r="11232" spans="5:5" ht="13.5" thickTop="1" thickBot="1">
      <c r="E11232"/>
    </row>
    <row r="11233" spans="5:5" ht="13.5" thickTop="1" thickBot="1">
      <c r="E11233"/>
    </row>
    <row r="11234" spans="5:5" ht="13.5" thickTop="1" thickBot="1">
      <c r="E11234"/>
    </row>
    <row r="11235" spans="5:5" ht="13.5" thickTop="1" thickBot="1">
      <c r="E11235"/>
    </row>
    <row r="11236" spans="5:5" ht="13.5" thickTop="1" thickBot="1">
      <c r="E11236"/>
    </row>
    <row r="11237" spans="5:5" ht="13.5" thickTop="1" thickBot="1">
      <c r="E11237"/>
    </row>
    <row r="11238" spans="5:5" ht="13.5" thickTop="1" thickBot="1">
      <c r="E11238"/>
    </row>
    <row r="11239" spans="5:5" ht="13.5" thickTop="1" thickBot="1">
      <c r="E11239"/>
    </row>
    <row r="11240" spans="5:5" ht="13.5" thickTop="1" thickBot="1">
      <c r="E11240"/>
    </row>
    <row r="11241" spans="5:5" ht="13.5" thickTop="1" thickBot="1">
      <c r="E11241"/>
    </row>
    <row r="11242" spans="5:5" ht="13.5" thickTop="1" thickBot="1">
      <c r="E11242"/>
    </row>
    <row r="11243" spans="5:5" ht="13.5" thickTop="1" thickBot="1">
      <c r="E11243"/>
    </row>
    <row r="11244" spans="5:5" ht="13.5" thickTop="1" thickBot="1">
      <c r="E11244"/>
    </row>
    <row r="11245" spans="5:5" ht="13.5" thickTop="1" thickBot="1">
      <c r="E11245"/>
    </row>
    <row r="11246" spans="5:5" ht="13.5" thickTop="1" thickBot="1">
      <c r="E11246"/>
    </row>
    <row r="11247" spans="5:5" ht="13.5" thickTop="1" thickBot="1">
      <c r="E11247"/>
    </row>
    <row r="11248" spans="5:5" ht="13.5" thickTop="1" thickBot="1">
      <c r="E11248"/>
    </row>
    <row r="11249" spans="5:5" ht="13.5" thickTop="1" thickBot="1">
      <c r="E11249"/>
    </row>
    <row r="11250" spans="5:5" ht="13.5" thickTop="1" thickBot="1">
      <c r="E11250"/>
    </row>
    <row r="11251" spans="5:5" ht="13.5" thickTop="1" thickBot="1">
      <c r="E11251"/>
    </row>
    <row r="11252" spans="5:5" ht="13.5" thickTop="1" thickBot="1">
      <c r="E11252"/>
    </row>
    <row r="11253" spans="5:5" ht="13.5" thickTop="1" thickBot="1">
      <c r="E11253"/>
    </row>
    <row r="11254" spans="5:5" ht="13.5" thickTop="1" thickBot="1">
      <c r="E11254"/>
    </row>
    <row r="11255" spans="5:5" ht="13.5" thickTop="1" thickBot="1">
      <c r="E11255"/>
    </row>
    <row r="11256" spans="5:5" ht="13.5" thickTop="1" thickBot="1">
      <c r="E11256"/>
    </row>
    <row r="11257" spans="5:5" ht="13.5" thickTop="1" thickBot="1">
      <c r="E11257"/>
    </row>
    <row r="11258" spans="5:5" ht="13.5" thickTop="1" thickBot="1">
      <c r="E11258"/>
    </row>
    <row r="11259" spans="5:5" ht="13.5" thickTop="1" thickBot="1">
      <c r="E11259"/>
    </row>
    <row r="11260" spans="5:5" ht="13.5" thickTop="1" thickBot="1">
      <c r="E11260"/>
    </row>
    <row r="11261" spans="5:5" ht="13.5" thickTop="1" thickBot="1">
      <c r="E11261"/>
    </row>
    <row r="11262" spans="5:5" ht="13.5" thickTop="1" thickBot="1">
      <c r="E11262"/>
    </row>
    <row r="11263" spans="5:5" ht="13.5" thickTop="1" thickBot="1">
      <c r="E11263"/>
    </row>
    <row r="11264" spans="5:5" ht="13.5" thickTop="1" thickBot="1">
      <c r="E11264"/>
    </row>
    <row r="11265" spans="5:5" ht="13.5" thickTop="1" thickBot="1">
      <c r="E11265"/>
    </row>
    <row r="11266" spans="5:5" ht="13.5" thickTop="1" thickBot="1">
      <c r="E11266"/>
    </row>
    <row r="11267" spans="5:5" ht="13.5" thickTop="1" thickBot="1">
      <c r="E11267"/>
    </row>
    <row r="11268" spans="5:5" ht="13" thickTop="1">
      <c r="E11268"/>
    </row>
    <row r="11269" spans="5:5">
      <c r="E11269"/>
    </row>
    <row r="11270" spans="5:5">
      <c r="E11270"/>
    </row>
    <row r="11271" spans="5:5">
      <c r="E11271"/>
    </row>
    <row r="11272" spans="5:5">
      <c r="E11272"/>
    </row>
    <row r="11273" spans="5:5">
      <c r="E11273"/>
    </row>
    <row r="11274" spans="5:5">
      <c r="E11274"/>
    </row>
    <row r="11275" spans="5:5">
      <c r="E11275"/>
    </row>
    <row r="11276" spans="5:5">
      <c r="E11276"/>
    </row>
    <row r="11277" spans="5:5">
      <c r="E11277"/>
    </row>
    <row r="11278" spans="5:5">
      <c r="E11278"/>
    </row>
    <row r="11279" spans="5:5">
      <c r="E11279"/>
    </row>
    <row r="11280" spans="5:5">
      <c r="E11280"/>
    </row>
    <row r="11281" spans="5:5" ht="13" thickBot="1">
      <c r="E11281"/>
    </row>
    <row r="11282" spans="5:5" ht="13.5" thickTop="1" thickBot="1">
      <c r="E11282"/>
    </row>
    <row r="11283" spans="5:5" ht="13.5" thickTop="1" thickBot="1">
      <c r="E11283"/>
    </row>
    <row r="11284" spans="5:5" ht="13.5" thickTop="1" thickBot="1">
      <c r="E11284"/>
    </row>
    <row r="11285" spans="5:5" ht="13.5" thickTop="1" thickBot="1">
      <c r="E11285"/>
    </row>
    <row r="11286" spans="5:5" ht="13.5" thickTop="1" thickBot="1">
      <c r="E11286"/>
    </row>
    <row r="11287" spans="5:5" ht="13.5" thickTop="1" thickBot="1">
      <c r="E11287"/>
    </row>
    <row r="11288" spans="5:5" ht="13.5" thickTop="1" thickBot="1">
      <c r="E11288"/>
    </row>
    <row r="11289" spans="5:5" ht="13.5" thickTop="1" thickBot="1">
      <c r="E11289"/>
    </row>
    <row r="11290" spans="5:5" ht="13.5" thickTop="1" thickBot="1">
      <c r="E11290"/>
    </row>
    <row r="11291" spans="5:5" ht="13.5" thickTop="1" thickBot="1">
      <c r="E11291"/>
    </row>
    <row r="11292" spans="5:5" ht="13.5" thickTop="1" thickBot="1">
      <c r="E11292"/>
    </row>
    <row r="11293" spans="5:5" ht="13.5" thickTop="1" thickBot="1">
      <c r="E11293"/>
    </row>
    <row r="11294" spans="5:5" ht="13.5" thickTop="1" thickBot="1">
      <c r="E11294"/>
    </row>
    <row r="11295" spans="5:5" ht="13.5" thickTop="1" thickBot="1">
      <c r="E11295"/>
    </row>
    <row r="11296" spans="5:5" ht="13.5" thickTop="1" thickBot="1">
      <c r="E11296"/>
    </row>
    <row r="11297" spans="5:5" ht="13.5" thickTop="1" thickBot="1">
      <c r="E11297"/>
    </row>
    <row r="11298" spans="5:5" ht="13.5" thickTop="1" thickBot="1">
      <c r="E11298"/>
    </row>
    <row r="11299" spans="5:5" ht="13.5" thickTop="1" thickBot="1">
      <c r="E11299"/>
    </row>
    <row r="11300" spans="5:5" ht="13.5" thickTop="1" thickBot="1">
      <c r="E11300"/>
    </row>
    <row r="11301" spans="5:5" ht="13.5" thickTop="1" thickBot="1">
      <c r="E11301"/>
    </row>
    <row r="11302" spans="5:5" ht="13.5" thickTop="1" thickBot="1">
      <c r="E11302"/>
    </row>
    <row r="11303" spans="5:5" ht="13.5" thickTop="1" thickBot="1">
      <c r="E11303"/>
    </row>
    <row r="11304" spans="5:5" ht="13.5" thickTop="1" thickBot="1">
      <c r="E11304"/>
    </row>
    <row r="11305" spans="5:5" ht="13.5" thickTop="1" thickBot="1">
      <c r="E11305"/>
    </row>
    <row r="11306" spans="5:5" ht="13.5" thickTop="1" thickBot="1">
      <c r="E11306"/>
    </row>
    <row r="11307" spans="5:5" ht="13.5" thickTop="1" thickBot="1">
      <c r="E11307"/>
    </row>
    <row r="11308" spans="5:5" ht="13.5" thickTop="1" thickBot="1">
      <c r="E11308"/>
    </row>
    <row r="11309" spans="5:5" ht="13.5" thickTop="1" thickBot="1">
      <c r="E11309"/>
    </row>
    <row r="11310" spans="5:5" ht="13.5" thickTop="1" thickBot="1">
      <c r="E11310"/>
    </row>
    <row r="11311" spans="5:5" ht="13.5" thickTop="1" thickBot="1">
      <c r="E11311"/>
    </row>
    <row r="11312" spans="5:5" ht="13.5" thickTop="1" thickBot="1">
      <c r="E11312"/>
    </row>
    <row r="11313" spans="5:5" ht="13.5" thickTop="1" thickBot="1">
      <c r="E11313"/>
    </row>
    <row r="11314" spans="5:5" ht="13.5" thickTop="1" thickBot="1">
      <c r="E11314"/>
    </row>
    <row r="11315" spans="5:5" ht="13.5" thickTop="1" thickBot="1">
      <c r="E11315"/>
    </row>
    <row r="11316" spans="5:5" ht="13.5" thickTop="1" thickBot="1">
      <c r="E11316"/>
    </row>
    <row r="11317" spans="5:5" ht="13.5" thickTop="1" thickBot="1">
      <c r="E11317"/>
    </row>
    <row r="11318" spans="5:5" ht="13.5" thickTop="1" thickBot="1">
      <c r="E11318"/>
    </row>
    <row r="11319" spans="5:5" ht="13.5" thickTop="1" thickBot="1">
      <c r="E11319"/>
    </row>
    <row r="11320" spans="5:5" ht="13.5" thickTop="1" thickBot="1">
      <c r="E11320"/>
    </row>
    <row r="11321" spans="5:5" ht="13.5" thickTop="1" thickBot="1">
      <c r="E11321"/>
    </row>
    <row r="11322" spans="5:5" ht="13.5" thickTop="1" thickBot="1">
      <c r="E11322"/>
    </row>
    <row r="11323" spans="5:5" ht="13.5" thickTop="1" thickBot="1">
      <c r="E11323"/>
    </row>
    <row r="11324" spans="5:5" ht="13.5" thickTop="1" thickBot="1">
      <c r="E11324"/>
    </row>
    <row r="11325" spans="5:5" ht="13.5" thickTop="1" thickBot="1">
      <c r="E11325"/>
    </row>
    <row r="11326" spans="5:5" ht="13.5" thickTop="1" thickBot="1">
      <c r="E11326"/>
    </row>
    <row r="11327" spans="5:5" ht="13.5" thickTop="1" thickBot="1">
      <c r="E11327"/>
    </row>
    <row r="11328" spans="5:5" ht="13.5" thickTop="1" thickBot="1">
      <c r="E11328"/>
    </row>
    <row r="11329" spans="5:5" ht="13.5" thickTop="1" thickBot="1">
      <c r="E11329"/>
    </row>
    <row r="11330" spans="5:5" ht="13.5" thickTop="1" thickBot="1">
      <c r="E11330"/>
    </row>
    <row r="11331" spans="5:5" ht="13.5" thickTop="1" thickBot="1">
      <c r="E11331"/>
    </row>
    <row r="11332" spans="5:5" ht="13.5" thickTop="1" thickBot="1">
      <c r="E11332"/>
    </row>
    <row r="11333" spans="5:5" ht="13.5" thickTop="1" thickBot="1">
      <c r="E11333"/>
    </row>
    <row r="11334" spans="5:5" ht="13.5" thickTop="1" thickBot="1">
      <c r="E11334"/>
    </row>
    <row r="11335" spans="5:5" ht="13.5" thickTop="1" thickBot="1">
      <c r="E11335"/>
    </row>
    <row r="11336" spans="5:5" ht="13.5" thickTop="1" thickBot="1">
      <c r="E11336"/>
    </row>
    <row r="11337" spans="5:5" ht="13.5" thickTop="1" thickBot="1">
      <c r="E11337"/>
    </row>
    <row r="11338" spans="5:5" ht="13" thickTop="1">
      <c r="E11338"/>
    </row>
    <row r="11339" spans="5:5">
      <c r="E11339"/>
    </row>
    <row r="11340" spans="5:5">
      <c r="E11340"/>
    </row>
    <row r="11341" spans="5:5">
      <c r="E11341"/>
    </row>
    <row r="11342" spans="5:5">
      <c r="E11342"/>
    </row>
    <row r="11343" spans="5:5">
      <c r="E11343"/>
    </row>
    <row r="11344" spans="5:5">
      <c r="E11344"/>
    </row>
    <row r="11345" spans="5:5">
      <c r="E11345"/>
    </row>
    <row r="11346" spans="5:5">
      <c r="E11346"/>
    </row>
    <row r="11347" spans="5:5">
      <c r="E11347"/>
    </row>
    <row r="11348" spans="5:5">
      <c r="E11348"/>
    </row>
    <row r="11349" spans="5:5">
      <c r="E11349"/>
    </row>
    <row r="11350" spans="5:5">
      <c r="E11350"/>
    </row>
    <row r="11351" spans="5:5" ht="13" thickBot="1">
      <c r="E11351"/>
    </row>
    <row r="11352" spans="5:5" ht="13.5" thickTop="1" thickBot="1">
      <c r="E11352"/>
    </row>
    <row r="11353" spans="5:5" ht="13.5" thickTop="1" thickBot="1">
      <c r="E11353"/>
    </row>
    <row r="11354" spans="5:5" ht="13.5" thickTop="1" thickBot="1">
      <c r="E11354"/>
    </row>
    <row r="11355" spans="5:5" ht="13.5" thickTop="1" thickBot="1">
      <c r="E11355"/>
    </row>
    <row r="11356" spans="5:5" ht="13.5" thickTop="1" thickBot="1">
      <c r="E11356"/>
    </row>
    <row r="11357" spans="5:5" ht="13.5" thickTop="1" thickBot="1">
      <c r="E11357"/>
    </row>
    <row r="11358" spans="5:5" ht="13.5" thickTop="1" thickBot="1">
      <c r="E11358"/>
    </row>
    <row r="11359" spans="5:5" ht="13.5" thickTop="1" thickBot="1">
      <c r="E11359"/>
    </row>
    <row r="11360" spans="5:5" ht="13.5" thickTop="1" thickBot="1">
      <c r="E11360"/>
    </row>
    <row r="11361" spans="5:5" ht="13.5" thickTop="1" thickBot="1">
      <c r="E11361"/>
    </row>
    <row r="11362" spans="5:5" ht="13.5" thickTop="1" thickBot="1">
      <c r="E11362"/>
    </row>
    <row r="11363" spans="5:5" ht="13.5" thickTop="1" thickBot="1">
      <c r="E11363"/>
    </row>
    <row r="11364" spans="5:5" ht="13.5" thickTop="1" thickBot="1">
      <c r="E11364"/>
    </row>
    <row r="11365" spans="5:5" ht="13.5" thickTop="1" thickBot="1">
      <c r="E11365"/>
    </row>
    <row r="11366" spans="5:5" ht="13.5" thickTop="1" thickBot="1">
      <c r="E11366"/>
    </row>
    <row r="11367" spans="5:5" ht="13.5" thickTop="1" thickBot="1">
      <c r="E11367"/>
    </row>
    <row r="11368" spans="5:5" ht="13.5" thickTop="1" thickBot="1">
      <c r="E11368"/>
    </row>
    <row r="11369" spans="5:5" ht="13.5" thickTop="1" thickBot="1">
      <c r="E11369"/>
    </row>
    <row r="11370" spans="5:5" ht="13.5" thickTop="1" thickBot="1">
      <c r="E11370"/>
    </row>
    <row r="11371" spans="5:5" ht="13.5" thickTop="1" thickBot="1">
      <c r="E11371"/>
    </row>
    <row r="11372" spans="5:5" ht="13.5" thickTop="1" thickBot="1">
      <c r="E11372"/>
    </row>
    <row r="11373" spans="5:5" ht="13.5" thickTop="1" thickBot="1">
      <c r="E11373"/>
    </row>
    <row r="11374" spans="5:5" ht="13.5" thickTop="1" thickBot="1">
      <c r="E11374"/>
    </row>
    <row r="11375" spans="5:5" ht="13.5" thickTop="1" thickBot="1">
      <c r="E11375"/>
    </row>
    <row r="11376" spans="5:5" ht="13.5" thickTop="1" thickBot="1">
      <c r="E11376"/>
    </row>
    <row r="11377" spans="5:5" ht="13.5" thickTop="1" thickBot="1">
      <c r="E11377"/>
    </row>
    <row r="11378" spans="5:5" ht="13.5" thickTop="1" thickBot="1">
      <c r="E11378"/>
    </row>
    <row r="11379" spans="5:5" ht="13.5" thickTop="1" thickBot="1">
      <c r="E11379"/>
    </row>
    <row r="11380" spans="5:5" ht="13.5" thickTop="1" thickBot="1">
      <c r="E11380"/>
    </row>
    <row r="11381" spans="5:5" ht="13.5" thickTop="1" thickBot="1">
      <c r="E11381"/>
    </row>
    <row r="11382" spans="5:5" ht="13.5" thickTop="1" thickBot="1">
      <c r="E11382"/>
    </row>
    <row r="11383" spans="5:5" ht="13.5" thickTop="1" thickBot="1">
      <c r="E11383"/>
    </row>
    <row r="11384" spans="5:5" ht="13.5" thickTop="1" thickBot="1">
      <c r="E11384"/>
    </row>
    <row r="11385" spans="5:5" ht="13.5" thickTop="1" thickBot="1">
      <c r="E11385"/>
    </row>
    <row r="11386" spans="5:5" ht="13.5" thickTop="1" thickBot="1">
      <c r="E11386"/>
    </row>
    <row r="11387" spans="5:5" ht="13.5" thickTop="1" thickBot="1">
      <c r="E11387"/>
    </row>
    <row r="11388" spans="5:5" ht="13.5" thickTop="1" thickBot="1">
      <c r="E11388"/>
    </row>
    <row r="11389" spans="5:5" ht="13.5" thickTop="1" thickBot="1">
      <c r="E11389"/>
    </row>
    <row r="11390" spans="5:5" ht="13.5" thickTop="1" thickBot="1">
      <c r="E11390"/>
    </row>
    <row r="11391" spans="5:5" ht="13.5" thickTop="1" thickBot="1">
      <c r="E11391"/>
    </row>
    <row r="11392" spans="5:5" ht="13.5" thickTop="1" thickBot="1">
      <c r="E11392"/>
    </row>
    <row r="11393" spans="5:5" ht="13.5" thickTop="1" thickBot="1">
      <c r="E11393"/>
    </row>
    <row r="11394" spans="5:5" ht="13.5" thickTop="1" thickBot="1">
      <c r="E11394"/>
    </row>
    <row r="11395" spans="5:5" ht="13.5" thickTop="1" thickBot="1">
      <c r="E11395"/>
    </row>
    <row r="11396" spans="5:5" ht="13.5" thickTop="1" thickBot="1">
      <c r="E11396"/>
    </row>
    <row r="11397" spans="5:5" ht="13.5" thickTop="1" thickBot="1">
      <c r="E11397"/>
    </row>
    <row r="11398" spans="5:5" ht="13.5" thickTop="1" thickBot="1">
      <c r="E11398"/>
    </row>
    <row r="11399" spans="5:5" ht="13.5" thickTop="1" thickBot="1">
      <c r="E11399"/>
    </row>
    <row r="11400" spans="5:5" ht="13.5" thickTop="1" thickBot="1">
      <c r="E11400"/>
    </row>
    <row r="11401" spans="5:5" ht="13.5" thickTop="1" thickBot="1">
      <c r="E11401"/>
    </row>
    <row r="11402" spans="5:5" ht="13.5" thickTop="1" thickBot="1">
      <c r="E11402"/>
    </row>
    <row r="11403" spans="5:5" ht="13.5" thickTop="1" thickBot="1">
      <c r="E11403"/>
    </row>
    <row r="11404" spans="5:5" ht="13.5" thickTop="1" thickBot="1">
      <c r="E11404"/>
    </row>
    <row r="11405" spans="5:5" ht="13.5" thickTop="1" thickBot="1">
      <c r="E11405"/>
    </row>
    <row r="11406" spans="5:5" ht="13.5" thickTop="1" thickBot="1">
      <c r="E11406"/>
    </row>
    <row r="11407" spans="5:5" ht="13.5" thickTop="1" thickBot="1">
      <c r="E11407"/>
    </row>
    <row r="11408" spans="5:5" ht="13" thickTop="1">
      <c r="E11408"/>
    </row>
    <row r="11409" spans="5:5">
      <c r="E11409"/>
    </row>
    <row r="11410" spans="5:5">
      <c r="E11410"/>
    </row>
    <row r="11411" spans="5:5">
      <c r="E11411"/>
    </row>
    <row r="11412" spans="5:5">
      <c r="E11412"/>
    </row>
    <row r="11413" spans="5:5">
      <c r="E11413"/>
    </row>
    <row r="11414" spans="5:5">
      <c r="E11414"/>
    </row>
    <row r="11415" spans="5:5">
      <c r="E11415"/>
    </row>
    <row r="11416" spans="5:5">
      <c r="E11416"/>
    </row>
    <row r="11417" spans="5:5">
      <c r="E11417"/>
    </row>
    <row r="11418" spans="5:5">
      <c r="E11418"/>
    </row>
    <row r="11419" spans="5:5">
      <c r="E11419"/>
    </row>
    <row r="11420" spans="5:5">
      <c r="E11420"/>
    </row>
    <row r="11421" spans="5:5" ht="13" thickBot="1">
      <c r="E11421"/>
    </row>
    <row r="11422" spans="5:5" ht="13.5" thickTop="1" thickBot="1">
      <c r="E11422"/>
    </row>
    <row r="11423" spans="5:5" ht="13.5" thickTop="1" thickBot="1">
      <c r="E11423"/>
    </row>
    <row r="11424" spans="5:5" ht="13.5" thickTop="1" thickBot="1">
      <c r="E11424"/>
    </row>
    <row r="11425" spans="5:5" ht="13.5" thickTop="1" thickBot="1">
      <c r="E11425"/>
    </row>
    <row r="11426" spans="5:5" ht="13.5" thickTop="1" thickBot="1">
      <c r="E11426"/>
    </row>
    <row r="11427" spans="5:5" ht="13.5" thickTop="1" thickBot="1">
      <c r="E11427"/>
    </row>
    <row r="11428" spans="5:5" ht="13.5" thickTop="1" thickBot="1">
      <c r="E11428"/>
    </row>
    <row r="11429" spans="5:5" ht="13.5" thickTop="1" thickBot="1">
      <c r="E11429"/>
    </row>
    <row r="11430" spans="5:5" ht="13.5" thickTop="1" thickBot="1">
      <c r="E11430"/>
    </row>
    <row r="11431" spans="5:5" ht="13.5" thickTop="1" thickBot="1">
      <c r="E11431"/>
    </row>
    <row r="11432" spans="5:5" ht="13.5" thickTop="1" thickBot="1">
      <c r="E11432"/>
    </row>
    <row r="11433" spans="5:5" ht="13.5" thickTop="1" thickBot="1">
      <c r="E11433"/>
    </row>
    <row r="11434" spans="5:5" ht="13.5" thickTop="1" thickBot="1">
      <c r="E11434"/>
    </row>
    <row r="11435" spans="5:5" ht="13.5" thickTop="1" thickBot="1">
      <c r="E11435"/>
    </row>
    <row r="11436" spans="5:5" ht="13.5" thickTop="1" thickBot="1">
      <c r="E11436"/>
    </row>
    <row r="11437" spans="5:5" ht="13.5" thickTop="1" thickBot="1">
      <c r="E11437"/>
    </row>
    <row r="11438" spans="5:5" ht="13.5" thickTop="1" thickBot="1">
      <c r="E11438"/>
    </row>
    <row r="11439" spans="5:5" ht="13.5" thickTop="1" thickBot="1">
      <c r="E11439"/>
    </row>
    <row r="11440" spans="5:5" ht="13.5" thickTop="1" thickBot="1">
      <c r="E11440"/>
    </row>
    <row r="11441" spans="5:5" ht="13.5" thickTop="1" thickBot="1">
      <c r="E11441"/>
    </row>
    <row r="11442" spans="5:5" ht="13.5" thickTop="1" thickBot="1">
      <c r="E11442"/>
    </row>
    <row r="11443" spans="5:5" ht="13.5" thickTop="1" thickBot="1">
      <c r="E11443"/>
    </row>
    <row r="11444" spans="5:5" ht="13.5" thickTop="1" thickBot="1">
      <c r="E11444"/>
    </row>
    <row r="11445" spans="5:5" ht="13.5" thickTop="1" thickBot="1">
      <c r="E11445"/>
    </row>
    <row r="11446" spans="5:5" ht="13.5" thickTop="1" thickBot="1">
      <c r="E11446"/>
    </row>
    <row r="11447" spans="5:5" ht="13.5" thickTop="1" thickBot="1">
      <c r="E11447"/>
    </row>
    <row r="11448" spans="5:5" ht="13.5" thickTop="1" thickBot="1">
      <c r="E11448"/>
    </row>
    <row r="11449" spans="5:5" ht="13.5" thickTop="1" thickBot="1">
      <c r="E11449"/>
    </row>
    <row r="11450" spans="5:5" ht="13.5" thickTop="1" thickBot="1">
      <c r="E11450"/>
    </row>
    <row r="11451" spans="5:5" ht="13.5" thickTop="1" thickBot="1">
      <c r="E11451"/>
    </row>
    <row r="11452" spans="5:5" ht="13.5" thickTop="1" thickBot="1">
      <c r="E11452"/>
    </row>
    <row r="11453" spans="5:5" ht="13.5" thickTop="1" thickBot="1">
      <c r="E11453"/>
    </row>
    <row r="11454" spans="5:5" ht="13.5" thickTop="1" thickBot="1">
      <c r="E11454"/>
    </row>
    <row r="11455" spans="5:5" ht="13.5" thickTop="1" thickBot="1">
      <c r="E11455"/>
    </row>
    <row r="11456" spans="5:5" ht="13.5" thickTop="1" thickBot="1">
      <c r="E11456"/>
    </row>
    <row r="11457" spans="5:5" ht="13.5" thickTop="1" thickBot="1">
      <c r="E11457"/>
    </row>
    <row r="11458" spans="5:5" ht="13.5" thickTop="1" thickBot="1">
      <c r="E11458"/>
    </row>
    <row r="11459" spans="5:5" ht="13.5" thickTop="1" thickBot="1">
      <c r="E11459"/>
    </row>
    <row r="11460" spans="5:5" ht="13.5" thickTop="1" thickBot="1">
      <c r="E11460"/>
    </row>
    <row r="11461" spans="5:5" ht="13.5" thickTop="1" thickBot="1">
      <c r="E11461"/>
    </row>
    <row r="11462" spans="5:5" ht="13.5" thickTop="1" thickBot="1">
      <c r="E11462"/>
    </row>
    <row r="11463" spans="5:5" ht="13.5" thickTop="1" thickBot="1">
      <c r="E11463"/>
    </row>
    <row r="11464" spans="5:5" ht="13.5" thickTop="1" thickBot="1">
      <c r="E11464"/>
    </row>
    <row r="11465" spans="5:5" ht="13.5" thickTop="1" thickBot="1">
      <c r="E11465"/>
    </row>
    <row r="11466" spans="5:5" ht="13.5" thickTop="1" thickBot="1">
      <c r="E11466"/>
    </row>
    <row r="11467" spans="5:5" ht="13.5" thickTop="1" thickBot="1">
      <c r="E11467"/>
    </row>
    <row r="11468" spans="5:5" ht="13.5" thickTop="1" thickBot="1">
      <c r="E11468"/>
    </row>
    <row r="11469" spans="5:5" ht="13.5" thickTop="1" thickBot="1">
      <c r="E11469"/>
    </row>
    <row r="11470" spans="5:5" ht="13.5" thickTop="1" thickBot="1">
      <c r="E11470"/>
    </row>
    <row r="11471" spans="5:5" ht="13.5" thickTop="1" thickBot="1">
      <c r="E11471"/>
    </row>
    <row r="11472" spans="5:5" ht="13.5" thickTop="1" thickBot="1">
      <c r="E11472"/>
    </row>
    <row r="11473" spans="5:5" ht="13.5" thickTop="1" thickBot="1">
      <c r="E11473"/>
    </row>
    <row r="11474" spans="5:5" ht="13.5" thickTop="1" thickBot="1">
      <c r="E11474"/>
    </row>
    <row r="11475" spans="5:5" ht="13.5" thickTop="1" thickBot="1">
      <c r="E11475"/>
    </row>
    <row r="11476" spans="5:5" ht="13.5" thickTop="1" thickBot="1">
      <c r="E11476"/>
    </row>
    <row r="11477" spans="5:5" ht="13.5" thickTop="1" thickBot="1">
      <c r="E11477"/>
    </row>
    <row r="11478" spans="5:5" ht="13" thickTop="1">
      <c r="E11478"/>
    </row>
    <row r="11479" spans="5:5">
      <c r="E11479"/>
    </row>
    <row r="11480" spans="5:5">
      <c r="E11480"/>
    </row>
    <row r="11481" spans="5:5">
      <c r="E11481"/>
    </row>
    <row r="11482" spans="5:5">
      <c r="E11482"/>
    </row>
    <row r="11483" spans="5:5">
      <c r="E11483"/>
    </row>
    <row r="11484" spans="5:5">
      <c r="E11484"/>
    </row>
    <row r="11485" spans="5:5">
      <c r="E11485"/>
    </row>
    <row r="11486" spans="5:5">
      <c r="E11486"/>
    </row>
    <row r="11487" spans="5:5">
      <c r="E11487"/>
    </row>
    <row r="11488" spans="5:5">
      <c r="E11488"/>
    </row>
    <row r="11489" spans="5:5">
      <c r="E11489"/>
    </row>
    <row r="11490" spans="5:5">
      <c r="E11490"/>
    </row>
    <row r="11491" spans="5:5" ht="13" thickBot="1">
      <c r="E11491"/>
    </row>
    <row r="11492" spans="5:5" ht="13.5" thickTop="1" thickBot="1">
      <c r="E11492"/>
    </row>
    <row r="11493" spans="5:5" ht="13.5" thickTop="1" thickBot="1">
      <c r="E11493"/>
    </row>
    <row r="11494" spans="5:5" ht="13.5" thickTop="1" thickBot="1">
      <c r="E11494"/>
    </row>
    <row r="11495" spans="5:5" ht="13.5" thickTop="1" thickBot="1">
      <c r="E11495"/>
    </row>
    <row r="11496" spans="5:5" ht="13.5" thickTop="1" thickBot="1">
      <c r="E11496"/>
    </row>
    <row r="11497" spans="5:5" ht="13.5" thickTop="1" thickBot="1">
      <c r="E11497"/>
    </row>
    <row r="11498" spans="5:5" ht="13.5" thickTop="1" thickBot="1">
      <c r="E11498"/>
    </row>
    <row r="11499" spans="5:5" ht="13.5" thickTop="1" thickBot="1">
      <c r="E11499"/>
    </row>
    <row r="11500" spans="5:5" ht="13.5" thickTop="1" thickBot="1">
      <c r="E11500"/>
    </row>
    <row r="11501" spans="5:5" ht="13.5" thickTop="1" thickBot="1">
      <c r="E11501"/>
    </row>
    <row r="11502" spans="5:5" ht="13.5" thickTop="1" thickBot="1">
      <c r="E11502"/>
    </row>
    <row r="11503" spans="5:5" ht="13.5" thickTop="1" thickBot="1">
      <c r="E11503"/>
    </row>
    <row r="11504" spans="5:5" ht="13.5" thickTop="1" thickBot="1">
      <c r="E11504"/>
    </row>
    <row r="11505" spans="5:5" ht="13.5" thickTop="1" thickBot="1">
      <c r="E11505"/>
    </row>
    <row r="11506" spans="5:5" ht="13.5" thickTop="1" thickBot="1">
      <c r="E11506"/>
    </row>
    <row r="11507" spans="5:5" ht="13.5" thickTop="1" thickBot="1">
      <c r="E11507"/>
    </row>
    <row r="11508" spans="5:5" ht="13.5" thickTop="1" thickBot="1">
      <c r="E11508"/>
    </row>
    <row r="11509" spans="5:5" ht="13.5" thickTop="1" thickBot="1">
      <c r="E11509"/>
    </row>
    <row r="11510" spans="5:5" ht="13.5" thickTop="1" thickBot="1">
      <c r="E11510"/>
    </row>
    <row r="11511" spans="5:5" ht="13.5" thickTop="1" thickBot="1">
      <c r="E11511"/>
    </row>
    <row r="11512" spans="5:5" ht="13.5" thickTop="1" thickBot="1">
      <c r="E11512"/>
    </row>
    <row r="11513" spans="5:5" ht="13.5" thickTop="1" thickBot="1">
      <c r="E11513"/>
    </row>
    <row r="11514" spans="5:5" ht="13.5" thickTop="1" thickBot="1">
      <c r="E11514"/>
    </row>
    <row r="11515" spans="5:5" ht="13.5" thickTop="1" thickBot="1">
      <c r="E11515"/>
    </row>
    <row r="11516" spans="5:5" ht="13.5" thickTop="1" thickBot="1">
      <c r="E11516"/>
    </row>
    <row r="11517" spans="5:5" ht="13.5" thickTop="1" thickBot="1">
      <c r="E11517"/>
    </row>
    <row r="11518" spans="5:5" ht="13.5" thickTop="1" thickBot="1">
      <c r="E11518"/>
    </row>
    <row r="11519" spans="5:5" ht="13.5" thickTop="1" thickBot="1">
      <c r="E11519"/>
    </row>
    <row r="11520" spans="5:5" ht="13.5" thickTop="1" thickBot="1">
      <c r="E11520"/>
    </row>
    <row r="11521" spans="5:5" ht="13.5" thickTop="1" thickBot="1">
      <c r="E11521"/>
    </row>
    <row r="11522" spans="5:5" ht="13.5" thickTop="1" thickBot="1">
      <c r="E11522"/>
    </row>
    <row r="11523" spans="5:5" ht="13.5" thickTop="1" thickBot="1">
      <c r="E11523"/>
    </row>
    <row r="11524" spans="5:5" ht="13.5" thickTop="1" thickBot="1">
      <c r="E11524"/>
    </row>
    <row r="11525" spans="5:5" ht="13.5" thickTop="1" thickBot="1">
      <c r="E11525"/>
    </row>
    <row r="11526" spans="5:5" ht="13.5" thickTop="1" thickBot="1">
      <c r="E11526"/>
    </row>
    <row r="11527" spans="5:5" ht="13.5" thickTop="1" thickBot="1">
      <c r="E11527"/>
    </row>
    <row r="11528" spans="5:5" ht="13.5" thickTop="1" thickBot="1">
      <c r="E11528"/>
    </row>
    <row r="11529" spans="5:5" ht="13.5" thickTop="1" thickBot="1">
      <c r="E11529"/>
    </row>
    <row r="11530" spans="5:5" ht="13.5" thickTop="1" thickBot="1">
      <c r="E11530"/>
    </row>
    <row r="11531" spans="5:5" ht="13.5" thickTop="1" thickBot="1">
      <c r="E11531"/>
    </row>
    <row r="11532" spans="5:5" ht="13.5" thickTop="1" thickBot="1">
      <c r="E11532"/>
    </row>
    <row r="11533" spans="5:5" ht="13.5" thickTop="1" thickBot="1">
      <c r="E11533"/>
    </row>
    <row r="11534" spans="5:5" ht="13.5" thickTop="1" thickBot="1">
      <c r="E11534"/>
    </row>
    <row r="11535" spans="5:5" ht="13.5" thickTop="1" thickBot="1">
      <c r="E11535"/>
    </row>
    <row r="11536" spans="5:5" ht="13.5" thickTop="1" thickBot="1">
      <c r="E11536"/>
    </row>
    <row r="11537" spans="5:5" ht="13.5" thickTop="1" thickBot="1">
      <c r="E11537"/>
    </row>
    <row r="11538" spans="5:5" ht="13.5" thickTop="1" thickBot="1">
      <c r="E11538"/>
    </row>
    <row r="11539" spans="5:5" ht="13.5" thickTop="1" thickBot="1">
      <c r="E11539"/>
    </row>
    <row r="11540" spans="5:5" ht="13.5" thickTop="1" thickBot="1">
      <c r="E11540"/>
    </row>
    <row r="11541" spans="5:5" ht="13.5" thickTop="1" thickBot="1">
      <c r="E11541"/>
    </row>
    <row r="11542" spans="5:5" ht="13.5" thickTop="1" thickBot="1">
      <c r="E11542"/>
    </row>
    <row r="11543" spans="5:5" ht="13.5" thickTop="1" thickBot="1">
      <c r="E11543"/>
    </row>
    <row r="11544" spans="5:5" ht="13.5" thickTop="1" thickBot="1">
      <c r="E11544"/>
    </row>
    <row r="11545" spans="5:5" ht="13.5" thickTop="1" thickBot="1">
      <c r="E11545"/>
    </row>
    <row r="11546" spans="5:5" ht="13.5" thickTop="1" thickBot="1">
      <c r="E11546"/>
    </row>
    <row r="11547" spans="5:5" ht="13.5" thickTop="1" thickBot="1">
      <c r="E11547"/>
    </row>
    <row r="11548" spans="5:5" ht="13" thickTop="1">
      <c r="E11548"/>
    </row>
    <row r="11549" spans="5:5">
      <c r="E11549"/>
    </row>
    <row r="11550" spans="5:5">
      <c r="E11550"/>
    </row>
    <row r="11551" spans="5:5">
      <c r="E11551"/>
    </row>
    <row r="11552" spans="5:5">
      <c r="E11552"/>
    </row>
    <row r="11553" spans="5:5">
      <c r="E11553"/>
    </row>
    <row r="11554" spans="5:5">
      <c r="E11554"/>
    </row>
    <row r="11555" spans="5:5">
      <c r="E11555"/>
    </row>
    <row r="11556" spans="5:5">
      <c r="E11556"/>
    </row>
    <row r="11557" spans="5:5">
      <c r="E11557"/>
    </row>
    <row r="11558" spans="5:5">
      <c r="E11558"/>
    </row>
    <row r="11559" spans="5:5">
      <c r="E11559"/>
    </row>
    <row r="11560" spans="5:5">
      <c r="E11560"/>
    </row>
    <row r="11561" spans="5:5" ht="13" thickBot="1">
      <c r="E11561"/>
    </row>
    <row r="11562" spans="5:5" ht="13.5" thickTop="1" thickBot="1">
      <c r="E11562"/>
    </row>
    <row r="11563" spans="5:5" ht="13.5" thickTop="1" thickBot="1">
      <c r="E11563"/>
    </row>
    <row r="11564" spans="5:5" ht="13.5" thickTop="1" thickBot="1">
      <c r="E11564"/>
    </row>
    <row r="11565" spans="5:5" ht="13.5" thickTop="1" thickBot="1">
      <c r="E11565"/>
    </row>
    <row r="11566" spans="5:5" ht="13.5" thickTop="1" thickBot="1">
      <c r="E11566"/>
    </row>
    <row r="11567" spans="5:5" ht="13.5" thickTop="1" thickBot="1">
      <c r="E11567"/>
    </row>
    <row r="11568" spans="5:5" ht="13.5" thickTop="1" thickBot="1">
      <c r="E11568"/>
    </row>
    <row r="11569" spans="5:5" ht="13.5" thickTop="1" thickBot="1">
      <c r="E11569"/>
    </row>
    <row r="11570" spans="5:5" ht="13.5" thickTop="1" thickBot="1">
      <c r="E11570"/>
    </row>
    <row r="11571" spans="5:5" ht="13.5" thickTop="1" thickBot="1">
      <c r="E11571"/>
    </row>
    <row r="11572" spans="5:5" ht="13.5" thickTop="1" thickBot="1">
      <c r="E11572"/>
    </row>
    <row r="11573" spans="5:5" ht="13.5" thickTop="1" thickBot="1">
      <c r="E11573"/>
    </row>
    <row r="11574" spans="5:5" ht="13.5" thickTop="1" thickBot="1">
      <c r="E11574"/>
    </row>
    <row r="11575" spans="5:5" ht="13.5" thickTop="1" thickBot="1">
      <c r="E11575"/>
    </row>
    <row r="11576" spans="5:5" ht="13.5" thickTop="1" thickBot="1">
      <c r="E11576"/>
    </row>
    <row r="11577" spans="5:5" ht="13.5" thickTop="1" thickBot="1">
      <c r="E11577"/>
    </row>
    <row r="11578" spans="5:5" ht="13.5" thickTop="1" thickBot="1">
      <c r="E11578"/>
    </row>
    <row r="11579" spans="5:5" ht="13.5" thickTop="1" thickBot="1">
      <c r="E11579"/>
    </row>
    <row r="11580" spans="5:5" ht="13.5" thickTop="1" thickBot="1">
      <c r="E11580"/>
    </row>
    <row r="11581" spans="5:5" ht="13.5" thickTop="1" thickBot="1">
      <c r="E11581"/>
    </row>
    <row r="11582" spans="5:5" ht="13.5" thickTop="1" thickBot="1">
      <c r="E11582"/>
    </row>
    <row r="11583" spans="5:5" ht="13.5" thickTop="1" thickBot="1">
      <c r="E11583"/>
    </row>
    <row r="11584" spans="5:5" ht="13.5" thickTop="1" thickBot="1">
      <c r="E11584"/>
    </row>
    <row r="11585" spans="5:5" ht="13.5" thickTop="1" thickBot="1">
      <c r="E11585"/>
    </row>
    <row r="11586" spans="5:5" ht="13.5" thickTop="1" thickBot="1">
      <c r="E11586"/>
    </row>
    <row r="11587" spans="5:5" ht="13.5" thickTop="1" thickBot="1">
      <c r="E11587"/>
    </row>
    <row r="11588" spans="5:5" ht="13.5" thickTop="1" thickBot="1">
      <c r="E11588"/>
    </row>
    <row r="11589" spans="5:5" ht="13.5" thickTop="1" thickBot="1">
      <c r="E11589"/>
    </row>
    <row r="11590" spans="5:5" ht="13.5" thickTop="1" thickBot="1">
      <c r="E11590"/>
    </row>
    <row r="11591" spans="5:5" ht="13.5" thickTop="1" thickBot="1">
      <c r="E11591"/>
    </row>
    <row r="11592" spans="5:5" ht="13.5" thickTop="1" thickBot="1">
      <c r="E11592"/>
    </row>
    <row r="11593" spans="5:5" ht="13.5" thickTop="1" thickBot="1">
      <c r="E11593"/>
    </row>
    <row r="11594" spans="5:5" ht="13.5" thickTop="1" thickBot="1">
      <c r="E11594"/>
    </row>
    <row r="11595" spans="5:5" ht="13.5" thickTop="1" thickBot="1">
      <c r="E11595"/>
    </row>
    <row r="11596" spans="5:5" ht="13.5" thickTop="1" thickBot="1">
      <c r="E11596"/>
    </row>
    <row r="11597" spans="5:5" ht="13.5" thickTop="1" thickBot="1">
      <c r="E11597"/>
    </row>
    <row r="11598" spans="5:5" ht="13.5" thickTop="1" thickBot="1">
      <c r="E11598"/>
    </row>
    <row r="11599" spans="5:5" ht="13.5" thickTop="1" thickBot="1">
      <c r="E11599"/>
    </row>
    <row r="11600" spans="5:5" ht="13.5" thickTop="1" thickBot="1">
      <c r="E11600"/>
    </row>
    <row r="11601" spans="5:5" ht="13.5" thickTop="1" thickBot="1">
      <c r="E11601"/>
    </row>
    <row r="11602" spans="5:5" ht="13.5" thickTop="1" thickBot="1">
      <c r="E11602"/>
    </row>
    <row r="11603" spans="5:5" ht="13.5" thickTop="1" thickBot="1">
      <c r="E11603"/>
    </row>
    <row r="11604" spans="5:5" ht="13.5" thickTop="1" thickBot="1">
      <c r="E11604"/>
    </row>
    <row r="11605" spans="5:5" ht="13.5" thickTop="1" thickBot="1">
      <c r="E11605"/>
    </row>
    <row r="11606" spans="5:5" ht="13.5" thickTop="1" thickBot="1">
      <c r="E11606"/>
    </row>
    <row r="11607" spans="5:5" ht="13.5" thickTop="1" thickBot="1">
      <c r="E11607"/>
    </row>
    <row r="11608" spans="5:5" ht="13.5" thickTop="1" thickBot="1">
      <c r="E11608"/>
    </row>
    <row r="11609" spans="5:5" ht="13.5" thickTop="1" thickBot="1">
      <c r="E11609"/>
    </row>
    <row r="11610" spans="5:5" ht="13.5" thickTop="1" thickBot="1">
      <c r="E11610"/>
    </row>
    <row r="11611" spans="5:5" ht="13.5" thickTop="1" thickBot="1">
      <c r="E11611"/>
    </row>
    <row r="11612" spans="5:5" ht="13.5" thickTop="1" thickBot="1">
      <c r="E11612"/>
    </row>
    <row r="11613" spans="5:5" ht="13.5" thickTop="1" thickBot="1">
      <c r="E11613"/>
    </row>
    <row r="11614" spans="5:5" ht="13.5" thickTop="1" thickBot="1">
      <c r="E11614"/>
    </row>
    <row r="11615" spans="5:5" ht="13.5" thickTop="1" thickBot="1">
      <c r="E11615"/>
    </row>
    <row r="11616" spans="5:5" ht="13.5" thickTop="1" thickBot="1">
      <c r="E11616"/>
    </row>
    <row r="11617" spans="5:5" ht="13.5" thickTop="1" thickBot="1">
      <c r="E11617"/>
    </row>
    <row r="11618" spans="5:5" ht="13" thickTop="1">
      <c r="E11618"/>
    </row>
    <row r="11619" spans="5:5">
      <c r="E11619"/>
    </row>
    <row r="11620" spans="5:5">
      <c r="E11620"/>
    </row>
    <row r="11621" spans="5:5">
      <c r="E11621"/>
    </row>
    <row r="11622" spans="5:5">
      <c r="E11622"/>
    </row>
    <row r="11623" spans="5:5">
      <c r="E11623"/>
    </row>
    <row r="11624" spans="5:5">
      <c r="E11624"/>
    </row>
    <row r="11625" spans="5:5">
      <c r="E11625"/>
    </row>
    <row r="11626" spans="5:5">
      <c r="E11626"/>
    </row>
    <row r="11627" spans="5:5">
      <c r="E11627"/>
    </row>
    <row r="11628" spans="5:5">
      <c r="E11628"/>
    </row>
    <row r="11629" spans="5:5">
      <c r="E11629"/>
    </row>
    <row r="11630" spans="5:5">
      <c r="E11630"/>
    </row>
    <row r="11631" spans="5:5" ht="13" thickBot="1">
      <c r="E11631"/>
    </row>
    <row r="11632" spans="5:5" ht="13.5" thickTop="1" thickBot="1">
      <c r="E11632"/>
    </row>
    <row r="11633" spans="5:5" ht="13.5" thickTop="1" thickBot="1">
      <c r="E11633"/>
    </row>
    <row r="11634" spans="5:5" ht="13.5" thickTop="1" thickBot="1">
      <c r="E11634"/>
    </row>
    <row r="11635" spans="5:5" ht="13.5" thickTop="1" thickBot="1">
      <c r="E11635"/>
    </row>
    <row r="11636" spans="5:5" ht="13.5" thickTop="1" thickBot="1">
      <c r="E11636"/>
    </row>
    <row r="11637" spans="5:5" ht="13.5" thickTop="1" thickBot="1">
      <c r="E11637"/>
    </row>
    <row r="11638" spans="5:5" ht="13.5" thickTop="1" thickBot="1">
      <c r="E11638"/>
    </row>
    <row r="11639" spans="5:5" ht="13.5" thickTop="1" thickBot="1">
      <c r="E11639"/>
    </row>
    <row r="11640" spans="5:5" ht="13.5" thickTop="1" thickBot="1">
      <c r="E11640"/>
    </row>
    <row r="11641" spans="5:5" ht="13.5" thickTop="1" thickBot="1">
      <c r="E11641"/>
    </row>
    <row r="11642" spans="5:5" ht="13.5" thickTop="1" thickBot="1">
      <c r="E11642"/>
    </row>
    <row r="11643" spans="5:5" ht="13.5" thickTop="1" thickBot="1">
      <c r="E11643"/>
    </row>
    <row r="11644" spans="5:5" ht="13.5" thickTop="1" thickBot="1">
      <c r="E11644"/>
    </row>
    <row r="11645" spans="5:5" ht="13.5" thickTop="1" thickBot="1">
      <c r="E11645"/>
    </row>
    <row r="11646" spans="5:5" ht="13.5" thickTop="1" thickBot="1">
      <c r="E11646"/>
    </row>
    <row r="11647" spans="5:5" ht="13.5" thickTop="1" thickBot="1">
      <c r="E11647"/>
    </row>
    <row r="11648" spans="5:5" ht="13.5" thickTop="1" thickBot="1">
      <c r="E11648"/>
    </row>
    <row r="11649" spans="5:5" ht="13.5" thickTop="1" thickBot="1">
      <c r="E11649"/>
    </row>
    <row r="11650" spans="5:5" ht="13.5" thickTop="1" thickBot="1">
      <c r="E11650"/>
    </row>
    <row r="11651" spans="5:5" ht="13.5" thickTop="1" thickBot="1">
      <c r="E11651"/>
    </row>
    <row r="11652" spans="5:5" ht="13.5" thickTop="1" thickBot="1">
      <c r="E11652"/>
    </row>
    <row r="11653" spans="5:5" ht="13.5" thickTop="1" thickBot="1">
      <c r="E11653"/>
    </row>
    <row r="11654" spans="5:5" ht="13.5" thickTop="1" thickBot="1">
      <c r="E11654"/>
    </row>
    <row r="11655" spans="5:5" ht="13.5" thickTop="1" thickBot="1">
      <c r="E11655"/>
    </row>
    <row r="11656" spans="5:5" ht="13.5" thickTop="1" thickBot="1">
      <c r="E11656"/>
    </row>
    <row r="11657" spans="5:5" ht="13.5" thickTop="1" thickBot="1">
      <c r="E11657"/>
    </row>
    <row r="11658" spans="5:5" ht="13.5" thickTop="1" thickBot="1">
      <c r="E11658"/>
    </row>
    <row r="11659" spans="5:5" ht="13.5" thickTop="1" thickBot="1">
      <c r="E11659"/>
    </row>
    <row r="11660" spans="5:5" ht="13.5" thickTop="1" thickBot="1">
      <c r="E11660"/>
    </row>
    <row r="11661" spans="5:5" ht="13.5" thickTop="1" thickBot="1">
      <c r="E11661"/>
    </row>
    <row r="11662" spans="5:5" ht="13.5" thickTop="1" thickBot="1">
      <c r="E11662"/>
    </row>
    <row r="11663" spans="5:5" ht="13.5" thickTop="1" thickBot="1">
      <c r="E11663"/>
    </row>
    <row r="11664" spans="5:5" ht="13.5" thickTop="1" thickBot="1">
      <c r="E11664"/>
    </row>
    <row r="11665" spans="5:5" ht="13.5" thickTop="1" thickBot="1">
      <c r="E11665"/>
    </row>
    <row r="11666" spans="5:5" ht="13.5" thickTop="1" thickBot="1">
      <c r="E11666"/>
    </row>
    <row r="11667" spans="5:5" ht="13.5" thickTop="1" thickBot="1">
      <c r="E11667"/>
    </row>
    <row r="11668" spans="5:5" ht="13.5" thickTop="1" thickBot="1">
      <c r="E11668"/>
    </row>
    <row r="11669" spans="5:5" ht="13.5" thickTop="1" thickBot="1">
      <c r="E11669"/>
    </row>
    <row r="11670" spans="5:5" ht="13.5" thickTop="1" thickBot="1">
      <c r="E11670"/>
    </row>
    <row r="11671" spans="5:5" ht="13.5" thickTop="1" thickBot="1">
      <c r="E11671"/>
    </row>
    <row r="11672" spans="5:5" ht="13.5" thickTop="1" thickBot="1">
      <c r="E11672"/>
    </row>
    <row r="11673" spans="5:5" ht="13.5" thickTop="1" thickBot="1">
      <c r="E11673"/>
    </row>
    <row r="11674" spans="5:5" ht="13.5" thickTop="1" thickBot="1">
      <c r="E11674"/>
    </row>
    <row r="11675" spans="5:5" ht="13.5" thickTop="1" thickBot="1">
      <c r="E11675"/>
    </row>
    <row r="11676" spans="5:5" ht="13.5" thickTop="1" thickBot="1">
      <c r="E11676"/>
    </row>
    <row r="11677" spans="5:5" ht="13.5" thickTop="1" thickBot="1">
      <c r="E11677"/>
    </row>
    <row r="11678" spans="5:5" ht="13.5" thickTop="1" thickBot="1">
      <c r="E11678"/>
    </row>
    <row r="11679" spans="5:5" ht="13.5" thickTop="1" thickBot="1">
      <c r="E11679"/>
    </row>
    <row r="11680" spans="5:5" ht="13.5" thickTop="1" thickBot="1">
      <c r="E11680"/>
    </row>
    <row r="11681" spans="5:5" ht="13.5" thickTop="1" thickBot="1">
      <c r="E11681"/>
    </row>
    <row r="11682" spans="5:5" ht="13.5" thickTop="1" thickBot="1">
      <c r="E11682"/>
    </row>
    <row r="11683" spans="5:5" ht="13.5" thickTop="1" thickBot="1">
      <c r="E11683"/>
    </row>
    <row r="11684" spans="5:5" ht="13.5" thickTop="1" thickBot="1">
      <c r="E11684"/>
    </row>
    <row r="11685" spans="5:5" ht="13.5" thickTop="1" thickBot="1">
      <c r="E11685"/>
    </row>
    <row r="11686" spans="5:5" ht="13.5" thickTop="1" thickBot="1">
      <c r="E11686"/>
    </row>
    <row r="11687" spans="5:5" ht="13.5" thickTop="1" thickBot="1">
      <c r="E11687"/>
    </row>
    <row r="11688" spans="5:5" ht="13" thickTop="1">
      <c r="E11688"/>
    </row>
    <row r="11689" spans="5:5">
      <c r="E11689"/>
    </row>
    <row r="11690" spans="5:5">
      <c r="E11690"/>
    </row>
    <row r="11691" spans="5:5">
      <c r="E11691"/>
    </row>
    <row r="11692" spans="5:5">
      <c r="E11692"/>
    </row>
    <row r="11693" spans="5:5">
      <c r="E11693"/>
    </row>
    <row r="11694" spans="5:5">
      <c r="E11694"/>
    </row>
    <row r="11695" spans="5:5">
      <c r="E11695"/>
    </row>
    <row r="11696" spans="5:5">
      <c r="E11696"/>
    </row>
    <row r="11697" spans="5:5">
      <c r="E11697"/>
    </row>
    <row r="11698" spans="5:5">
      <c r="E11698"/>
    </row>
    <row r="11699" spans="5:5">
      <c r="E11699"/>
    </row>
    <row r="11700" spans="5:5">
      <c r="E11700"/>
    </row>
    <row r="11701" spans="5:5" ht="13" thickBot="1">
      <c r="E11701"/>
    </row>
    <row r="11702" spans="5:5" ht="13.5" thickTop="1" thickBot="1">
      <c r="E11702"/>
    </row>
    <row r="11703" spans="5:5" ht="13.5" thickTop="1" thickBot="1">
      <c r="E11703"/>
    </row>
    <row r="11704" spans="5:5" ht="13.5" thickTop="1" thickBot="1">
      <c r="E11704"/>
    </row>
    <row r="11705" spans="5:5" ht="13.5" thickTop="1" thickBot="1">
      <c r="E11705"/>
    </row>
    <row r="11706" spans="5:5" ht="13.5" thickTop="1" thickBot="1">
      <c r="E11706"/>
    </row>
    <row r="11707" spans="5:5" ht="13.5" thickTop="1" thickBot="1">
      <c r="E11707"/>
    </row>
    <row r="11708" spans="5:5" ht="13.5" thickTop="1" thickBot="1">
      <c r="E11708"/>
    </row>
    <row r="11709" spans="5:5" ht="13.5" thickTop="1" thickBot="1">
      <c r="E11709"/>
    </row>
    <row r="11710" spans="5:5" ht="13.5" thickTop="1" thickBot="1">
      <c r="E11710"/>
    </row>
    <row r="11711" spans="5:5" ht="13.5" thickTop="1" thickBot="1">
      <c r="E11711"/>
    </row>
    <row r="11712" spans="5:5" ht="13.5" thickTop="1" thickBot="1">
      <c r="E11712"/>
    </row>
    <row r="11713" spans="5:5" ht="13.5" thickTop="1" thickBot="1">
      <c r="E11713"/>
    </row>
    <row r="11714" spans="5:5" ht="13.5" thickTop="1" thickBot="1">
      <c r="E11714"/>
    </row>
    <row r="11715" spans="5:5" ht="13.5" thickTop="1" thickBot="1">
      <c r="E11715"/>
    </row>
    <row r="11716" spans="5:5" ht="13.5" thickTop="1" thickBot="1">
      <c r="E11716"/>
    </row>
    <row r="11717" spans="5:5" ht="13.5" thickTop="1" thickBot="1">
      <c r="E11717"/>
    </row>
    <row r="11718" spans="5:5" ht="13.5" thickTop="1" thickBot="1">
      <c r="E11718"/>
    </row>
    <row r="11719" spans="5:5" ht="13.5" thickTop="1" thickBot="1">
      <c r="E11719"/>
    </row>
    <row r="11720" spans="5:5" ht="13.5" thickTop="1" thickBot="1">
      <c r="E11720"/>
    </row>
    <row r="11721" spans="5:5" ht="13.5" thickTop="1" thickBot="1">
      <c r="E11721"/>
    </row>
    <row r="11722" spans="5:5" ht="13.5" thickTop="1" thickBot="1">
      <c r="E11722"/>
    </row>
    <row r="11723" spans="5:5" ht="13.5" thickTop="1" thickBot="1">
      <c r="E11723"/>
    </row>
    <row r="11724" spans="5:5" ht="13.5" thickTop="1" thickBot="1">
      <c r="E11724"/>
    </row>
    <row r="11725" spans="5:5" ht="13.5" thickTop="1" thickBot="1">
      <c r="E11725"/>
    </row>
    <row r="11726" spans="5:5" ht="13.5" thickTop="1" thickBot="1">
      <c r="E11726"/>
    </row>
    <row r="11727" spans="5:5" ht="13.5" thickTop="1" thickBot="1">
      <c r="E11727"/>
    </row>
    <row r="11728" spans="5:5" ht="13.5" thickTop="1" thickBot="1">
      <c r="E11728"/>
    </row>
    <row r="11729" spans="5:5" ht="13.5" thickTop="1" thickBot="1">
      <c r="E11729"/>
    </row>
    <row r="11730" spans="5:5" ht="13.5" thickTop="1" thickBot="1">
      <c r="E11730"/>
    </row>
    <row r="11731" spans="5:5" ht="13.5" thickTop="1" thickBot="1">
      <c r="E11731"/>
    </row>
    <row r="11732" spans="5:5" ht="13.5" thickTop="1" thickBot="1">
      <c r="E11732"/>
    </row>
    <row r="11733" spans="5:5" ht="13.5" thickTop="1" thickBot="1">
      <c r="E11733"/>
    </row>
    <row r="11734" spans="5:5" ht="13.5" thickTop="1" thickBot="1">
      <c r="E11734"/>
    </row>
    <row r="11735" spans="5:5" ht="13.5" thickTop="1" thickBot="1">
      <c r="E11735"/>
    </row>
    <row r="11736" spans="5:5" ht="13.5" thickTop="1" thickBot="1">
      <c r="E11736"/>
    </row>
    <row r="11737" spans="5:5" ht="13.5" thickTop="1" thickBot="1">
      <c r="E11737"/>
    </row>
    <row r="11738" spans="5:5" ht="13.5" thickTop="1" thickBot="1">
      <c r="E11738"/>
    </row>
    <row r="11739" spans="5:5" ht="13.5" thickTop="1" thickBot="1">
      <c r="E11739"/>
    </row>
    <row r="11740" spans="5:5" ht="13.5" thickTop="1" thickBot="1">
      <c r="E11740"/>
    </row>
    <row r="11741" spans="5:5" ht="13.5" thickTop="1" thickBot="1">
      <c r="E11741"/>
    </row>
    <row r="11742" spans="5:5" ht="13.5" thickTop="1" thickBot="1">
      <c r="E11742"/>
    </row>
    <row r="11743" spans="5:5" ht="13.5" thickTop="1" thickBot="1">
      <c r="E11743"/>
    </row>
    <row r="11744" spans="5:5" ht="13.5" thickTop="1" thickBot="1">
      <c r="E11744"/>
    </row>
    <row r="11745" spans="5:5" ht="13.5" thickTop="1" thickBot="1">
      <c r="E11745"/>
    </row>
    <row r="11746" spans="5:5" ht="13.5" thickTop="1" thickBot="1">
      <c r="E11746"/>
    </row>
    <row r="11747" spans="5:5" ht="13.5" thickTop="1" thickBot="1">
      <c r="E11747"/>
    </row>
    <row r="11748" spans="5:5" ht="13.5" thickTop="1" thickBot="1">
      <c r="E11748"/>
    </row>
    <row r="11749" spans="5:5" ht="13.5" thickTop="1" thickBot="1">
      <c r="E11749"/>
    </row>
    <row r="11750" spans="5:5" ht="13.5" thickTop="1" thickBot="1">
      <c r="E11750"/>
    </row>
    <row r="11751" spans="5:5" ht="13.5" thickTop="1" thickBot="1">
      <c r="E11751"/>
    </row>
    <row r="11752" spans="5:5" ht="13.5" thickTop="1" thickBot="1">
      <c r="E11752"/>
    </row>
    <row r="11753" spans="5:5" ht="13.5" thickTop="1" thickBot="1">
      <c r="E11753"/>
    </row>
    <row r="11754" spans="5:5" ht="13.5" thickTop="1" thickBot="1">
      <c r="E11754"/>
    </row>
    <row r="11755" spans="5:5" ht="13.5" thickTop="1" thickBot="1">
      <c r="E11755"/>
    </row>
    <row r="11756" spans="5:5" ht="13.5" thickTop="1" thickBot="1">
      <c r="E11756"/>
    </row>
    <row r="11757" spans="5:5" ht="13.5" thickTop="1" thickBot="1">
      <c r="E11757"/>
    </row>
    <row r="11758" spans="5:5" ht="13" thickTop="1">
      <c r="E11758"/>
    </row>
    <row r="11759" spans="5:5">
      <c r="E11759"/>
    </row>
    <row r="11760" spans="5:5">
      <c r="E11760"/>
    </row>
    <row r="11761" spans="5:5">
      <c r="E11761"/>
    </row>
    <row r="11762" spans="5:5">
      <c r="E11762"/>
    </row>
    <row r="11763" spans="5:5">
      <c r="E11763"/>
    </row>
    <row r="11764" spans="5:5">
      <c r="E11764"/>
    </row>
    <row r="11765" spans="5:5">
      <c r="E11765"/>
    </row>
    <row r="11766" spans="5:5">
      <c r="E11766"/>
    </row>
    <row r="11767" spans="5:5">
      <c r="E11767"/>
    </row>
    <row r="11768" spans="5:5">
      <c r="E11768"/>
    </row>
    <row r="11769" spans="5:5">
      <c r="E11769"/>
    </row>
    <row r="11770" spans="5:5">
      <c r="E11770"/>
    </row>
    <row r="11771" spans="5:5" ht="13" thickBot="1">
      <c r="E11771"/>
    </row>
    <row r="11772" spans="5:5" ht="13.5" thickTop="1" thickBot="1">
      <c r="E11772"/>
    </row>
    <row r="11773" spans="5:5" ht="13.5" thickTop="1" thickBot="1">
      <c r="E11773"/>
    </row>
    <row r="11774" spans="5:5" ht="13.5" thickTop="1" thickBot="1">
      <c r="E11774"/>
    </row>
    <row r="11775" spans="5:5" ht="13.5" thickTop="1" thickBot="1">
      <c r="E11775"/>
    </row>
    <row r="11776" spans="5:5" ht="13.5" thickTop="1" thickBot="1">
      <c r="E11776"/>
    </row>
    <row r="11777" spans="5:5" ht="13.5" thickTop="1" thickBot="1">
      <c r="E11777"/>
    </row>
    <row r="11778" spans="5:5" ht="13.5" thickTop="1" thickBot="1">
      <c r="E11778"/>
    </row>
    <row r="11779" spans="5:5" ht="13.5" thickTop="1" thickBot="1">
      <c r="E11779"/>
    </row>
    <row r="11780" spans="5:5" ht="13.5" thickTop="1" thickBot="1">
      <c r="E11780"/>
    </row>
    <row r="11781" spans="5:5" ht="13.5" thickTop="1" thickBot="1">
      <c r="E11781"/>
    </row>
    <row r="11782" spans="5:5" ht="13.5" thickTop="1" thickBot="1">
      <c r="E11782"/>
    </row>
    <row r="11783" spans="5:5" ht="13.5" thickTop="1" thickBot="1">
      <c r="E11783"/>
    </row>
    <row r="11784" spans="5:5" ht="13.5" thickTop="1" thickBot="1">
      <c r="E11784"/>
    </row>
    <row r="11785" spans="5:5" ht="13.5" thickTop="1" thickBot="1">
      <c r="E11785"/>
    </row>
    <row r="11786" spans="5:5" ht="13.5" thickTop="1" thickBot="1">
      <c r="E11786"/>
    </row>
    <row r="11787" spans="5:5" ht="13.5" thickTop="1" thickBot="1">
      <c r="E11787"/>
    </row>
    <row r="11788" spans="5:5" ht="13.5" thickTop="1" thickBot="1">
      <c r="E11788"/>
    </row>
    <row r="11789" spans="5:5" ht="13.5" thickTop="1" thickBot="1">
      <c r="E11789"/>
    </row>
    <row r="11790" spans="5:5" ht="13.5" thickTop="1" thickBot="1">
      <c r="E11790"/>
    </row>
    <row r="11791" spans="5:5" ht="13.5" thickTop="1" thickBot="1">
      <c r="E11791"/>
    </row>
    <row r="11792" spans="5:5" ht="13.5" thickTop="1" thickBot="1">
      <c r="E11792"/>
    </row>
    <row r="11793" spans="5:5" ht="13.5" thickTop="1" thickBot="1">
      <c r="E11793"/>
    </row>
    <row r="11794" spans="5:5" ht="13.5" thickTop="1" thickBot="1">
      <c r="E11794"/>
    </row>
    <row r="11795" spans="5:5" ht="13.5" thickTop="1" thickBot="1">
      <c r="E11795"/>
    </row>
    <row r="11796" spans="5:5" ht="13.5" thickTop="1" thickBot="1">
      <c r="E11796"/>
    </row>
    <row r="11797" spans="5:5" ht="13.5" thickTop="1" thickBot="1">
      <c r="E11797"/>
    </row>
    <row r="11798" spans="5:5" ht="13.5" thickTop="1" thickBot="1">
      <c r="E11798"/>
    </row>
    <row r="11799" spans="5:5" ht="13.5" thickTop="1" thickBot="1">
      <c r="E11799"/>
    </row>
    <row r="11800" spans="5:5" ht="13.5" thickTop="1" thickBot="1">
      <c r="E11800"/>
    </row>
    <row r="11801" spans="5:5" ht="13.5" thickTop="1" thickBot="1">
      <c r="E11801"/>
    </row>
    <row r="11802" spans="5:5" ht="13.5" thickTop="1" thickBot="1">
      <c r="E11802"/>
    </row>
    <row r="11803" spans="5:5" ht="13.5" thickTop="1" thickBot="1">
      <c r="E11803"/>
    </row>
    <row r="11804" spans="5:5" ht="13.5" thickTop="1" thickBot="1">
      <c r="E11804"/>
    </row>
    <row r="11805" spans="5:5" ht="13.5" thickTop="1" thickBot="1">
      <c r="E11805"/>
    </row>
    <row r="11806" spans="5:5" ht="13.5" thickTop="1" thickBot="1">
      <c r="E11806"/>
    </row>
    <row r="11807" spans="5:5" ht="13.5" thickTop="1" thickBot="1">
      <c r="E11807"/>
    </row>
    <row r="11808" spans="5:5" ht="13.5" thickTop="1" thickBot="1">
      <c r="E11808"/>
    </row>
    <row r="11809" spans="5:5" ht="13.5" thickTop="1" thickBot="1">
      <c r="E11809"/>
    </row>
    <row r="11810" spans="5:5" ht="13.5" thickTop="1" thickBot="1">
      <c r="E11810"/>
    </row>
    <row r="11811" spans="5:5" ht="13.5" thickTop="1" thickBot="1">
      <c r="E11811"/>
    </row>
    <row r="11812" spans="5:5" ht="13.5" thickTop="1" thickBot="1">
      <c r="E11812"/>
    </row>
    <row r="11813" spans="5:5" ht="13.5" thickTop="1" thickBot="1">
      <c r="E11813"/>
    </row>
    <row r="11814" spans="5:5" ht="13.5" thickTop="1" thickBot="1">
      <c r="E11814"/>
    </row>
    <row r="11815" spans="5:5" ht="13.5" thickTop="1" thickBot="1">
      <c r="E11815"/>
    </row>
    <row r="11816" spans="5:5" ht="13.5" thickTop="1" thickBot="1">
      <c r="E11816"/>
    </row>
    <row r="11817" spans="5:5" ht="13.5" thickTop="1" thickBot="1">
      <c r="E11817"/>
    </row>
    <row r="11818" spans="5:5" ht="13.5" thickTop="1" thickBot="1">
      <c r="E11818"/>
    </row>
    <row r="11819" spans="5:5" ht="13.5" thickTop="1" thickBot="1">
      <c r="E11819"/>
    </row>
    <row r="11820" spans="5:5" ht="13.5" thickTop="1" thickBot="1">
      <c r="E11820"/>
    </row>
    <row r="11821" spans="5:5" ht="13.5" thickTop="1" thickBot="1">
      <c r="E11821"/>
    </row>
    <row r="11822" spans="5:5" ht="13.5" thickTop="1" thickBot="1">
      <c r="E11822"/>
    </row>
    <row r="11823" spans="5:5" ht="13.5" thickTop="1" thickBot="1">
      <c r="E11823"/>
    </row>
    <row r="11824" spans="5:5" ht="13.5" thickTop="1" thickBot="1">
      <c r="E11824"/>
    </row>
    <row r="11825" spans="5:5" ht="13.5" thickTop="1" thickBot="1">
      <c r="E11825"/>
    </row>
    <row r="11826" spans="5:5" ht="13.5" thickTop="1" thickBot="1">
      <c r="E11826"/>
    </row>
    <row r="11827" spans="5:5" ht="13.5" thickTop="1" thickBot="1">
      <c r="E11827"/>
    </row>
    <row r="11828" spans="5:5" ht="13" thickTop="1">
      <c r="E11828"/>
    </row>
    <row r="11829" spans="5:5">
      <c r="E11829"/>
    </row>
    <row r="11830" spans="5:5">
      <c r="E11830"/>
    </row>
    <row r="11831" spans="5:5">
      <c r="E11831"/>
    </row>
    <row r="11832" spans="5:5">
      <c r="E11832"/>
    </row>
    <row r="11833" spans="5:5">
      <c r="E11833"/>
    </row>
    <row r="11834" spans="5:5">
      <c r="E11834"/>
    </row>
    <row r="11835" spans="5:5">
      <c r="E11835"/>
    </row>
    <row r="11836" spans="5:5">
      <c r="E11836"/>
    </row>
    <row r="11837" spans="5:5">
      <c r="E11837"/>
    </row>
    <row r="11838" spans="5:5">
      <c r="E11838"/>
    </row>
    <row r="11839" spans="5:5">
      <c r="E11839"/>
    </row>
    <row r="11840" spans="5:5">
      <c r="E11840"/>
    </row>
    <row r="11841" spans="5:5" ht="13" thickBot="1">
      <c r="E11841"/>
    </row>
    <row r="11842" spans="5:5" ht="13.5" thickTop="1" thickBot="1">
      <c r="E11842"/>
    </row>
    <row r="11843" spans="5:5" ht="13.5" thickTop="1" thickBot="1">
      <c r="E11843"/>
    </row>
    <row r="11844" spans="5:5" ht="13.5" thickTop="1" thickBot="1">
      <c r="E11844"/>
    </row>
    <row r="11845" spans="5:5" ht="13.5" thickTop="1" thickBot="1">
      <c r="E11845"/>
    </row>
    <row r="11846" spans="5:5" ht="13.5" thickTop="1" thickBot="1">
      <c r="E11846"/>
    </row>
    <row r="11847" spans="5:5" ht="13.5" thickTop="1" thickBot="1">
      <c r="E11847"/>
    </row>
    <row r="11848" spans="5:5" ht="13.5" thickTop="1" thickBot="1">
      <c r="E11848"/>
    </row>
    <row r="11849" spans="5:5" ht="13.5" thickTop="1" thickBot="1">
      <c r="E11849"/>
    </row>
    <row r="11850" spans="5:5" ht="13.5" thickTop="1" thickBot="1">
      <c r="E11850"/>
    </row>
    <row r="11851" spans="5:5" ht="13.5" thickTop="1" thickBot="1">
      <c r="E11851"/>
    </row>
    <row r="11852" spans="5:5" ht="13.5" thickTop="1" thickBot="1">
      <c r="E11852"/>
    </row>
    <row r="11853" spans="5:5" ht="13.5" thickTop="1" thickBot="1">
      <c r="E11853"/>
    </row>
    <row r="11854" spans="5:5" ht="13.5" thickTop="1" thickBot="1">
      <c r="E11854"/>
    </row>
    <row r="11855" spans="5:5" ht="13.5" thickTop="1" thickBot="1">
      <c r="E11855"/>
    </row>
    <row r="11856" spans="5:5" ht="13.5" thickTop="1" thickBot="1">
      <c r="E11856"/>
    </row>
    <row r="11857" spans="5:5" ht="13.5" thickTop="1" thickBot="1">
      <c r="E11857"/>
    </row>
    <row r="11858" spans="5:5" ht="13.5" thickTop="1" thickBot="1">
      <c r="E11858"/>
    </row>
    <row r="11859" spans="5:5" ht="13.5" thickTop="1" thickBot="1">
      <c r="E11859"/>
    </row>
    <row r="11860" spans="5:5" ht="13.5" thickTop="1" thickBot="1">
      <c r="E11860"/>
    </row>
    <row r="11861" spans="5:5" ht="13.5" thickTop="1" thickBot="1">
      <c r="E11861"/>
    </row>
    <row r="11862" spans="5:5" ht="13.5" thickTop="1" thickBot="1">
      <c r="E11862"/>
    </row>
    <row r="11863" spans="5:5" ht="13.5" thickTop="1" thickBot="1">
      <c r="E11863"/>
    </row>
    <row r="11864" spans="5:5" ht="13.5" thickTop="1" thickBot="1">
      <c r="E11864"/>
    </row>
    <row r="11865" spans="5:5" ht="13.5" thickTop="1" thickBot="1">
      <c r="E11865"/>
    </row>
    <row r="11866" spans="5:5" ht="13.5" thickTop="1" thickBot="1">
      <c r="E11866"/>
    </row>
    <row r="11867" spans="5:5" ht="13.5" thickTop="1" thickBot="1">
      <c r="E11867"/>
    </row>
    <row r="11868" spans="5:5" ht="13.5" thickTop="1" thickBot="1">
      <c r="E11868"/>
    </row>
    <row r="11869" spans="5:5" ht="13.5" thickTop="1" thickBot="1">
      <c r="E11869"/>
    </row>
    <row r="11870" spans="5:5" ht="13.5" thickTop="1" thickBot="1">
      <c r="E11870"/>
    </row>
    <row r="11871" spans="5:5" ht="13.5" thickTop="1" thickBot="1">
      <c r="E11871"/>
    </row>
    <row r="11872" spans="5:5" ht="13.5" thickTop="1" thickBot="1">
      <c r="E11872"/>
    </row>
    <row r="11873" spans="5:5" ht="13.5" thickTop="1" thickBot="1">
      <c r="E11873"/>
    </row>
    <row r="11874" spans="5:5" ht="13.5" thickTop="1" thickBot="1">
      <c r="E11874"/>
    </row>
    <row r="11875" spans="5:5" ht="13.5" thickTop="1" thickBot="1">
      <c r="E11875"/>
    </row>
    <row r="11876" spans="5:5" ht="13.5" thickTop="1" thickBot="1">
      <c r="E11876"/>
    </row>
    <row r="11877" spans="5:5" ht="13.5" thickTop="1" thickBot="1">
      <c r="E11877"/>
    </row>
    <row r="11878" spans="5:5" ht="13.5" thickTop="1" thickBot="1">
      <c r="E11878"/>
    </row>
    <row r="11879" spans="5:5" ht="13.5" thickTop="1" thickBot="1">
      <c r="E11879"/>
    </row>
    <row r="11880" spans="5:5" ht="13.5" thickTop="1" thickBot="1">
      <c r="E11880"/>
    </row>
    <row r="11881" spans="5:5" ht="13.5" thickTop="1" thickBot="1">
      <c r="E11881"/>
    </row>
    <row r="11882" spans="5:5" ht="13.5" thickTop="1" thickBot="1">
      <c r="E11882"/>
    </row>
    <row r="11883" spans="5:5" ht="13.5" thickTop="1" thickBot="1">
      <c r="E11883"/>
    </row>
    <row r="11884" spans="5:5" ht="13.5" thickTop="1" thickBot="1">
      <c r="E11884"/>
    </row>
    <row r="11885" spans="5:5" ht="13.5" thickTop="1" thickBot="1">
      <c r="E11885"/>
    </row>
    <row r="11886" spans="5:5" ht="13.5" thickTop="1" thickBot="1">
      <c r="E11886"/>
    </row>
    <row r="11887" spans="5:5" ht="13.5" thickTop="1" thickBot="1">
      <c r="E11887"/>
    </row>
    <row r="11888" spans="5:5" ht="13.5" thickTop="1" thickBot="1">
      <c r="E11888"/>
    </row>
    <row r="11889" spans="5:5" ht="13.5" thickTop="1" thickBot="1">
      <c r="E11889"/>
    </row>
    <row r="11890" spans="5:5" ht="13.5" thickTop="1" thickBot="1">
      <c r="E11890"/>
    </row>
    <row r="11891" spans="5:5" ht="13.5" thickTop="1" thickBot="1">
      <c r="E11891"/>
    </row>
    <row r="11892" spans="5:5" ht="13.5" thickTop="1" thickBot="1">
      <c r="E11892"/>
    </row>
    <row r="11893" spans="5:5" ht="13.5" thickTop="1" thickBot="1">
      <c r="E11893"/>
    </row>
    <row r="11894" spans="5:5" ht="13.5" thickTop="1" thickBot="1">
      <c r="E11894"/>
    </row>
    <row r="11895" spans="5:5" ht="13.5" thickTop="1" thickBot="1">
      <c r="E11895"/>
    </row>
    <row r="11896" spans="5:5" ht="13.5" thickTop="1" thickBot="1">
      <c r="E11896"/>
    </row>
    <row r="11897" spans="5:5" ht="13.5" thickTop="1" thickBot="1">
      <c r="E11897"/>
    </row>
    <row r="11898" spans="5:5" ht="13" thickTop="1">
      <c r="E11898"/>
    </row>
    <row r="11899" spans="5:5">
      <c r="E11899"/>
    </row>
    <row r="11900" spans="5:5">
      <c r="E11900"/>
    </row>
    <row r="11901" spans="5:5">
      <c r="E11901"/>
    </row>
    <row r="11902" spans="5:5">
      <c r="E11902"/>
    </row>
    <row r="11903" spans="5:5">
      <c r="E11903"/>
    </row>
    <row r="11904" spans="5:5">
      <c r="E11904"/>
    </row>
    <row r="11905" spans="5:5">
      <c r="E11905"/>
    </row>
    <row r="11906" spans="5:5">
      <c r="E11906"/>
    </row>
    <row r="11907" spans="5:5">
      <c r="E11907"/>
    </row>
    <row r="11908" spans="5:5">
      <c r="E11908"/>
    </row>
    <row r="11909" spans="5:5">
      <c r="E11909"/>
    </row>
    <row r="11910" spans="5:5">
      <c r="E11910"/>
    </row>
    <row r="11911" spans="5:5" ht="13" thickBot="1">
      <c r="E11911"/>
    </row>
    <row r="11912" spans="5:5" ht="13.5" thickTop="1" thickBot="1">
      <c r="E11912"/>
    </row>
    <row r="11913" spans="5:5" ht="13.5" thickTop="1" thickBot="1">
      <c r="E11913"/>
    </row>
    <row r="11914" spans="5:5" ht="13.5" thickTop="1" thickBot="1">
      <c r="E11914"/>
    </row>
    <row r="11915" spans="5:5" ht="13.5" thickTop="1" thickBot="1">
      <c r="E11915"/>
    </row>
    <row r="11916" spans="5:5" ht="13.5" thickTop="1" thickBot="1">
      <c r="E11916"/>
    </row>
    <row r="11917" spans="5:5" ht="13.5" thickTop="1" thickBot="1">
      <c r="E11917"/>
    </row>
    <row r="11918" spans="5:5" ht="13.5" thickTop="1" thickBot="1">
      <c r="E11918"/>
    </row>
    <row r="11919" spans="5:5" ht="13.5" thickTop="1" thickBot="1">
      <c r="E11919"/>
    </row>
    <row r="11920" spans="5:5" ht="13.5" thickTop="1" thickBot="1">
      <c r="E11920"/>
    </row>
    <row r="11921" spans="5:5" ht="13.5" thickTop="1" thickBot="1">
      <c r="E11921"/>
    </row>
    <row r="11922" spans="5:5" ht="13.5" thickTop="1" thickBot="1">
      <c r="E11922"/>
    </row>
    <row r="11923" spans="5:5" ht="13.5" thickTop="1" thickBot="1">
      <c r="E11923"/>
    </row>
    <row r="11924" spans="5:5" ht="13.5" thickTop="1" thickBot="1">
      <c r="E11924"/>
    </row>
    <row r="11925" spans="5:5" ht="13.5" thickTop="1" thickBot="1">
      <c r="E11925"/>
    </row>
    <row r="11926" spans="5:5" ht="13.5" thickTop="1" thickBot="1">
      <c r="E11926"/>
    </row>
    <row r="11927" spans="5:5" ht="13.5" thickTop="1" thickBot="1">
      <c r="E11927"/>
    </row>
    <row r="11928" spans="5:5" ht="13.5" thickTop="1" thickBot="1">
      <c r="E11928"/>
    </row>
    <row r="11929" spans="5:5" ht="13.5" thickTop="1" thickBot="1">
      <c r="E11929"/>
    </row>
    <row r="11930" spans="5:5" ht="13.5" thickTop="1" thickBot="1">
      <c r="E11930"/>
    </row>
    <row r="11931" spans="5:5" ht="13.5" thickTop="1" thickBot="1">
      <c r="E11931"/>
    </row>
    <row r="11932" spans="5:5" ht="13.5" thickTop="1" thickBot="1">
      <c r="E11932"/>
    </row>
    <row r="11933" spans="5:5" ht="13.5" thickTop="1" thickBot="1">
      <c r="E11933"/>
    </row>
    <row r="11934" spans="5:5" ht="13.5" thickTop="1" thickBot="1">
      <c r="E11934"/>
    </row>
    <row r="11935" spans="5:5" ht="13.5" thickTop="1" thickBot="1">
      <c r="E11935"/>
    </row>
    <row r="11936" spans="5:5" ht="13.5" thickTop="1" thickBot="1">
      <c r="E11936"/>
    </row>
    <row r="11937" spans="5:5" ht="13.5" thickTop="1" thickBot="1">
      <c r="E11937"/>
    </row>
    <row r="11938" spans="5:5" ht="13.5" thickTop="1" thickBot="1">
      <c r="E11938"/>
    </row>
    <row r="11939" spans="5:5" ht="13.5" thickTop="1" thickBot="1">
      <c r="E11939"/>
    </row>
    <row r="11940" spans="5:5" ht="13.5" thickTop="1" thickBot="1">
      <c r="E11940"/>
    </row>
    <row r="11941" spans="5:5" ht="13.5" thickTop="1" thickBot="1">
      <c r="E11941"/>
    </row>
    <row r="11942" spans="5:5" ht="13.5" thickTop="1" thickBot="1">
      <c r="E11942"/>
    </row>
    <row r="11943" spans="5:5" ht="13.5" thickTop="1" thickBot="1">
      <c r="E11943"/>
    </row>
    <row r="11944" spans="5:5" ht="13.5" thickTop="1" thickBot="1">
      <c r="E11944"/>
    </row>
    <row r="11945" spans="5:5" ht="13.5" thickTop="1" thickBot="1">
      <c r="E11945"/>
    </row>
    <row r="11946" spans="5:5" ht="13.5" thickTop="1" thickBot="1">
      <c r="E11946"/>
    </row>
    <row r="11947" spans="5:5" ht="13.5" thickTop="1" thickBot="1">
      <c r="E11947"/>
    </row>
    <row r="11948" spans="5:5" ht="13.5" thickTop="1" thickBot="1">
      <c r="E11948"/>
    </row>
    <row r="11949" spans="5:5" ht="13.5" thickTop="1" thickBot="1">
      <c r="E11949"/>
    </row>
    <row r="11950" spans="5:5" ht="13.5" thickTop="1" thickBot="1">
      <c r="E11950"/>
    </row>
    <row r="11951" spans="5:5" ht="13.5" thickTop="1" thickBot="1">
      <c r="E11951"/>
    </row>
    <row r="11952" spans="5:5" ht="13.5" thickTop="1" thickBot="1">
      <c r="E11952"/>
    </row>
    <row r="11953" spans="5:5" ht="13.5" thickTop="1" thickBot="1">
      <c r="E11953"/>
    </row>
    <row r="11954" spans="5:5" ht="13.5" thickTop="1" thickBot="1">
      <c r="E11954"/>
    </row>
    <row r="11955" spans="5:5" ht="13.5" thickTop="1" thickBot="1">
      <c r="E11955"/>
    </row>
    <row r="11956" spans="5:5" ht="13.5" thickTop="1" thickBot="1">
      <c r="E11956"/>
    </row>
    <row r="11957" spans="5:5" ht="13.5" thickTop="1" thickBot="1">
      <c r="E11957"/>
    </row>
    <row r="11958" spans="5:5" ht="13.5" thickTop="1" thickBot="1">
      <c r="E11958"/>
    </row>
    <row r="11959" spans="5:5" ht="13.5" thickTop="1" thickBot="1">
      <c r="E11959"/>
    </row>
    <row r="11960" spans="5:5" ht="13.5" thickTop="1" thickBot="1">
      <c r="E11960"/>
    </row>
    <row r="11961" spans="5:5" ht="13.5" thickTop="1" thickBot="1">
      <c r="E11961"/>
    </row>
    <row r="11962" spans="5:5" ht="13.5" thickTop="1" thickBot="1">
      <c r="E11962"/>
    </row>
    <row r="11963" spans="5:5" ht="13.5" thickTop="1" thickBot="1">
      <c r="E11963"/>
    </row>
    <row r="11964" spans="5:5" ht="13.5" thickTop="1" thickBot="1">
      <c r="E11964"/>
    </row>
    <row r="11965" spans="5:5" ht="13.5" thickTop="1" thickBot="1">
      <c r="E11965"/>
    </row>
    <row r="11966" spans="5:5" ht="13.5" thickTop="1" thickBot="1">
      <c r="E11966"/>
    </row>
    <row r="11967" spans="5:5" ht="13.5" thickTop="1" thickBot="1">
      <c r="E11967"/>
    </row>
    <row r="11968" spans="5:5" ht="13" thickTop="1">
      <c r="E11968"/>
    </row>
    <row r="11969" spans="5:5">
      <c r="E11969"/>
    </row>
    <row r="11970" spans="5:5">
      <c r="E11970"/>
    </row>
    <row r="11971" spans="5:5">
      <c r="E11971"/>
    </row>
    <row r="11972" spans="5:5">
      <c r="E11972"/>
    </row>
    <row r="11973" spans="5:5">
      <c r="E11973"/>
    </row>
    <row r="11974" spans="5:5">
      <c r="E11974"/>
    </row>
    <row r="11975" spans="5:5">
      <c r="E11975"/>
    </row>
    <row r="11976" spans="5:5">
      <c r="E11976"/>
    </row>
    <row r="11977" spans="5:5">
      <c r="E11977"/>
    </row>
    <row r="11978" spans="5:5">
      <c r="E11978"/>
    </row>
    <row r="11979" spans="5:5">
      <c r="E11979"/>
    </row>
    <row r="11980" spans="5:5">
      <c r="E11980"/>
    </row>
    <row r="11981" spans="5:5" ht="13" thickBot="1">
      <c r="E11981"/>
    </row>
    <row r="11982" spans="5:5" ht="13.5" thickTop="1" thickBot="1">
      <c r="E11982"/>
    </row>
    <row r="11983" spans="5:5" ht="13.5" thickTop="1" thickBot="1">
      <c r="E11983"/>
    </row>
    <row r="11984" spans="5:5" ht="13.5" thickTop="1" thickBot="1">
      <c r="E11984"/>
    </row>
    <row r="11985" spans="5:5" ht="13.5" thickTop="1" thickBot="1">
      <c r="E11985"/>
    </row>
    <row r="11986" spans="5:5" ht="13.5" thickTop="1" thickBot="1">
      <c r="E11986"/>
    </row>
    <row r="11987" spans="5:5" ht="13.5" thickTop="1" thickBot="1">
      <c r="E11987"/>
    </row>
    <row r="11988" spans="5:5" ht="13.5" thickTop="1" thickBot="1">
      <c r="E11988"/>
    </row>
    <row r="11989" spans="5:5" ht="13.5" thickTop="1" thickBot="1">
      <c r="E11989"/>
    </row>
    <row r="11990" spans="5:5" ht="13.5" thickTop="1" thickBot="1">
      <c r="E11990"/>
    </row>
    <row r="11991" spans="5:5" ht="13.5" thickTop="1" thickBot="1">
      <c r="E11991"/>
    </row>
    <row r="11992" spans="5:5" ht="13.5" thickTop="1" thickBot="1">
      <c r="E11992"/>
    </row>
    <row r="11993" spans="5:5" ht="13.5" thickTop="1" thickBot="1">
      <c r="E11993"/>
    </row>
    <row r="11994" spans="5:5" ht="13.5" thickTop="1" thickBot="1">
      <c r="E11994"/>
    </row>
    <row r="11995" spans="5:5" ht="13.5" thickTop="1" thickBot="1">
      <c r="E11995"/>
    </row>
    <row r="11996" spans="5:5" ht="13.5" thickTop="1" thickBot="1">
      <c r="E11996"/>
    </row>
    <row r="11997" spans="5:5" ht="13.5" thickTop="1" thickBot="1">
      <c r="E11997"/>
    </row>
    <row r="11998" spans="5:5" ht="13.5" thickTop="1" thickBot="1">
      <c r="E11998"/>
    </row>
    <row r="11999" spans="5:5" ht="13.5" thickTop="1" thickBot="1">
      <c r="E11999"/>
    </row>
    <row r="12000" spans="5:5" ht="13.5" thickTop="1" thickBot="1">
      <c r="E12000"/>
    </row>
    <row r="12001" spans="5:5" ht="13.5" thickTop="1" thickBot="1">
      <c r="E12001"/>
    </row>
    <row r="12002" spans="5:5" ht="13.5" thickTop="1" thickBot="1">
      <c r="E12002"/>
    </row>
    <row r="12003" spans="5:5" ht="13.5" thickTop="1" thickBot="1">
      <c r="E12003"/>
    </row>
    <row r="12004" spans="5:5" ht="13.5" thickTop="1" thickBot="1">
      <c r="E12004"/>
    </row>
    <row r="12005" spans="5:5" ht="13.5" thickTop="1" thickBot="1">
      <c r="E12005"/>
    </row>
    <row r="12006" spans="5:5" ht="13.5" thickTop="1" thickBot="1">
      <c r="E12006"/>
    </row>
    <row r="12007" spans="5:5" ht="13.5" thickTop="1" thickBot="1">
      <c r="E12007"/>
    </row>
    <row r="12008" spans="5:5" ht="13.5" thickTop="1" thickBot="1">
      <c r="E12008"/>
    </row>
    <row r="12009" spans="5:5" ht="13.5" thickTop="1" thickBot="1">
      <c r="E12009"/>
    </row>
    <row r="12010" spans="5:5" ht="13.5" thickTop="1" thickBot="1">
      <c r="E12010"/>
    </row>
    <row r="12011" spans="5:5" ht="13.5" thickTop="1" thickBot="1">
      <c r="E12011"/>
    </row>
    <row r="12012" spans="5:5" ht="13.5" thickTop="1" thickBot="1">
      <c r="E12012"/>
    </row>
    <row r="12013" spans="5:5" ht="13.5" thickTop="1" thickBot="1">
      <c r="E12013"/>
    </row>
    <row r="12014" spans="5:5" ht="13.5" thickTop="1" thickBot="1">
      <c r="E12014"/>
    </row>
    <row r="12015" spans="5:5" ht="13.5" thickTop="1" thickBot="1">
      <c r="E12015"/>
    </row>
    <row r="12016" spans="5:5" ht="13.5" thickTop="1" thickBot="1">
      <c r="E12016"/>
    </row>
    <row r="12017" spans="5:5" ht="13.5" thickTop="1" thickBot="1">
      <c r="E12017"/>
    </row>
    <row r="12018" spans="5:5" ht="13.5" thickTop="1" thickBot="1">
      <c r="E12018"/>
    </row>
    <row r="12019" spans="5:5" ht="13.5" thickTop="1" thickBot="1">
      <c r="E12019"/>
    </row>
    <row r="12020" spans="5:5" ht="13.5" thickTop="1" thickBot="1">
      <c r="E12020"/>
    </row>
    <row r="12021" spans="5:5" ht="13.5" thickTop="1" thickBot="1">
      <c r="E12021"/>
    </row>
    <row r="12022" spans="5:5" ht="13.5" thickTop="1" thickBot="1">
      <c r="E12022"/>
    </row>
    <row r="12023" spans="5:5" ht="13.5" thickTop="1" thickBot="1">
      <c r="E12023"/>
    </row>
    <row r="12024" spans="5:5" ht="13.5" thickTop="1" thickBot="1">
      <c r="E12024"/>
    </row>
    <row r="12025" spans="5:5" ht="13.5" thickTop="1" thickBot="1">
      <c r="E12025"/>
    </row>
    <row r="12026" spans="5:5" ht="13.5" thickTop="1" thickBot="1">
      <c r="E12026"/>
    </row>
    <row r="12027" spans="5:5" ht="13.5" thickTop="1" thickBot="1">
      <c r="E12027"/>
    </row>
    <row r="12028" spans="5:5" ht="13.5" thickTop="1" thickBot="1">
      <c r="E12028"/>
    </row>
    <row r="12029" spans="5:5" ht="13.5" thickTop="1" thickBot="1">
      <c r="E12029"/>
    </row>
    <row r="12030" spans="5:5" ht="13.5" thickTop="1" thickBot="1">
      <c r="E12030"/>
    </row>
    <row r="12031" spans="5:5" ht="13.5" thickTop="1" thickBot="1">
      <c r="E12031"/>
    </row>
    <row r="12032" spans="5:5" ht="13.5" thickTop="1" thickBot="1">
      <c r="E12032"/>
    </row>
    <row r="12033" spans="5:5" ht="13.5" thickTop="1" thickBot="1">
      <c r="E12033"/>
    </row>
    <row r="12034" spans="5:5" ht="13.5" thickTop="1" thickBot="1">
      <c r="E12034"/>
    </row>
    <row r="12035" spans="5:5" ht="13.5" thickTop="1" thickBot="1">
      <c r="E12035"/>
    </row>
    <row r="12036" spans="5:5" ht="13.5" thickTop="1" thickBot="1">
      <c r="E12036"/>
    </row>
    <row r="12037" spans="5:5" ht="13.5" thickTop="1" thickBot="1">
      <c r="E12037"/>
    </row>
    <row r="12038" spans="5:5" ht="13" thickTop="1">
      <c r="E12038"/>
    </row>
    <row r="12039" spans="5:5">
      <c r="E12039"/>
    </row>
    <row r="12040" spans="5:5">
      <c r="E12040"/>
    </row>
    <row r="12041" spans="5:5">
      <c r="E12041"/>
    </row>
    <row r="12042" spans="5:5">
      <c r="E12042"/>
    </row>
    <row r="12043" spans="5:5">
      <c r="E12043"/>
    </row>
    <row r="12044" spans="5:5">
      <c r="E12044"/>
    </row>
    <row r="12045" spans="5:5">
      <c r="E12045"/>
    </row>
    <row r="12046" spans="5:5">
      <c r="E12046"/>
    </row>
    <row r="12047" spans="5:5">
      <c r="E12047"/>
    </row>
    <row r="12048" spans="5:5">
      <c r="E12048"/>
    </row>
    <row r="12049" spans="5:5">
      <c r="E12049"/>
    </row>
    <row r="12050" spans="5:5">
      <c r="E12050"/>
    </row>
    <row r="12051" spans="5:5" ht="13" thickBot="1">
      <c r="E12051"/>
    </row>
    <row r="12052" spans="5:5" ht="13.5" thickTop="1" thickBot="1">
      <c r="E12052"/>
    </row>
    <row r="12053" spans="5:5" ht="13.5" thickTop="1" thickBot="1">
      <c r="E12053"/>
    </row>
    <row r="12054" spans="5:5" ht="13.5" thickTop="1" thickBot="1">
      <c r="E12054"/>
    </row>
    <row r="12055" spans="5:5" ht="13.5" thickTop="1" thickBot="1">
      <c r="E12055"/>
    </row>
    <row r="12056" spans="5:5" ht="13.5" thickTop="1" thickBot="1">
      <c r="E12056"/>
    </row>
    <row r="12057" spans="5:5" ht="13.5" thickTop="1" thickBot="1">
      <c r="E12057"/>
    </row>
    <row r="12058" spans="5:5" ht="13.5" thickTop="1" thickBot="1">
      <c r="E12058"/>
    </row>
    <row r="12059" spans="5:5" ht="13.5" thickTop="1" thickBot="1">
      <c r="E12059"/>
    </row>
    <row r="12060" spans="5:5" ht="13.5" thickTop="1" thickBot="1">
      <c r="E12060"/>
    </row>
    <row r="12061" spans="5:5" ht="13.5" thickTop="1" thickBot="1">
      <c r="E12061"/>
    </row>
    <row r="12062" spans="5:5" ht="13.5" thickTop="1" thickBot="1">
      <c r="E12062"/>
    </row>
    <row r="12063" spans="5:5" ht="13.5" thickTop="1" thickBot="1">
      <c r="E12063"/>
    </row>
    <row r="12064" spans="5:5" ht="13.5" thickTop="1" thickBot="1">
      <c r="E12064"/>
    </row>
    <row r="12065" spans="5:5" ht="13.5" thickTop="1" thickBot="1">
      <c r="E12065"/>
    </row>
    <row r="12066" spans="5:5" ht="13.5" thickTop="1" thickBot="1">
      <c r="E12066"/>
    </row>
    <row r="12067" spans="5:5" ht="13.5" thickTop="1" thickBot="1">
      <c r="E12067"/>
    </row>
    <row r="12068" spans="5:5" ht="13.5" thickTop="1" thickBot="1">
      <c r="E12068"/>
    </row>
    <row r="12069" spans="5:5" ht="13.5" thickTop="1" thickBot="1">
      <c r="E12069"/>
    </row>
    <row r="12070" spans="5:5" ht="13.5" thickTop="1" thickBot="1">
      <c r="E12070"/>
    </row>
    <row r="12071" spans="5:5" ht="13.5" thickTop="1" thickBot="1">
      <c r="E12071"/>
    </row>
    <row r="12072" spans="5:5" ht="13.5" thickTop="1" thickBot="1">
      <c r="E12072"/>
    </row>
    <row r="12073" spans="5:5" ht="13.5" thickTop="1" thickBot="1">
      <c r="E12073"/>
    </row>
    <row r="12074" spans="5:5" ht="13.5" thickTop="1" thickBot="1">
      <c r="E12074"/>
    </row>
    <row r="12075" spans="5:5" ht="13.5" thickTop="1" thickBot="1">
      <c r="E12075"/>
    </row>
    <row r="12076" spans="5:5" ht="13.5" thickTop="1" thickBot="1">
      <c r="E12076"/>
    </row>
    <row r="12077" spans="5:5" ht="13.5" thickTop="1" thickBot="1">
      <c r="E12077"/>
    </row>
    <row r="12078" spans="5:5" ht="13.5" thickTop="1" thickBot="1">
      <c r="E12078"/>
    </row>
    <row r="12079" spans="5:5" ht="13.5" thickTop="1" thickBot="1">
      <c r="E12079"/>
    </row>
    <row r="12080" spans="5:5" ht="13.5" thickTop="1" thickBot="1">
      <c r="E12080"/>
    </row>
    <row r="12081" spans="5:5" ht="13.5" thickTop="1" thickBot="1">
      <c r="E12081"/>
    </row>
    <row r="12082" spans="5:5" ht="13.5" thickTop="1" thickBot="1">
      <c r="E12082"/>
    </row>
    <row r="12083" spans="5:5" ht="13.5" thickTop="1" thickBot="1">
      <c r="E12083"/>
    </row>
    <row r="12084" spans="5:5" ht="13.5" thickTop="1" thickBot="1">
      <c r="E12084"/>
    </row>
    <row r="12085" spans="5:5" ht="13.5" thickTop="1" thickBot="1">
      <c r="E12085"/>
    </row>
    <row r="12086" spans="5:5" ht="13.5" thickTop="1" thickBot="1">
      <c r="E12086"/>
    </row>
    <row r="12087" spans="5:5" ht="13.5" thickTop="1" thickBot="1">
      <c r="E12087"/>
    </row>
    <row r="12088" spans="5:5" ht="13.5" thickTop="1" thickBot="1">
      <c r="E12088"/>
    </row>
    <row r="12089" spans="5:5" ht="13.5" thickTop="1" thickBot="1">
      <c r="E12089"/>
    </row>
    <row r="12090" spans="5:5" ht="13.5" thickTop="1" thickBot="1">
      <c r="E12090"/>
    </row>
    <row r="12091" spans="5:5" ht="13.5" thickTop="1" thickBot="1">
      <c r="E12091"/>
    </row>
    <row r="12092" spans="5:5" ht="13.5" thickTop="1" thickBot="1">
      <c r="E12092"/>
    </row>
    <row r="12093" spans="5:5" ht="13.5" thickTop="1" thickBot="1">
      <c r="E12093"/>
    </row>
    <row r="12094" spans="5:5" ht="13.5" thickTop="1" thickBot="1">
      <c r="E12094"/>
    </row>
    <row r="12095" spans="5:5" ht="13.5" thickTop="1" thickBot="1">
      <c r="E12095"/>
    </row>
    <row r="12096" spans="5:5" ht="13.5" thickTop="1" thickBot="1">
      <c r="E12096"/>
    </row>
    <row r="12097" spans="5:5" ht="13.5" thickTop="1" thickBot="1">
      <c r="E12097"/>
    </row>
    <row r="12098" spans="5:5" ht="13.5" thickTop="1" thickBot="1">
      <c r="E12098"/>
    </row>
    <row r="12099" spans="5:5" ht="13.5" thickTop="1" thickBot="1">
      <c r="E12099"/>
    </row>
    <row r="12100" spans="5:5" ht="13.5" thickTop="1" thickBot="1">
      <c r="E12100"/>
    </row>
    <row r="12101" spans="5:5" ht="13.5" thickTop="1" thickBot="1">
      <c r="E12101"/>
    </row>
    <row r="12102" spans="5:5" ht="13.5" thickTop="1" thickBot="1">
      <c r="E12102"/>
    </row>
    <row r="12103" spans="5:5" ht="13.5" thickTop="1" thickBot="1">
      <c r="E12103"/>
    </row>
    <row r="12104" spans="5:5" ht="13.5" thickTop="1" thickBot="1">
      <c r="E12104"/>
    </row>
    <row r="12105" spans="5:5" ht="13.5" thickTop="1" thickBot="1">
      <c r="E12105"/>
    </row>
    <row r="12106" spans="5:5" ht="13.5" thickTop="1" thickBot="1">
      <c r="E12106"/>
    </row>
    <row r="12107" spans="5:5" ht="13.5" thickTop="1" thickBot="1">
      <c r="E12107"/>
    </row>
    <row r="12108" spans="5:5" ht="13" thickTop="1">
      <c r="E12108"/>
    </row>
    <row r="12109" spans="5:5">
      <c r="E12109"/>
    </row>
    <row r="12110" spans="5:5">
      <c r="E12110"/>
    </row>
    <row r="12111" spans="5:5">
      <c r="E12111"/>
    </row>
    <row r="12112" spans="5:5">
      <c r="E12112"/>
    </row>
    <row r="12113" spans="5:5">
      <c r="E12113"/>
    </row>
    <row r="12114" spans="5:5">
      <c r="E12114"/>
    </row>
    <row r="12115" spans="5:5">
      <c r="E12115"/>
    </row>
    <row r="12116" spans="5:5">
      <c r="E12116"/>
    </row>
    <row r="12117" spans="5:5">
      <c r="E12117"/>
    </row>
    <row r="12118" spans="5:5">
      <c r="E12118"/>
    </row>
    <row r="12119" spans="5:5">
      <c r="E12119"/>
    </row>
    <row r="12120" spans="5:5">
      <c r="E12120"/>
    </row>
    <row r="12121" spans="5:5" ht="13" thickBot="1">
      <c r="E12121"/>
    </row>
    <row r="12122" spans="5:5" ht="13.5" thickTop="1" thickBot="1">
      <c r="E12122"/>
    </row>
    <row r="12123" spans="5:5" ht="13.5" thickTop="1" thickBot="1">
      <c r="E12123"/>
    </row>
    <row r="12124" spans="5:5" ht="13.5" thickTop="1" thickBot="1">
      <c r="E12124"/>
    </row>
    <row r="12125" spans="5:5" ht="13.5" thickTop="1" thickBot="1">
      <c r="E12125"/>
    </row>
    <row r="12126" spans="5:5" ht="13.5" thickTop="1" thickBot="1">
      <c r="E12126"/>
    </row>
    <row r="12127" spans="5:5" ht="13.5" thickTop="1" thickBot="1">
      <c r="E12127"/>
    </row>
    <row r="12128" spans="5:5" ht="13.5" thickTop="1" thickBot="1">
      <c r="E12128"/>
    </row>
    <row r="12129" spans="5:5" ht="13.5" thickTop="1" thickBot="1">
      <c r="E12129"/>
    </row>
    <row r="12130" spans="5:5" ht="13.5" thickTop="1" thickBot="1">
      <c r="E12130"/>
    </row>
    <row r="12131" spans="5:5" ht="13.5" thickTop="1" thickBot="1">
      <c r="E12131"/>
    </row>
    <row r="12132" spans="5:5" ht="13.5" thickTop="1" thickBot="1">
      <c r="E12132"/>
    </row>
    <row r="12133" spans="5:5" ht="13.5" thickTop="1" thickBot="1">
      <c r="E12133"/>
    </row>
    <row r="12134" spans="5:5" ht="13.5" thickTop="1" thickBot="1">
      <c r="E12134"/>
    </row>
    <row r="12135" spans="5:5" ht="13.5" thickTop="1" thickBot="1">
      <c r="E12135"/>
    </row>
    <row r="12136" spans="5:5" ht="13.5" thickTop="1" thickBot="1">
      <c r="E12136"/>
    </row>
    <row r="12137" spans="5:5" ht="13.5" thickTop="1" thickBot="1">
      <c r="E12137"/>
    </row>
    <row r="12138" spans="5:5" ht="13.5" thickTop="1" thickBot="1">
      <c r="E12138"/>
    </row>
    <row r="12139" spans="5:5" ht="13.5" thickTop="1" thickBot="1">
      <c r="E12139"/>
    </row>
    <row r="12140" spans="5:5" ht="13.5" thickTop="1" thickBot="1">
      <c r="E12140"/>
    </row>
    <row r="12141" spans="5:5" ht="13.5" thickTop="1" thickBot="1">
      <c r="E12141"/>
    </row>
    <row r="12142" spans="5:5" ht="13.5" thickTop="1" thickBot="1">
      <c r="E12142"/>
    </row>
    <row r="12143" spans="5:5" ht="13.5" thickTop="1" thickBot="1">
      <c r="E12143"/>
    </row>
    <row r="12144" spans="5:5" ht="13.5" thickTop="1" thickBot="1">
      <c r="E12144"/>
    </row>
    <row r="12145" spans="5:5" ht="13.5" thickTop="1" thickBot="1">
      <c r="E12145"/>
    </row>
    <row r="12146" spans="5:5" ht="13.5" thickTop="1" thickBot="1">
      <c r="E12146"/>
    </row>
    <row r="12147" spans="5:5" ht="13.5" thickTop="1" thickBot="1">
      <c r="E12147"/>
    </row>
    <row r="12148" spans="5:5" ht="13.5" thickTop="1" thickBot="1">
      <c r="E12148"/>
    </row>
    <row r="12149" spans="5:5" ht="13.5" thickTop="1" thickBot="1">
      <c r="E12149"/>
    </row>
    <row r="12150" spans="5:5" ht="13.5" thickTop="1" thickBot="1">
      <c r="E12150"/>
    </row>
    <row r="12151" spans="5:5" ht="13.5" thickTop="1" thickBot="1">
      <c r="E12151"/>
    </row>
    <row r="12152" spans="5:5" ht="13.5" thickTop="1" thickBot="1">
      <c r="E12152"/>
    </row>
    <row r="12153" spans="5:5" ht="13.5" thickTop="1" thickBot="1">
      <c r="E12153"/>
    </row>
    <row r="12154" spans="5:5" ht="13.5" thickTop="1" thickBot="1">
      <c r="E12154"/>
    </row>
    <row r="12155" spans="5:5" ht="13.5" thickTop="1" thickBot="1">
      <c r="E12155"/>
    </row>
    <row r="12156" spans="5:5" ht="13.5" thickTop="1" thickBot="1">
      <c r="E12156"/>
    </row>
    <row r="12157" spans="5:5" ht="13.5" thickTop="1" thickBot="1">
      <c r="E12157"/>
    </row>
    <row r="12158" spans="5:5" ht="13.5" thickTop="1" thickBot="1">
      <c r="E12158"/>
    </row>
    <row r="12159" spans="5:5" ht="13.5" thickTop="1" thickBot="1">
      <c r="E12159"/>
    </row>
    <row r="12160" spans="5:5" ht="13.5" thickTop="1" thickBot="1">
      <c r="E12160"/>
    </row>
    <row r="12161" spans="5:5" ht="13.5" thickTop="1" thickBot="1">
      <c r="E12161"/>
    </row>
    <row r="12162" spans="5:5" ht="13.5" thickTop="1" thickBot="1">
      <c r="E12162"/>
    </row>
    <row r="12163" spans="5:5" ht="13.5" thickTop="1" thickBot="1">
      <c r="E12163"/>
    </row>
    <row r="12164" spans="5:5" ht="13.5" thickTop="1" thickBot="1">
      <c r="E12164"/>
    </row>
    <row r="12165" spans="5:5" ht="13.5" thickTop="1" thickBot="1">
      <c r="E12165"/>
    </row>
    <row r="12166" spans="5:5" ht="13.5" thickTop="1" thickBot="1">
      <c r="E12166"/>
    </row>
    <row r="12167" spans="5:5" ht="13.5" thickTop="1" thickBot="1">
      <c r="E12167"/>
    </row>
    <row r="12168" spans="5:5" ht="13.5" thickTop="1" thickBot="1">
      <c r="E12168"/>
    </row>
    <row r="12169" spans="5:5" ht="13.5" thickTop="1" thickBot="1">
      <c r="E12169"/>
    </row>
    <row r="12170" spans="5:5" ht="13.5" thickTop="1" thickBot="1">
      <c r="E12170"/>
    </row>
    <row r="12171" spans="5:5" ht="13.5" thickTop="1" thickBot="1">
      <c r="E12171"/>
    </row>
    <row r="12172" spans="5:5" ht="13.5" thickTop="1" thickBot="1">
      <c r="E12172"/>
    </row>
    <row r="12173" spans="5:5" ht="13.5" thickTop="1" thickBot="1">
      <c r="E12173"/>
    </row>
    <row r="12174" spans="5:5" ht="13.5" thickTop="1" thickBot="1">
      <c r="E12174"/>
    </row>
    <row r="12175" spans="5:5" ht="13.5" thickTop="1" thickBot="1">
      <c r="E12175"/>
    </row>
    <row r="12176" spans="5:5" ht="13.5" thickTop="1" thickBot="1">
      <c r="E12176"/>
    </row>
    <row r="12177" spans="5:5" ht="13.5" thickTop="1" thickBot="1">
      <c r="E12177"/>
    </row>
    <row r="12178" spans="5:5" ht="13" thickTop="1">
      <c r="E12178"/>
    </row>
    <row r="12179" spans="5:5">
      <c r="E12179"/>
    </row>
    <row r="12180" spans="5:5">
      <c r="E12180"/>
    </row>
    <row r="12181" spans="5:5">
      <c r="E12181"/>
    </row>
    <row r="12182" spans="5:5">
      <c r="E12182"/>
    </row>
    <row r="12183" spans="5:5">
      <c r="E12183"/>
    </row>
    <row r="12184" spans="5:5">
      <c r="E12184"/>
    </row>
    <row r="12185" spans="5:5">
      <c r="E12185"/>
    </row>
    <row r="12186" spans="5:5">
      <c r="E12186"/>
    </row>
    <row r="12187" spans="5:5">
      <c r="E12187"/>
    </row>
    <row r="12188" spans="5:5">
      <c r="E12188"/>
    </row>
    <row r="12189" spans="5:5">
      <c r="E12189"/>
    </row>
    <row r="12190" spans="5:5">
      <c r="E12190"/>
    </row>
    <row r="12191" spans="5:5" ht="13" thickBot="1">
      <c r="E12191"/>
    </row>
    <row r="12192" spans="5:5" ht="13.5" thickTop="1" thickBot="1">
      <c r="E12192"/>
    </row>
    <row r="12193" spans="5:5" ht="13.5" thickTop="1" thickBot="1">
      <c r="E12193"/>
    </row>
    <row r="12194" spans="5:5" ht="13.5" thickTop="1" thickBot="1">
      <c r="E12194"/>
    </row>
    <row r="12195" spans="5:5" ht="13.5" thickTop="1" thickBot="1">
      <c r="E12195"/>
    </row>
    <row r="12196" spans="5:5" ht="13.5" thickTop="1" thickBot="1">
      <c r="E12196"/>
    </row>
    <row r="12197" spans="5:5" ht="13.5" thickTop="1" thickBot="1">
      <c r="E12197"/>
    </row>
    <row r="12198" spans="5:5" ht="13.5" thickTop="1" thickBot="1">
      <c r="E12198"/>
    </row>
    <row r="12199" spans="5:5" ht="13.5" thickTop="1" thickBot="1">
      <c r="E12199"/>
    </row>
    <row r="12200" spans="5:5" ht="13.5" thickTop="1" thickBot="1">
      <c r="E12200"/>
    </row>
    <row r="12201" spans="5:5" ht="13.5" thickTop="1" thickBot="1">
      <c r="E12201"/>
    </row>
    <row r="12202" spans="5:5" ht="13.5" thickTop="1" thickBot="1">
      <c r="E12202"/>
    </row>
    <row r="12203" spans="5:5" ht="13.5" thickTop="1" thickBot="1">
      <c r="E12203"/>
    </row>
    <row r="12204" spans="5:5" ht="13.5" thickTop="1" thickBot="1">
      <c r="E12204"/>
    </row>
    <row r="12205" spans="5:5" ht="13.5" thickTop="1" thickBot="1">
      <c r="E12205"/>
    </row>
    <row r="12206" spans="5:5" ht="13.5" thickTop="1" thickBot="1">
      <c r="E12206"/>
    </row>
    <row r="12207" spans="5:5" ht="13.5" thickTop="1" thickBot="1">
      <c r="E12207"/>
    </row>
    <row r="12208" spans="5:5" ht="13.5" thickTop="1" thickBot="1">
      <c r="E12208"/>
    </row>
    <row r="12209" spans="5:5" ht="13.5" thickTop="1" thickBot="1">
      <c r="E12209"/>
    </row>
    <row r="12210" spans="5:5" ht="13.5" thickTop="1" thickBot="1">
      <c r="E12210"/>
    </row>
    <row r="12211" spans="5:5" ht="13.5" thickTop="1" thickBot="1">
      <c r="E12211"/>
    </row>
    <row r="12212" spans="5:5" ht="13.5" thickTop="1" thickBot="1">
      <c r="E12212"/>
    </row>
    <row r="12213" spans="5:5" ht="13.5" thickTop="1" thickBot="1">
      <c r="E12213"/>
    </row>
    <row r="12214" spans="5:5" ht="13.5" thickTop="1" thickBot="1">
      <c r="E12214"/>
    </row>
    <row r="12215" spans="5:5" ht="13.5" thickTop="1" thickBot="1">
      <c r="E12215"/>
    </row>
    <row r="12216" spans="5:5" ht="13.5" thickTop="1" thickBot="1">
      <c r="E12216"/>
    </row>
    <row r="12217" spans="5:5" ht="13.5" thickTop="1" thickBot="1">
      <c r="E12217"/>
    </row>
    <row r="12218" spans="5:5" ht="13.5" thickTop="1" thickBot="1">
      <c r="E12218"/>
    </row>
    <row r="12219" spans="5:5" ht="13.5" thickTop="1" thickBot="1">
      <c r="E12219"/>
    </row>
    <row r="12220" spans="5:5" ht="13.5" thickTop="1" thickBot="1">
      <c r="E12220"/>
    </row>
    <row r="12221" spans="5:5" ht="13.5" thickTop="1" thickBot="1">
      <c r="E12221"/>
    </row>
    <row r="12222" spans="5:5" ht="13.5" thickTop="1" thickBot="1">
      <c r="E12222"/>
    </row>
    <row r="12223" spans="5:5" ht="13.5" thickTop="1" thickBot="1">
      <c r="E12223"/>
    </row>
    <row r="12224" spans="5:5" ht="13.5" thickTop="1" thickBot="1">
      <c r="E12224"/>
    </row>
    <row r="12225" spans="5:5" ht="13.5" thickTop="1" thickBot="1">
      <c r="E12225"/>
    </row>
    <row r="12226" spans="5:5" ht="13.5" thickTop="1" thickBot="1">
      <c r="E12226"/>
    </row>
    <row r="12227" spans="5:5" ht="13.5" thickTop="1" thickBot="1">
      <c r="E12227"/>
    </row>
    <row r="12228" spans="5:5" ht="13.5" thickTop="1" thickBot="1">
      <c r="E12228"/>
    </row>
    <row r="12229" spans="5:5" ht="13.5" thickTop="1" thickBot="1">
      <c r="E12229"/>
    </row>
    <row r="12230" spans="5:5" ht="13.5" thickTop="1" thickBot="1">
      <c r="E12230"/>
    </row>
    <row r="12231" spans="5:5" ht="13.5" thickTop="1" thickBot="1">
      <c r="E12231"/>
    </row>
    <row r="12232" spans="5:5" ht="13.5" thickTop="1" thickBot="1">
      <c r="E12232"/>
    </row>
    <row r="12233" spans="5:5" ht="13.5" thickTop="1" thickBot="1">
      <c r="E12233"/>
    </row>
    <row r="12234" spans="5:5" ht="13.5" thickTop="1" thickBot="1">
      <c r="E12234"/>
    </row>
    <row r="12235" spans="5:5" ht="13.5" thickTop="1" thickBot="1">
      <c r="E12235"/>
    </row>
    <row r="12236" spans="5:5" ht="13.5" thickTop="1" thickBot="1">
      <c r="E12236"/>
    </row>
    <row r="12237" spans="5:5" ht="13.5" thickTop="1" thickBot="1">
      <c r="E12237"/>
    </row>
    <row r="12238" spans="5:5" ht="13.5" thickTop="1" thickBot="1">
      <c r="E12238"/>
    </row>
    <row r="12239" spans="5:5" ht="13.5" thickTop="1" thickBot="1">
      <c r="E12239"/>
    </row>
    <row r="12240" spans="5:5" ht="13.5" thickTop="1" thickBot="1">
      <c r="E12240"/>
    </row>
    <row r="12241" spans="5:5" ht="13.5" thickTop="1" thickBot="1">
      <c r="E12241"/>
    </row>
    <row r="12242" spans="5:5" ht="13.5" thickTop="1" thickBot="1">
      <c r="E12242"/>
    </row>
    <row r="12243" spans="5:5" ht="13.5" thickTop="1" thickBot="1">
      <c r="E12243"/>
    </row>
    <row r="12244" spans="5:5" ht="13.5" thickTop="1" thickBot="1">
      <c r="E12244"/>
    </row>
    <row r="12245" spans="5:5" ht="13.5" thickTop="1" thickBot="1">
      <c r="E12245"/>
    </row>
    <row r="12246" spans="5:5" ht="13.5" thickTop="1" thickBot="1">
      <c r="E12246"/>
    </row>
    <row r="12247" spans="5:5" ht="13.5" thickTop="1" thickBot="1">
      <c r="E12247"/>
    </row>
    <row r="12248" spans="5:5" ht="13" thickTop="1">
      <c r="E12248"/>
    </row>
    <row r="12249" spans="5:5">
      <c r="E12249"/>
    </row>
    <row r="12250" spans="5:5">
      <c r="E12250"/>
    </row>
    <row r="12251" spans="5:5">
      <c r="E12251"/>
    </row>
    <row r="12252" spans="5:5">
      <c r="E12252"/>
    </row>
    <row r="12253" spans="5:5">
      <c r="E12253"/>
    </row>
    <row r="12254" spans="5:5">
      <c r="E12254"/>
    </row>
    <row r="12255" spans="5:5">
      <c r="E12255"/>
    </row>
    <row r="12256" spans="5:5">
      <c r="E12256"/>
    </row>
    <row r="12257" spans="5:5">
      <c r="E12257"/>
    </row>
    <row r="12258" spans="5:5">
      <c r="E12258"/>
    </row>
    <row r="12259" spans="5:5">
      <c r="E12259"/>
    </row>
    <row r="12260" spans="5:5">
      <c r="E12260"/>
    </row>
    <row r="12261" spans="5:5" ht="13" thickBot="1">
      <c r="E12261"/>
    </row>
    <row r="12262" spans="5:5" ht="13.5" thickTop="1" thickBot="1">
      <c r="E12262"/>
    </row>
    <row r="12263" spans="5:5" ht="13.5" thickTop="1" thickBot="1">
      <c r="E12263"/>
    </row>
    <row r="12264" spans="5:5" ht="13.5" thickTop="1" thickBot="1">
      <c r="E12264"/>
    </row>
    <row r="12265" spans="5:5" ht="13.5" thickTop="1" thickBot="1">
      <c r="E12265"/>
    </row>
    <row r="12266" spans="5:5" ht="13.5" thickTop="1" thickBot="1">
      <c r="E12266"/>
    </row>
    <row r="12267" spans="5:5" ht="13.5" thickTop="1" thickBot="1">
      <c r="E12267"/>
    </row>
    <row r="12268" spans="5:5" ht="13.5" thickTop="1" thickBot="1">
      <c r="E12268"/>
    </row>
    <row r="12269" spans="5:5" ht="13.5" thickTop="1" thickBot="1">
      <c r="E12269"/>
    </row>
    <row r="12270" spans="5:5" ht="13.5" thickTop="1" thickBot="1">
      <c r="E12270"/>
    </row>
    <row r="12271" spans="5:5" ht="13.5" thickTop="1" thickBot="1">
      <c r="E12271"/>
    </row>
    <row r="12272" spans="5:5" ht="13.5" thickTop="1" thickBot="1">
      <c r="E12272"/>
    </row>
    <row r="12273" spans="5:5" ht="13.5" thickTop="1" thickBot="1">
      <c r="E12273"/>
    </row>
    <row r="12274" spans="5:5" ht="13.5" thickTop="1" thickBot="1">
      <c r="E12274"/>
    </row>
    <row r="12275" spans="5:5" ht="13.5" thickTop="1" thickBot="1">
      <c r="E12275"/>
    </row>
    <row r="12276" spans="5:5" ht="13.5" thickTop="1" thickBot="1">
      <c r="E12276"/>
    </row>
    <row r="12277" spans="5:5" ht="13.5" thickTop="1" thickBot="1">
      <c r="E12277"/>
    </row>
    <row r="12278" spans="5:5" ht="13.5" thickTop="1" thickBot="1">
      <c r="E12278"/>
    </row>
    <row r="12279" spans="5:5" ht="13.5" thickTop="1" thickBot="1">
      <c r="E12279"/>
    </row>
    <row r="12280" spans="5:5" ht="13.5" thickTop="1" thickBot="1">
      <c r="E12280"/>
    </row>
    <row r="12281" spans="5:5" ht="13.5" thickTop="1" thickBot="1">
      <c r="E12281"/>
    </row>
    <row r="12282" spans="5:5" ht="13.5" thickTop="1" thickBot="1">
      <c r="E12282"/>
    </row>
    <row r="12283" spans="5:5" ht="13.5" thickTop="1" thickBot="1">
      <c r="E12283"/>
    </row>
    <row r="12284" spans="5:5" ht="13.5" thickTop="1" thickBot="1">
      <c r="E12284"/>
    </row>
    <row r="12285" spans="5:5" ht="13.5" thickTop="1" thickBot="1">
      <c r="E12285"/>
    </row>
    <row r="12286" spans="5:5" ht="13.5" thickTop="1" thickBot="1">
      <c r="E12286"/>
    </row>
    <row r="12287" spans="5:5" ht="13.5" thickTop="1" thickBot="1">
      <c r="E12287"/>
    </row>
    <row r="12288" spans="5:5" ht="13.5" thickTop="1" thickBot="1">
      <c r="E12288"/>
    </row>
    <row r="12289" spans="5:5" ht="13.5" thickTop="1" thickBot="1">
      <c r="E12289"/>
    </row>
    <row r="12290" spans="5:5" ht="13.5" thickTop="1" thickBot="1">
      <c r="E12290"/>
    </row>
    <row r="12291" spans="5:5" ht="13.5" thickTop="1" thickBot="1">
      <c r="E12291"/>
    </row>
    <row r="12292" spans="5:5" ht="13.5" thickTop="1" thickBot="1">
      <c r="E12292"/>
    </row>
    <row r="12293" spans="5:5" ht="13.5" thickTop="1" thickBot="1">
      <c r="E12293"/>
    </row>
    <row r="12294" spans="5:5" ht="13.5" thickTop="1" thickBot="1">
      <c r="E12294"/>
    </row>
    <row r="12295" spans="5:5" ht="13.5" thickTop="1" thickBot="1">
      <c r="E12295"/>
    </row>
    <row r="12296" spans="5:5" ht="13.5" thickTop="1" thickBot="1">
      <c r="E12296"/>
    </row>
    <row r="12297" spans="5:5" ht="13.5" thickTop="1" thickBot="1">
      <c r="E12297"/>
    </row>
    <row r="12298" spans="5:5" ht="13.5" thickTop="1" thickBot="1">
      <c r="E12298"/>
    </row>
    <row r="12299" spans="5:5" ht="13.5" thickTop="1" thickBot="1">
      <c r="E12299"/>
    </row>
    <row r="12300" spans="5:5" ht="13.5" thickTop="1" thickBot="1">
      <c r="E12300"/>
    </row>
    <row r="12301" spans="5:5" ht="13.5" thickTop="1" thickBot="1">
      <c r="E12301"/>
    </row>
    <row r="12302" spans="5:5" ht="13.5" thickTop="1" thickBot="1">
      <c r="E12302"/>
    </row>
    <row r="12303" spans="5:5" ht="13.5" thickTop="1" thickBot="1">
      <c r="E12303"/>
    </row>
    <row r="12304" spans="5:5" ht="13.5" thickTop="1" thickBot="1">
      <c r="E12304"/>
    </row>
    <row r="12305" spans="5:5" ht="13.5" thickTop="1" thickBot="1">
      <c r="E12305"/>
    </row>
    <row r="12306" spans="5:5" ht="13.5" thickTop="1" thickBot="1">
      <c r="E12306"/>
    </row>
    <row r="12307" spans="5:5" ht="13.5" thickTop="1" thickBot="1">
      <c r="E12307"/>
    </row>
    <row r="12308" spans="5:5" ht="13.5" thickTop="1" thickBot="1">
      <c r="E12308"/>
    </row>
    <row r="12309" spans="5:5" ht="13.5" thickTop="1" thickBot="1">
      <c r="E12309"/>
    </row>
    <row r="12310" spans="5:5" ht="13.5" thickTop="1" thickBot="1">
      <c r="E12310"/>
    </row>
    <row r="12311" spans="5:5" ht="13.5" thickTop="1" thickBot="1">
      <c r="E12311"/>
    </row>
    <row r="12312" spans="5:5" ht="13.5" thickTop="1" thickBot="1">
      <c r="E12312"/>
    </row>
    <row r="12313" spans="5:5" ht="13.5" thickTop="1" thickBot="1">
      <c r="E12313"/>
    </row>
    <row r="12314" spans="5:5" ht="13.5" thickTop="1" thickBot="1">
      <c r="E12314"/>
    </row>
    <row r="12315" spans="5:5" ht="13.5" thickTop="1" thickBot="1">
      <c r="E12315"/>
    </row>
    <row r="12316" spans="5:5" ht="13.5" thickTop="1" thickBot="1">
      <c r="E12316"/>
    </row>
    <row r="12317" spans="5:5" ht="13.5" thickTop="1" thickBot="1">
      <c r="E12317"/>
    </row>
    <row r="12318" spans="5:5" ht="13" thickTop="1">
      <c r="E12318"/>
    </row>
    <row r="12319" spans="5:5">
      <c r="E12319"/>
    </row>
    <row r="12320" spans="5:5">
      <c r="E12320"/>
    </row>
    <row r="12321" spans="5:5">
      <c r="E12321"/>
    </row>
    <row r="12322" spans="5:5">
      <c r="E12322"/>
    </row>
    <row r="12323" spans="5:5">
      <c r="E12323"/>
    </row>
    <row r="12324" spans="5:5">
      <c r="E12324"/>
    </row>
    <row r="12325" spans="5:5">
      <c r="E12325"/>
    </row>
    <row r="12326" spans="5:5">
      <c r="E12326"/>
    </row>
    <row r="12327" spans="5:5">
      <c r="E12327"/>
    </row>
    <row r="12328" spans="5:5">
      <c r="E12328"/>
    </row>
    <row r="12329" spans="5:5">
      <c r="E12329"/>
    </row>
    <row r="12330" spans="5:5">
      <c r="E12330"/>
    </row>
    <row r="12331" spans="5:5" ht="13" thickBot="1">
      <c r="E12331"/>
    </row>
    <row r="12332" spans="5:5" ht="13.5" thickTop="1" thickBot="1">
      <c r="E12332"/>
    </row>
    <row r="12333" spans="5:5" ht="13.5" thickTop="1" thickBot="1">
      <c r="E12333"/>
    </row>
    <row r="12334" spans="5:5" ht="13.5" thickTop="1" thickBot="1">
      <c r="E12334"/>
    </row>
    <row r="12335" spans="5:5" ht="13.5" thickTop="1" thickBot="1">
      <c r="E12335"/>
    </row>
    <row r="12336" spans="5:5" ht="13.5" thickTop="1" thickBot="1">
      <c r="E12336"/>
    </row>
    <row r="12337" spans="5:5" ht="13.5" thickTop="1" thickBot="1">
      <c r="E12337"/>
    </row>
    <row r="12338" spans="5:5" ht="13.5" thickTop="1" thickBot="1">
      <c r="E12338"/>
    </row>
    <row r="12339" spans="5:5" ht="13.5" thickTop="1" thickBot="1">
      <c r="E12339"/>
    </row>
    <row r="12340" spans="5:5" ht="13.5" thickTop="1" thickBot="1">
      <c r="E12340"/>
    </row>
    <row r="12341" spans="5:5" ht="13.5" thickTop="1" thickBot="1">
      <c r="E12341"/>
    </row>
    <row r="12342" spans="5:5" ht="13.5" thickTop="1" thickBot="1">
      <c r="E12342"/>
    </row>
    <row r="12343" spans="5:5" ht="13.5" thickTop="1" thickBot="1">
      <c r="E12343"/>
    </row>
    <row r="12344" spans="5:5" ht="13.5" thickTop="1" thickBot="1">
      <c r="E12344"/>
    </row>
    <row r="12345" spans="5:5" ht="13.5" thickTop="1" thickBot="1">
      <c r="E12345"/>
    </row>
    <row r="12346" spans="5:5" ht="13.5" thickTop="1" thickBot="1">
      <c r="E12346"/>
    </row>
    <row r="12347" spans="5:5" ht="13.5" thickTop="1" thickBot="1">
      <c r="E12347"/>
    </row>
    <row r="12348" spans="5:5" ht="13.5" thickTop="1" thickBot="1">
      <c r="E12348"/>
    </row>
    <row r="12349" spans="5:5" ht="13.5" thickTop="1" thickBot="1">
      <c r="E12349"/>
    </row>
    <row r="12350" spans="5:5" ht="13.5" thickTop="1" thickBot="1">
      <c r="E12350"/>
    </row>
    <row r="12351" spans="5:5" ht="13.5" thickTop="1" thickBot="1">
      <c r="E12351"/>
    </row>
    <row r="12352" spans="5:5" ht="13.5" thickTop="1" thickBot="1">
      <c r="E12352"/>
    </row>
    <row r="12353" spans="5:5" ht="13.5" thickTop="1" thickBot="1">
      <c r="E12353"/>
    </row>
    <row r="12354" spans="5:5" ht="13.5" thickTop="1" thickBot="1">
      <c r="E12354"/>
    </row>
    <row r="12355" spans="5:5" ht="13.5" thickTop="1" thickBot="1">
      <c r="E12355"/>
    </row>
    <row r="12356" spans="5:5" ht="13.5" thickTop="1" thickBot="1">
      <c r="E12356"/>
    </row>
    <row r="12357" spans="5:5" ht="13.5" thickTop="1" thickBot="1">
      <c r="E12357"/>
    </row>
    <row r="12358" spans="5:5" ht="13.5" thickTop="1" thickBot="1">
      <c r="E12358"/>
    </row>
    <row r="12359" spans="5:5" ht="13.5" thickTop="1" thickBot="1">
      <c r="E12359"/>
    </row>
    <row r="12360" spans="5:5" ht="13.5" thickTop="1" thickBot="1">
      <c r="E12360"/>
    </row>
    <row r="12361" spans="5:5" ht="13.5" thickTop="1" thickBot="1">
      <c r="E12361"/>
    </row>
    <row r="12362" spans="5:5" ht="13.5" thickTop="1" thickBot="1">
      <c r="E12362"/>
    </row>
    <row r="12363" spans="5:5" ht="13.5" thickTop="1" thickBot="1">
      <c r="E12363"/>
    </row>
    <row r="12364" spans="5:5" ht="13.5" thickTop="1" thickBot="1">
      <c r="E12364"/>
    </row>
    <row r="12365" spans="5:5" ht="13.5" thickTop="1" thickBot="1">
      <c r="E12365"/>
    </row>
    <row r="12366" spans="5:5" ht="13.5" thickTop="1" thickBot="1">
      <c r="E12366"/>
    </row>
    <row r="12367" spans="5:5" ht="13.5" thickTop="1" thickBot="1">
      <c r="E12367"/>
    </row>
    <row r="12368" spans="5:5" ht="13.5" thickTop="1" thickBot="1">
      <c r="E12368"/>
    </row>
    <row r="12369" spans="5:5" ht="13.5" thickTop="1" thickBot="1">
      <c r="E12369"/>
    </row>
    <row r="12370" spans="5:5" ht="13.5" thickTop="1" thickBot="1">
      <c r="E12370"/>
    </row>
    <row r="12371" spans="5:5" ht="13.5" thickTop="1" thickBot="1">
      <c r="E12371"/>
    </row>
    <row r="12372" spans="5:5" ht="13.5" thickTop="1" thickBot="1">
      <c r="E12372"/>
    </row>
    <row r="12373" spans="5:5" ht="13.5" thickTop="1" thickBot="1">
      <c r="E12373"/>
    </row>
    <row r="12374" spans="5:5" ht="13.5" thickTop="1" thickBot="1">
      <c r="E12374"/>
    </row>
    <row r="12375" spans="5:5" ht="13.5" thickTop="1" thickBot="1">
      <c r="E12375"/>
    </row>
    <row r="12376" spans="5:5" ht="13.5" thickTop="1" thickBot="1">
      <c r="E12376"/>
    </row>
    <row r="12377" spans="5:5" ht="13.5" thickTop="1" thickBot="1">
      <c r="E12377"/>
    </row>
    <row r="12378" spans="5:5" ht="13.5" thickTop="1" thickBot="1">
      <c r="E12378"/>
    </row>
    <row r="12379" spans="5:5" ht="13.5" thickTop="1" thickBot="1">
      <c r="E12379"/>
    </row>
    <row r="12380" spans="5:5" ht="13.5" thickTop="1" thickBot="1">
      <c r="E12380"/>
    </row>
    <row r="12381" spans="5:5" ht="13.5" thickTop="1" thickBot="1">
      <c r="E12381"/>
    </row>
    <row r="12382" spans="5:5" ht="13.5" thickTop="1" thickBot="1">
      <c r="E12382"/>
    </row>
    <row r="12383" spans="5:5" ht="13.5" thickTop="1" thickBot="1">
      <c r="E12383"/>
    </row>
    <row r="12384" spans="5:5" ht="13.5" thickTop="1" thickBot="1">
      <c r="E12384"/>
    </row>
    <row r="12385" spans="5:5" ht="13.5" thickTop="1" thickBot="1">
      <c r="E12385"/>
    </row>
    <row r="12386" spans="5:5" ht="13.5" thickTop="1" thickBot="1">
      <c r="E12386"/>
    </row>
    <row r="12387" spans="5:5" ht="13.5" thickTop="1" thickBot="1">
      <c r="E12387"/>
    </row>
    <row r="12388" spans="5:5" ht="13" thickTop="1">
      <c r="E12388"/>
    </row>
    <row r="12389" spans="5:5">
      <c r="E12389"/>
    </row>
    <row r="12390" spans="5:5">
      <c r="E12390"/>
    </row>
    <row r="12391" spans="5:5">
      <c r="E12391"/>
    </row>
    <row r="12392" spans="5:5">
      <c r="E12392"/>
    </row>
    <row r="12393" spans="5:5">
      <c r="E12393"/>
    </row>
    <row r="12394" spans="5:5">
      <c r="E12394"/>
    </row>
    <row r="12395" spans="5:5">
      <c r="E12395"/>
    </row>
    <row r="12396" spans="5:5">
      <c r="E12396"/>
    </row>
    <row r="12397" spans="5:5">
      <c r="E12397"/>
    </row>
    <row r="12398" spans="5:5">
      <c r="E12398"/>
    </row>
    <row r="12399" spans="5:5">
      <c r="E12399"/>
    </row>
    <row r="12400" spans="5:5">
      <c r="E12400"/>
    </row>
    <row r="12401" spans="5:5" ht="13" thickBot="1">
      <c r="E12401"/>
    </row>
    <row r="12402" spans="5:5" ht="13.5" thickTop="1" thickBot="1">
      <c r="E12402"/>
    </row>
    <row r="12403" spans="5:5" ht="13.5" thickTop="1" thickBot="1">
      <c r="E12403"/>
    </row>
    <row r="12404" spans="5:5" ht="13.5" thickTop="1" thickBot="1">
      <c r="E12404"/>
    </row>
    <row r="12405" spans="5:5" ht="13.5" thickTop="1" thickBot="1">
      <c r="E12405"/>
    </row>
    <row r="12406" spans="5:5" ht="13.5" thickTop="1" thickBot="1">
      <c r="E12406"/>
    </row>
    <row r="12407" spans="5:5" ht="13.5" thickTop="1" thickBot="1">
      <c r="E12407"/>
    </row>
    <row r="12408" spans="5:5" ht="13.5" thickTop="1" thickBot="1">
      <c r="E12408"/>
    </row>
    <row r="12409" spans="5:5" ht="13.5" thickTop="1" thickBot="1">
      <c r="E12409"/>
    </row>
    <row r="12410" spans="5:5" ht="13.5" thickTop="1" thickBot="1">
      <c r="E12410"/>
    </row>
    <row r="12411" spans="5:5" ht="13.5" thickTop="1" thickBot="1">
      <c r="E12411"/>
    </row>
    <row r="12412" spans="5:5" ht="13.5" thickTop="1" thickBot="1">
      <c r="E12412"/>
    </row>
    <row r="12413" spans="5:5" ht="13.5" thickTop="1" thickBot="1">
      <c r="E12413"/>
    </row>
    <row r="12414" spans="5:5" ht="13.5" thickTop="1" thickBot="1">
      <c r="E12414"/>
    </row>
    <row r="12415" spans="5:5" ht="13.5" thickTop="1" thickBot="1">
      <c r="E12415"/>
    </row>
    <row r="12416" spans="5:5" ht="13.5" thickTop="1" thickBot="1">
      <c r="E12416"/>
    </row>
    <row r="12417" spans="5:5" ht="13.5" thickTop="1" thickBot="1">
      <c r="E12417"/>
    </row>
    <row r="12418" spans="5:5" ht="13.5" thickTop="1" thickBot="1">
      <c r="E12418"/>
    </row>
    <row r="12419" spans="5:5" ht="13.5" thickTop="1" thickBot="1">
      <c r="E12419"/>
    </row>
    <row r="12420" spans="5:5" ht="13.5" thickTop="1" thickBot="1">
      <c r="E12420"/>
    </row>
    <row r="12421" spans="5:5" ht="13.5" thickTop="1" thickBot="1">
      <c r="E12421"/>
    </row>
    <row r="12422" spans="5:5" ht="13.5" thickTop="1" thickBot="1">
      <c r="E12422"/>
    </row>
    <row r="12423" spans="5:5" ht="13.5" thickTop="1" thickBot="1">
      <c r="E12423"/>
    </row>
    <row r="12424" spans="5:5" ht="13.5" thickTop="1" thickBot="1">
      <c r="E12424"/>
    </row>
    <row r="12425" spans="5:5" ht="13.5" thickTop="1" thickBot="1">
      <c r="E12425"/>
    </row>
    <row r="12426" spans="5:5" ht="13.5" thickTop="1" thickBot="1">
      <c r="E12426"/>
    </row>
    <row r="12427" spans="5:5" ht="13.5" thickTop="1" thickBot="1">
      <c r="E12427"/>
    </row>
    <row r="12428" spans="5:5" ht="13.5" thickTop="1" thickBot="1">
      <c r="E12428"/>
    </row>
    <row r="12429" spans="5:5" ht="13.5" thickTop="1" thickBot="1">
      <c r="E12429"/>
    </row>
    <row r="12430" spans="5:5" ht="13.5" thickTop="1" thickBot="1">
      <c r="E12430"/>
    </row>
    <row r="12431" spans="5:5" ht="13.5" thickTop="1" thickBot="1">
      <c r="E12431"/>
    </row>
    <row r="12432" spans="5:5" ht="13.5" thickTop="1" thickBot="1">
      <c r="E12432"/>
    </row>
    <row r="12433" spans="5:5" ht="13.5" thickTop="1" thickBot="1">
      <c r="E12433"/>
    </row>
    <row r="12434" spans="5:5" ht="13.5" thickTop="1" thickBot="1">
      <c r="E12434"/>
    </row>
    <row r="12435" spans="5:5" ht="13.5" thickTop="1" thickBot="1">
      <c r="E12435"/>
    </row>
    <row r="12436" spans="5:5" ht="13.5" thickTop="1" thickBot="1">
      <c r="E12436"/>
    </row>
    <row r="12437" spans="5:5" ht="13.5" thickTop="1" thickBot="1">
      <c r="E12437"/>
    </row>
    <row r="12438" spans="5:5" ht="13.5" thickTop="1" thickBot="1">
      <c r="E12438"/>
    </row>
    <row r="12439" spans="5:5" ht="13.5" thickTop="1" thickBot="1">
      <c r="E12439"/>
    </row>
    <row r="12440" spans="5:5" ht="13.5" thickTop="1" thickBot="1">
      <c r="E12440"/>
    </row>
    <row r="12441" spans="5:5" ht="13.5" thickTop="1" thickBot="1">
      <c r="E12441"/>
    </row>
    <row r="12442" spans="5:5" ht="13.5" thickTop="1" thickBot="1">
      <c r="E12442"/>
    </row>
    <row r="12443" spans="5:5" ht="13.5" thickTop="1" thickBot="1">
      <c r="E12443"/>
    </row>
    <row r="12444" spans="5:5" ht="13.5" thickTop="1" thickBot="1">
      <c r="E12444"/>
    </row>
    <row r="12445" spans="5:5" ht="13.5" thickTop="1" thickBot="1">
      <c r="E12445"/>
    </row>
    <row r="12446" spans="5:5" ht="13.5" thickTop="1" thickBot="1">
      <c r="E12446"/>
    </row>
    <row r="12447" spans="5:5" ht="13.5" thickTop="1" thickBot="1">
      <c r="E12447"/>
    </row>
    <row r="12448" spans="5:5" ht="13.5" thickTop="1" thickBot="1">
      <c r="E12448"/>
    </row>
    <row r="12449" spans="5:5" ht="13.5" thickTop="1" thickBot="1">
      <c r="E12449"/>
    </row>
    <row r="12450" spans="5:5" ht="13.5" thickTop="1" thickBot="1">
      <c r="E12450"/>
    </row>
    <row r="12451" spans="5:5" ht="13.5" thickTop="1" thickBot="1">
      <c r="E12451"/>
    </row>
    <row r="12452" spans="5:5" ht="13.5" thickTop="1" thickBot="1">
      <c r="E12452"/>
    </row>
    <row r="12453" spans="5:5" ht="13.5" thickTop="1" thickBot="1">
      <c r="E12453"/>
    </row>
    <row r="12454" spans="5:5" ht="13.5" thickTop="1" thickBot="1">
      <c r="E12454"/>
    </row>
    <row r="12455" spans="5:5" ht="13.5" thickTop="1" thickBot="1">
      <c r="E12455"/>
    </row>
    <row r="12456" spans="5:5" ht="13.5" thickTop="1" thickBot="1">
      <c r="E12456"/>
    </row>
    <row r="12457" spans="5:5" ht="13.5" thickTop="1" thickBot="1">
      <c r="E12457"/>
    </row>
    <row r="12458" spans="5:5" ht="13" thickTop="1">
      <c r="E12458"/>
    </row>
    <row r="12459" spans="5:5">
      <c r="E12459"/>
    </row>
    <row r="12460" spans="5:5">
      <c r="E12460"/>
    </row>
    <row r="12461" spans="5:5">
      <c r="E12461"/>
    </row>
    <row r="12462" spans="5:5">
      <c r="E12462"/>
    </row>
    <row r="12463" spans="5:5">
      <c r="E12463"/>
    </row>
    <row r="12464" spans="5:5">
      <c r="E12464"/>
    </row>
    <row r="12465" spans="5:5">
      <c r="E12465"/>
    </row>
    <row r="12466" spans="5:5">
      <c r="E12466"/>
    </row>
    <row r="12467" spans="5:5">
      <c r="E12467"/>
    </row>
    <row r="12468" spans="5:5">
      <c r="E12468"/>
    </row>
    <row r="12469" spans="5:5">
      <c r="E12469"/>
    </row>
    <row r="12470" spans="5:5">
      <c r="E12470"/>
    </row>
    <row r="12471" spans="5:5" ht="13" thickBot="1">
      <c r="E12471"/>
    </row>
    <row r="12472" spans="5:5" ht="13.5" thickTop="1" thickBot="1">
      <c r="E12472"/>
    </row>
    <row r="12473" spans="5:5" ht="13.5" thickTop="1" thickBot="1">
      <c r="E12473"/>
    </row>
    <row r="12474" spans="5:5" ht="13.5" thickTop="1" thickBot="1">
      <c r="E12474"/>
    </row>
    <row r="12475" spans="5:5" ht="13.5" thickTop="1" thickBot="1">
      <c r="E12475"/>
    </row>
    <row r="12476" spans="5:5" ht="13.5" thickTop="1" thickBot="1">
      <c r="E12476"/>
    </row>
    <row r="12477" spans="5:5" ht="13.5" thickTop="1" thickBot="1">
      <c r="E12477"/>
    </row>
    <row r="12478" spans="5:5" ht="13.5" thickTop="1" thickBot="1">
      <c r="E12478"/>
    </row>
    <row r="12479" spans="5:5" ht="13.5" thickTop="1" thickBot="1">
      <c r="E12479"/>
    </row>
    <row r="12480" spans="5:5" ht="13.5" thickTop="1" thickBot="1">
      <c r="E12480"/>
    </row>
    <row r="12481" spans="5:5" ht="13.5" thickTop="1" thickBot="1">
      <c r="E12481"/>
    </row>
    <row r="12482" spans="5:5" ht="13.5" thickTop="1" thickBot="1">
      <c r="E12482"/>
    </row>
    <row r="12483" spans="5:5" ht="13.5" thickTop="1" thickBot="1">
      <c r="E12483"/>
    </row>
    <row r="12484" spans="5:5" ht="13.5" thickTop="1" thickBot="1">
      <c r="E12484"/>
    </row>
    <row r="12485" spans="5:5" ht="13.5" thickTop="1" thickBot="1">
      <c r="E12485"/>
    </row>
    <row r="12486" spans="5:5" ht="13.5" thickTop="1" thickBot="1">
      <c r="E12486"/>
    </row>
    <row r="12487" spans="5:5" ht="13.5" thickTop="1" thickBot="1">
      <c r="E12487"/>
    </row>
    <row r="12488" spans="5:5" ht="13.5" thickTop="1" thickBot="1">
      <c r="E12488"/>
    </row>
    <row r="12489" spans="5:5" ht="13.5" thickTop="1" thickBot="1">
      <c r="E12489"/>
    </row>
    <row r="12490" spans="5:5" ht="13.5" thickTop="1" thickBot="1">
      <c r="E12490"/>
    </row>
    <row r="12491" spans="5:5" ht="13.5" thickTop="1" thickBot="1">
      <c r="E12491"/>
    </row>
    <row r="12492" spans="5:5" ht="13.5" thickTop="1" thickBot="1">
      <c r="E12492"/>
    </row>
    <row r="12493" spans="5:5" ht="13.5" thickTop="1" thickBot="1">
      <c r="E12493"/>
    </row>
    <row r="12494" spans="5:5" ht="13.5" thickTop="1" thickBot="1">
      <c r="E12494"/>
    </row>
    <row r="12495" spans="5:5" ht="13.5" thickTop="1" thickBot="1">
      <c r="E12495"/>
    </row>
    <row r="12496" spans="5:5" ht="13.5" thickTop="1" thickBot="1">
      <c r="E12496"/>
    </row>
    <row r="12497" spans="5:5" ht="13.5" thickTop="1" thickBot="1">
      <c r="E12497"/>
    </row>
    <row r="12498" spans="5:5" ht="13.5" thickTop="1" thickBot="1">
      <c r="E12498"/>
    </row>
    <row r="12499" spans="5:5" ht="13.5" thickTop="1" thickBot="1">
      <c r="E12499"/>
    </row>
    <row r="12500" spans="5:5" ht="13.5" thickTop="1" thickBot="1">
      <c r="E12500"/>
    </row>
    <row r="12501" spans="5:5" ht="13.5" thickTop="1" thickBot="1">
      <c r="E12501"/>
    </row>
    <row r="12502" spans="5:5" ht="13.5" thickTop="1" thickBot="1">
      <c r="E12502"/>
    </row>
    <row r="12503" spans="5:5" ht="13.5" thickTop="1" thickBot="1">
      <c r="E12503"/>
    </row>
    <row r="12504" spans="5:5" ht="13.5" thickTop="1" thickBot="1">
      <c r="E12504"/>
    </row>
    <row r="12505" spans="5:5" ht="13.5" thickTop="1" thickBot="1">
      <c r="E12505"/>
    </row>
    <row r="12506" spans="5:5" ht="13.5" thickTop="1" thickBot="1">
      <c r="E12506"/>
    </row>
    <row r="12507" spans="5:5" ht="13.5" thickTop="1" thickBot="1">
      <c r="E12507"/>
    </row>
    <row r="12508" spans="5:5" ht="13.5" thickTop="1" thickBot="1">
      <c r="E12508"/>
    </row>
    <row r="12509" spans="5:5" ht="13.5" thickTop="1" thickBot="1">
      <c r="E12509"/>
    </row>
    <row r="12510" spans="5:5" ht="13.5" thickTop="1" thickBot="1">
      <c r="E12510"/>
    </row>
    <row r="12511" spans="5:5" ht="13.5" thickTop="1" thickBot="1">
      <c r="E12511"/>
    </row>
    <row r="12512" spans="5:5" ht="13.5" thickTop="1" thickBot="1">
      <c r="E12512"/>
    </row>
    <row r="12513" spans="5:5" ht="13.5" thickTop="1" thickBot="1">
      <c r="E12513"/>
    </row>
    <row r="12514" spans="5:5" ht="13.5" thickTop="1" thickBot="1">
      <c r="E12514"/>
    </row>
    <row r="12515" spans="5:5" ht="13.5" thickTop="1" thickBot="1">
      <c r="E12515"/>
    </row>
    <row r="12516" spans="5:5" ht="13.5" thickTop="1" thickBot="1">
      <c r="E12516"/>
    </row>
    <row r="12517" spans="5:5" ht="13.5" thickTop="1" thickBot="1">
      <c r="E12517"/>
    </row>
    <row r="12518" spans="5:5" ht="13.5" thickTop="1" thickBot="1">
      <c r="E12518"/>
    </row>
    <row r="12519" spans="5:5" ht="13.5" thickTop="1" thickBot="1">
      <c r="E12519"/>
    </row>
    <row r="12520" spans="5:5" ht="13.5" thickTop="1" thickBot="1">
      <c r="E12520"/>
    </row>
    <row r="12521" spans="5:5" ht="13.5" thickTop="1" thickBot="1">
      <c r="E12521"/>
    </row>
    <row r="12522" spans="5:5" ht="13.5" thickTop="1" thickBot="1">
      <c r="E12522"/>
    </row>
    <row r="12523" spans="5:5" ht="13.5" thickTop="1" thickBot="1">
      <c r="E12523"/>
    </row>
    <row r="12524" spans="5:5" ht="13.5" thickTop="1" thickBot="1">
      <c r="E12524"/>
    </row>
    <row r="12525" spans="5:5" ht="13.5" thickTop="1" thickBot="1">
      <c r="E12525"/>
    </row>
    <row r="12526" spans="5:5" ht="13.5" thickTop="1" thickBot="1">
      <c r="E12526"/>
    </row>
    <row r="12527" spans="5:5" ht="13.5" thickTop="1" thickBot="1">
      <c r="E12527"/>
    </row>
    <row r="12528" spans="5:5" ht="13" thickTop="1">
      <c r="E12528"/>
    </row>
    <row r="12529" spans="5:5">
      <c r="E12529"/>
    </row>
    <row r="12530" spans="5:5">
      <c r="E12530"/>
    </row>
    <row r="12531" spans="5:5">
      <c r="E12531"/>
    </row>
    <row r="12532" spans="5:5">
      <c r="E12532"/>
    </row>
    <row r="12533" spans="5:5">
      <c r="E12533"/>
    </row>
    <row r="12534" spans="5:5">
      <c r="E12534"/>
    </row>
    <row r="12535" spans="5:5">
      <c r="E12535"/>
    </row>
    <row r="12536" spans="5:5">
      <c r="E12536"/>
    </row>
    <row r="12537" spans="5:5">
      <c r="E12537"/>
    </row>
    <row r="12538" spans="5:5">
      <c r="E12538"/>
    </row>
    <row r="12539" spans="5:5">
      <c r="E12539"/>
    </row>
    <row r="12540" spans="5:5">
      <c r="E12540"/>
    </row>
    <row r="12541" spans="5:5" ht="13" thickBot="1">
      <c r="E12541"/>
    </row>
    <row r="12542" spans="5:5" ht="13.5" thickTop="1" thickBot="1">
      <c r="E12542"/>
    </row>
    <row r="12543" spans="5:5" ht="13.5" thickTop="1" thickBot="1">
      <c r="E12543"/>
    </row>
    <row r="12544" spans="5:5" ht="13.5" thickTop="1" thickBot="1">
      <c r="E12544"/>
    </row>
    <row r="12545" spans="5:5" ht="13.5" thickTop="1" thickBot="1">
      <c r="E12545"/>
    </row>
    <row r="12546" spans="5:5" ht="13.5" thickTop="1" thickBot="1">
      <c r="E12546"/>
    </row>
    <row r="12547" spans="5:5" ht="13.5" thickTop="1" thickBot="1">
      <c r="E12547"/>
    </row>
    <row r="12548" spans="5:5" ht="13.5" thickTop="1" thickBot="1">
      <c r="E12548"/>
    </row>
    <row r="12549" spans="5:5" ht="13.5" thickTop="1" thickBot="1">
      <c r="E12549"/>
    </row>
    <row r="12550" spans="5:5" ht="13.5" thickTop="1" thickBot="1">
      <c r="E12550"/>
    </row>
    <row r="12551" spans="5:5" ht="13.5" thickTop="1" thickBot="1">
      <c r="E12551"/>
    </row>
    <row r="12552" spans="5:5" ht="13.5" thickTop="1" thickBot="1">
      <c r="E12552"/>
    </row>
    <row r="12553" spans="5:5" ht="13.5" thickTop="1" thickBot="1">
      <c r="E12553"/>
    </row>
    <row r="12554" spans="5:5" ht="13.5" thickTop="1" thickBot="1">
      <c r="E12554"/>
    </row>
    <row r="12555" spans="5:5" ht="13.5" thickTop="1" thickBot="1">
      <c r="E12555"/>
    </row>
    <row r="12556" spans="5:5" ht="13.5" thickTop="1" thickBot="1">
      <c r="E12556"/>
    </row>
    <row r="12557" spans="5:5" ht="13.5" thickTop="1" thickBot="1">
      <c r="E12557"/>
    </row>
    <row r="12558" spans="5:5" ht="13.5" thickTop="1" thickBot="1">
      <c r="E12558"/>
    </row>
    <row r="12559" spans="5:5" ht="13.5" thickTop="1" thickBot="1">
      <c r="E12559"/>
    </row>
    <row r="12560" spans="5:5" ht="13.5" thickTop="1" thickBot="1">
      <c r="E12560"/>
    </row>
    <row r="12561" spans="5:5" ht="13.5" thickTop="1" thickBot="1">
      <c r="E12561"/>
    </row>
    <row r="12562" spans="5:5" ht="13.5" thickTop="1" thickBot="1">
      <c r="E12562"/>
    </row>
    <row r="12563" spans="5:5" ht="13.5" thickTop="1" thickBot="1">
      <c r="E12563"/>
    </row>
    <row r="12564" spans="5:5" ht="13.5" thickTop="1" thickBot="1">
      <c r="E12564"/>
    </row>
    <row r="12565" spans="5:5" ht="13.5" thickTop="1" thickBot="1">
      <c r="E12565"/>
    </row>
    <row r="12566" spans="5:5" ht="13.5" thickTop="1" thickBot="1">
      <c r="E12566"/>
    </row>
    <row r="12567" spans="5:5" ht="13.5" thickTop="1" thickBot="1">
      <c r="E12567"/>
    </row>
    <row r="12568" spans="5:5" ht="13.5" thickTop="1" thickBot="1">
      <c r="E12568"/>
    </row>
    <row r="12569" spans="5:5" ht="13.5" thickTop="1" thickBot="1">
      <c r="E12569"/>
    </row>
    <row r="12570" spans="5:5" ht="13.5" thickTop="1" thickBot="1">
      <c r="E12570"/>
    </row>
    <row r="12571" spans="5:5" ht="13.5" thickTop="1" thickBot="1">
      <c r="E12571"/>
    </row>
    <row r="12572" spans="5:5" ht="13.5" thickTop="1" thickBot="1">
      <c r="E12572"/>
    </row>
    <row r="12573" spans="5:5" ht="13.5" thickTop="1" thickBot="1">
      <c r="E12573"/>
    </row>
    <row r="12574" spans="5:5" ht="13.5" thickTop="1" thickBot="1">
      <c r="E12574"/>
    </row>
    <row r="12575" spans="5:5" ht="13.5" thickTop="1" thickBot="1">
      <c r="E12575"/>
    </row>
    <row r="12576" spans="5:5" ht="13.5" thickTop="1" thickBot="1">
      <c r="E12576"/>
    </row>
    <row r="12577" spans="5:5" ht="13.5" thickTop="1" thickBot="1">
      <c r="E12577"/>
    </row>
    <row r="12578" spans="5:5" ht="13.5" thickTop="1" thickBot="1">
      <c r="E12578"/>
    </row>
    <row r="12579" spans="5:5" ht="13.5" thickTop="1" thickBot="1">
      <c r="E12579"/>
    </row>
    <row r="12580" spans="5:5" ht="13.5" thickTop="1" thickBot="1">
      <c r="E12580"/>
    </row>
    <row r="12581" spans="5:5" ht="13.5" thickTop="1" thickBot="1">
      <c r="E12581"/>
    </row>
    <row r="12582" spans="5:5" ht="13.5" thickTop="1" thickBot="1">
      <c r="E12582"/>
    </row>
    <row r="12583" spans="5:5" ht="13.5" thickTop="1" thickBot="1">
      <c r="E12583"/>
    </row>
    <row r="12584" spans="5:5" ht="13.5" thickTop="1" thickBot="1">
      <c r="E12584"/>
    </row>
    <row r="12585" spans="5:5" ht="13.5" thickTop="1" thickBot="1">
      <c r="E12585"/>
    </row>
    <row r="12586" spans="5:5" ht="13.5" thickTop="1" thickBot="1">
      <c r="E12586"/>
    </row>
    <row r="12587" spans="5:5" ht="13.5" thickTop="1" thickBot="1">
      <c r="E12587"/>
    </row>
    <row r="12588" spans="5:5" ht="13.5" thickTop="1" thickBot="1">
      <c r="E12588"/>
    </row>
    <row r="12589" spans="5:5" ht="13.5" thickTop="1" thickBot="1">
      <c r="E12589"/>
    </row>
    <row r="12590" spans="5:5" ht="13.5" thickTop="1" thickBot="1">
      <c r="E12590"/>
    </row>
    <row r="12591" spans="5:5" ht="13.5" thickTop="1" thickBot="1">
      <c r="E12591"/>
    </row>
    <row r="12592" spans="5:5" ht="13.5" thickTop="1" thickBot="1">
      <c r="E12592"/>
    </row>
    <row r="12593" spans="5:5" ht="13.5" thickTop="1" thickBot="1">
      <c r="E12593"/>
    </row>
    <row r="12594" spans="5:5" ht="13.5" thickTop="1" thickBot="1">
      <c r="E12594"/>
    </row>
    <row r="12595" spans="5:5" ht="13.5" thickTop="1" thickBot="1">
      <c r="E12595"/>
    </row>
    <row r="12596" spans="5:5" ht="13.5" thickTop="1" thickBot="1">
      <c r="E12596"/>
    </row>
    <row r="12597" spans="5:5" ht="13.5" thickTop="1" thickBot="1">
      <c r="E12597"/>
    </row>
    <row r="12598" spans="5:5" ht="13" thickTop="1">
      <c r="E12598"/>
    </row>
    <row r="12599" spans="5:5">
      <c r="E12599"/>
    </row>
    <row r="12600" spans="5:5">
      <c r="E12600"/>
    </row>
    <row r="12601" spans="5:5">
      <c r="E12601"/>
    </row>
    <row r="12602" spans="5:5">
      <c r="E12602"/>
    </row>
    <row r="12603" spans="5:5">
      <c r="E12603"/>
    </row>
    <row r="12604" spans="5:5">
      <c r="E12604"/>
    </row>
    <row r="12605" spans="5:5">
      <c r="E12605"/>
    </row>
    <row r="12606" spans="5:5">
      <c r="E12606"/>
    </row>
    <row r="12607" spans="5:5">
      <c r="E12607"/>
    </row>
    <row r="12608" spans="5:5">
      <c r="E12608"/>
    </row>
    <row r="12609" spans="5:5">
      <c r="E12609"/>
    </row>
    <row r="12610" spans="5:5">
      <c r="E12610"/>
    </row>
    <row r="12611" spans="5:5" ht="13" thickBot="1">
      <c r="E12611"/>
    </row>
    <row r="12612" spans="5:5" ht="13.5" thickTop="1" thickBot="1">
      <c r="E12612"/>
    </row>
    <row r="12613" spans="5:5" ht="13.5" thickTop="1" thickBot="1">
      <c r="E12613"/>
    </row>
    <row r="12614" spans="5:5" ht="13.5" thickTop="1" thickBot="1">
      <c r="E12614"/>
    </row>
    <row r="12615" spans="5:5" ht="13.5" thickTop="1" thickBot="1">
      <c r="E12615"/>
    </row>
    <row r="12616" spans="5:5" ht="13.5" thickTop="1" thickBot="1">
      <c r="E12616"/>
    </row>
    <row r="12617" spans="5:5" ht="13.5" thickTop="1" thickBot="1">
      <c r="E12617"/>
    </row>
    <row r="12618" spans="5:5" ht="13.5" thickTop="1" thickBot="1">
      <c r="E12618"/>
    </row>
    <row r="12619" spans="5:5" ht="13.5" thickTop="1" thickBot="1">
      <c r="E12619"/>
    </row>
    <row r="12620" spans="5:5" ht="13.5" thickTop="1" thickBot="1">
      <c r="E12620"/>
    </row>
    <row r="12621" spans="5:5" ht="13.5" thickTop="1" thickBot="1">
      <c r="E12621"/>
    </row>
    <row r="12622" spans="5:5" ht="13.5" thickTop="1" thickBot="1">
      <c r="E12622"/>
    </row>
    <row r="12623" spans="5:5" ht="13.5" thickTop="1" thickBot="1">
      <c r="E12623"/>
    </row>
    <row r="12624" spans="5:5" ht="13.5" thickTop="1" thickBot="1">
      <c r="E12624"/>
    </row>
    <row r="12625" spans="5:5" ht="13.5" thickTop="1" thickBot="1">
      <c r="E12625"/>
    </row>
    <row r="12626" spans="5:5" ht="13.5" thickTop="1" thickBot="1">
      <c r="E12626"/>
    </row>
    <row r="12627" spans="5:5" ht="13.5" thickTop="1" thickBot="1">
      <c r="E12627"/>
    </row>
    <row r="12628" spans="5:5" ht="13.5" thickTop="1" thickBot="1">
      <c r="E12628"/>
    </row>
    <row r="12629" spans="5:5" ht="13.5" thickTop="1" thickBot="1">
      <c r="E12629"/>
    </row>
    <row r="12630" spans="5:5" ht="13.5" thickTop="1" thickBot="1">
      <c r="E12630"/>
    </row>
    <row r="12631" spans="5:5" ht="13.5" thickTop="1" thickBot="1">
      <c r="E12631"/>
    </row>
    <row r="12632" spans="5:5" ht="13.5" thickTop="1" thickBot="1">
      <c r="E12632"/>
    </row>
    <row r="12633" spans="5:5" ht="13.5" thickTop="1" thickBot="1">
      <c r="E12633"/>
    </row>
    <row r="12634" spans="5:5" ht="13.5" thickTop="1" thickBot="1">
      <c r="E12634"/>
    </row>
    <row r="12635" spans="5:5" ht="13.5" thickTop="1" thickBot="1">
      <c r="E12635"/>
    </row>
    <row r="12636" spans="5:5" ht="13.5" thickTop="1" thickBot="1">
      <c r="E12636"/>
    </row>
    <row r="12637" spans="5:5" ht="13.5" thickTop="1" thickBot="1">
      <c r="E12637"/>
    </row>
    <row r="12638" spans="5:5" ht="13.5" thickTop="1" thickBot="1">
      <c r="E12638"/>
    </row>
    <row r="12639" spans="5:5" ht="13.5" thickTop="1" thickBot="1">
      <c r="E12639"/>
    </row>
    <row r="12640" spans="5:5" ht="13.5" thickTop="1" thickBot="1">
      <c r="E12640"/>
    </row>
    <row r="12641" spans="5:5" ht="13.5" thickTop="1" thickBot="1">
      <c r="E12641"/>
    </row>
    <row r="12642" spans="5:5" ht="13.5" thickTop="1" thickBot="1">
      <c r="E12642"/>
    </row>
    <row r="12643" spans="5:5" ht="13.5" thickTop="1" thickBot="1">
      <c r="E12643"/>
    </row>
    <row r="12644" spans="5:5" ht="13.5" thickTop="1" thickBot="1">
      <c r="E12644"/>
    </row>
    <row r="12645" spans="5:5" ht="13.5" thickTop="1" thickBot="1">
      <c r="E12645"/>
    </row>
    <row r="12646" spans="5:5" ht="13.5" thickTop="1" thickBot="1">
      <c r="E12646"/>
    </row>
    <row r="12647" spans="5:5" ht="13.5" thickTop="1" thickBot="1">
      <c r="E12647"/>
    </row>
    <row r="12648" spans="5:5" ht="13.5" thickTop="1" thickBot="1">
      <c r="E12648"/>
    </row>
    <row r="12649" spans="5:5" ht="13.5" thickTop="1" thickBot="1">
      <c r="E12649"/>
    </row>
    <row r="12650" spans="5:5" ht="13.5" thickTop="1" thickBot="1">
      <c r="E12650"/>
    </row>
    <row r="12651" spans="5:5" ht="13.5" thickTop="1" thickBot="1">
      <c r="E12651"/>
    </row>
    <row r="12652" spans="5:5" ht="13.5" thickTop="1" thickBot="1">
      <c r="E12652"/>
    </row>
    <row r="12653" spans="5:5" ht="13.5" thickTop="1" thickBot="1">
      <c r="E12653"/>
    </row>
    <row r="12654" spans="5:5" ht="13.5" thickTop="1" thickBot="1">
      <c r="E12654"/>
    </row>
    <row r="12655" spans="5:5" ht="13.5" thickTop="1" thickBot="1">
      <c r="E12655"/>
    </row>
    <row r="12656" spans="5:5" ht="13.5" thickTop="1" thickBot="1">
      <c r="E12656"/>
    </row>
    <row r="12657" spans="5:5" ht="13.5" thickTop="1" thickBot="1">
      <c r="E12657"/>
    </row>
    <row r="12658" spans="5:5" ht="13.5" thickTop="1" thickBot="1">
      <c r="E12658"/>
    </row>
    <row r="12659" spans="5:5" ht="13.5" thickTop="1" thickBot="1">
      <c r="E12659"/>
    </row>
    <row r="12660" spans="5:5" ht="13.5" thickTop="1" thickBot="1">
      <c r="E12660"/>
    </row>
    <row r="12661" spans="5:5" ht="13.5" thickTop="1" thickBot="1">
      <c r="E12661"/>
    </row>
    <row r="12662" spans="5:5" ht="13.5" thickTop="1" thickBot="1">
      <c r="E12662"/>
    </row>
    <row r="12663" spans="5:5" ht="13.5" thickTop="1" thickBot="1">
      <c r="E12663"/>
    </row>
    <row r="12664" spans="5:5" ht="13.5" thickTop="1" thickBot="1">
      <c r="E12664"/>
    </row>
    <row r="12665" spans="5:5" ht="13.5" thickTop="1" thickBot="1">
      <c r="E12665"/>
    </row>
    <row r="12666" spans="5:5" ht="13.5" thickTop="1" thickBot="1">
      <c r="E12666"/>
    </row>
    <row r="12667" spans="5:5" ht="13.5" thickTop="1" thickBot="1">
      <c r="E12667"/>
    </row>
    <row r="12668" spans="5:5" ht="13" thickTop="1">
      <c r="E12668"/>
    </row>
    <row r="12669" spans="5:5">
      <c r="E12669"/>
    </row>
    <row r="12670" spans="5:5">
      <c r="E12670"/>
    </row>
    <row r="12671" spans="5:5">
      <c r="E12671"/>
    </row>
    <row r="12672" spans="5:5">
      <c r="E12672"/>
    </row>
    <row r="12673" spans="5:5">
      <c r="E12673"/>
    </row>
    <row r="12674" spans="5:5">
      <c r="E12674"/>
    </row>
    <row r="12675" spans="5:5">
      <c r="E12675"/>
    </row>
    <row r="12676" spans="5:5">
      <c r="E12676"/>
    </row>
    <row r="12677" spans="5:5">
      <c r="E12677"/>
    </row>
    <row r="12678" spans="5:5">
      <c r="E12678"/>
    </row>
    <row r="12679" spans="5:5">
      <c r="E12679"/>
    </row>
    <row r="12680" spans="5:5">
      <c r="E12680"/>
    </row>
    <row r="12681" spans="5:5" ht="13" thickBot="1">
      <c r="E12681"/>
    </row>
    <row r="12682" spans="5:5" ht="13.5" thickTop="1" thickBot="1">
      <c r="E12682"/>
    </row>
    <row r="12683" spans="5:5" ht="13.5" thickTop="1" thickBot="1">
      <c r="E12683"/>
    </row>
    <row r="12684" spans="5:5" ht="13.5" thickTop="1" thickBot="1">
      <c r="E12684"/>
    </row>
    <row r="12685" spans="5:5" ht="13.5" thickTop="1" thickBot="1">
      <c r="E12685"/>
    </row>
    <row r="12686" spans="5:5" ht="13.5" thickTop="1" thickBot="1">
      <c r="E12686"/>
    </row>
    <row r="12687" spans="5:5" ht="13.5" thickTop="1" thickBot="1">
      <c r="E12687"/>
    </row>
    <row r="12688" spans="5:5" ht="13.5" thickTop="1" thickBot="1">
      <c r="E12688"/>
    </row>
    <row r="12689" spans="5:5" ht="13.5" thickTop="1" thickBot="1">
      <c r="E12689"/>
    </row>
    <row r="12690" spans="5:5" ht="13.5" thickTop="1" thickBot="1">
      <c r="E12690"/>
    </row>
    <row r="12691" spans="5:5" ht="13.5" thickTop="1" thickBot="1">
      <c r="E12691"/>
    </row>
    <row r="12692" spans="5:5" ht="13.5" thickTop="1" thickBot="1">
      <c r="E12692"/>
    </row>
    <row r="12693" spans="5:5" ht="13.5" thickTop="1" thickBot="1">
      <c r="E12693"/>
    </row>
    <row r="12694" spans="5:5" ht="13.5" thickTop="1" thickBot="1">
      <c r="E12694"/>
    </row>
    <row r="12695" spans="5:5" ht="13.5" thickTop="1" thickBot="1">
      <c r="E12695"/>
    </row>
    <row r="12696" spans="5:5" ht="13.5" thickTop="1" thickBot="1">
      <c r="E12696"/>
    </row>
    <row r="12697" spans="5:5" ht="13.5" thickTop="1" thickBot="1">
      <c r="E12697"/>
    </row>
    <row r="12698" spans="5:5" ht="13.5" thickTop="1" thickBot="1">
      <c r="E12698"/>
    </row>
    <row r="12699" spans="5:5" ht="13.5" thickTop="1" thickBot="1">
      <c r="E12699"/>
    </row>
    <row r="12700" spans="5:5" ht="13.5" thickTop="1" thickBot="1">
      <c r="E12700"/>
    </row>
    <row r="12701" spans="5:5" ht="13.5" thickTop="1" thickBot="1">
      <c r="E12701"/>
    </row>
    <row r="12702" spans="5:5" ht="13.5" thickTop="1" thickBot="1">
      <c r="E12702"/>
    </row>
    <row r="12703" spans="5:5" ht="13.5" thickTop="1" thickBot="1">
      <c r="E12703"/>
    </row>
    <row r="12704" spans="5:5" ht="13.5" thickTop="1" thickBot="1">
      <c r="E12704"/>
    </row>
    <row r="12705" spans="5:5" ht="13.5" thickTop="1" thickBot="1">
      <c r="E12705"/>
    </row>
    <row r="12706" spans="5:5" ht="13.5" thickTop="1" thickBot="1">
      <c r="E12706"/>
    </row>
    <row r="12707" spans="5:5" ht="13.5" thickTop="1" thickBot="1">
      <c r="E12707"/>
    </row>
    <row r="12708" spans="5:5" ht="13.5" thickTop="1" thickBot="1">
      <c r="E12708"/>
    </row>
    <row r="12709" spans="5:5" ht="13.5" thickTop="1" thickBot="1">
      <c r="E12709"/>
    </row>
    <row r="12710" spans="5:5" ht="13.5" thickTop="1" thickBot="1">
      <c r="E12710"/>
    </row>
    <row r="12711" spans="5:5" ht="13.5" thickTop="1" thickBot="1">
      <c r="E12711"/>
    </row>
    <row r="12712" spans="5:5" ht="13.5" thickTop="1" thickBot="1">
      <c r="E12712"/>
    </row>
    <row r="12713" spans="5:5" ht="13.5" thickTop="1" thickBot="1">
      <c r="E12713"/>
    </row>
    <row r="12714" spans="5:5" ht="13.5" thickTop="1" thickBot="1">
      <c r="E12714"/>
    </row>
    <row r="12715" spans="5:5" ht="13.5" thickTop="1" thickBot="1">
      <c r="E12715"/>
    </row>
    <row r="12716" spans="5:5" ht="13.5" thickTop="1" thickBot="1">
      <c r="E12716"/>
    </row>
    <row r="12717" spans="5:5" ht="13.5" thickTop="1" thickBot="1">
      <c r="E12717"/>
    </row>
    <row r="12718" spans="5:5" ht="13.5" thickTop="1" thickBot="1">
      <c r="E12718"/>
    </row>
    <row r="12719" spans="5:5" ht="13.5" thickTop="1" thickBot="1">
      <c r="E12719"/>
    </row>
    <row r="12720" spans="5:5" ht="13.5" thickTop="1" thickBot="1">
      <c r="E12720"/>
    </row>
    <row r="12721" spans="5:5" ht="13.5" thickTop="1" thickBot="1">
      <c r="E12721"/>
    </row>
    <row r="12722" spans="5:5" ht="13.5" thickTop="1" thickBot="1">
      <c r="E12722"/>
    </row>
    <row r="12723" spans="5:5" ht="13.5" thickTop="1" thickBot="1">
      <c r="E12723"/>
    </row>
    <row r="12724" spans="5:5" ht="13.5" thickTop="1" thickBot="1">
      <c r="E12724"/>
    </row>
    <row r="12725" spans="5:5" ht="13.5" thickTop="1" thickBot="1">
      <c r="E12725"/>
    </row>
    <row r="12726" spans="5:5" ht="13.5" thickTop="1" thickBot="1">
      <c r="E12726"/>
    </row>
    <row r="12727" spans="5:5" ht="13.5" thickTop="1" thickBot="1">
      <c r="E12727"/>
    </row>
    <row r="12728" spans="5:5" ht="13.5" thickTop="1" thickBot="1">
      <c r="E12728"/>
    </row>
    <row r="12729" spans="5:5" ht="13.5" thickTop="1" thickBot="1">
      <c r="E12729"/>
    </row>
    <row r="12730" spans="5:5" ht="13.5" thickTop="1" thickBot="1">
      <c r="E12730"/>
    </row>
    <row r="12731" spans="5:5" ht="13.5" thickTop="1" thickBot="1">
      <c r="E12731"/>
    </row>
    <row r="12732" spans="5:5" ht="13.5" thickTop="1" thickBot="1">
      <c r="E12732"/>
    </row>
    <row r="12733" spans="5:5" ht="13.5" thickTop="1" thickBot="1">
      <c r="E12733"/>
    </row>
    <row r="12734" spans="5:5" ht="13.5" thickTop="1" thickBot="1">
      <c r="E12734"/>
    </row>
    <row r="12735" spans="5:5" ht="13.5" thickTop="1" thickBot="1">
      <c r="E12735"/>
    </row>
    <row r="12736" spans="5:5" ht="13.5" thickTop="1" thickBot="1">
      <c r="E12736"/>
    </row>
    <row r="12737" spans="5:5" ht="13.5" thickTop="1" thickBot="1">
      <c r="E12737"/>
    </row>
    <row r="12738" spans="5:5" ht="13" thickTop="1">
      <c r="E12738"/>
    </row>
    <row r="12739" spans="5:5">
      <c r="E12739"/>
    </row>
    <row r="12740" spans="5:5">
      <c r="E12740"/>
    </row>
    <row r="12741" spans="5:5">
      <c r="E12741"/>
    </row>
    <row r="12742" spans="5:5">
      <c r="E12742"/>
    </row>
    <row r="12743" spans="5:5">
      <c r="E12743"/>
    </row>
    <row r="12744" spans="5:5">
      <c r="E12744"/>
    </row>
    <row r="12745" spans="5:5">
      <c r="E12745"/>
    </row>
    <row r="12746" spans="5:5">
      <c r="E12746"/>
    </row>
    <row r="12747" spans="5:5">
      <c r="E12747"/>
    </row>
    <row r="12748" spans="5:5">
      <c r="E12748"/>
    </row>
    <row r="12749" spans="5:5">
      <c r="E12749"/>
    </row>
    <row r="12750" spans="5:5">
      <c r="E12750"/>
    </row>
    <row r="12751" spans="5:5" ht="13" thickBot="1">
      <c r="E12751"/>
    </row>
    <row r="12752" spans="5:5" ht="13.5" thickTop="1" thickBot="1">
      <c r="E12752"/>
    </row>
    <row r="12753" spans="5:5" ht="13.5" thickTop="1" thickBot="1">
      <c r="E12753"/>
    </row>
    <row r="12754" spans="5:5" ht="13.5" thickTop="1" thickBot="1">
      <c r="E12754"/>
    </row>
    <row r="12755" spans="5:5" ht="13.5" thickTop="1" thickBot="1">
      <c r="E12755"/>
    </row>
    <row r="12756" spans="5:5" ht="13.5" thickTop="1" thickBot="1">
      <c r="E12756"/>
    </row>
    <row r="12757" spans="5:5" ht="13.5" thickTop="1" thickBot="1">
      <c r="E12757"/>
    </row>
    <row r="12758" spans="5:5" ht="13.5" thickTop="1" thickBot="1">
      <c r="E12758"/>
    </row>
    <row r="12759" spans="5:5" ht="13.5" thickTop="1" thickBot="1">
      <c r="E12759"/>
    </row>
    <row r="12760" spans="5:5" ht="13.5" thickTop="1" thickBot="1">
      <c r="E12760"/>
    </row>
    <row r="12761" spans="5:5" ht="13.5" thickTop="1" thickBot="1">
      <c r="E12761"/>
    </row>
    <row r="12762" spans="5:5" ht="13.5" thickTop="1" thickBot="1">
      <c r="E12762"/>
    </row>
    <row r="12763" spans="5:5" ht="13.5" thickTop="1" thickBot="1">
      <c r="E12763"/>
    </row>
    <row r="12764" spans="5:5" ht="13.5" thickTop="1" thickBot="1">
      <c r="E12764"/>
    </row>
    <row r="12765" spans="5:5" ht="13.5" thickTop="1" thickBot="1">
      <c r="E12765"/>
    </row>
    <row r="12766" spans="5:5" ht="13.5" thickTop="1" thickBot="1">
      <c r="E12766"/>
    </row>
    <row r="12767" spans="5:5" ht="13.5" thickTop="1" thickBot="1">
      <c r="E12767"/>
    </row>
    <row r="12768" spans="5:5" ht="13.5" thickTop="1" thickBot="1">
      <c r="E12768"/>
    </row>
    <row r="12769" spans="5:5" ht="13.5" thickTop="1" thickBot="1">
      <c r="E12769"/>
    </row>
    <row r="12770" spans="5:5" ht="13.5" thickTop="1" thickBot="1">
      <c r="E12770"/>
    </row>
    <row r="12771" spans="5:5" ht="13.5" thickTop="1" thickBot="1">
      <c r="E12771"/>
    </row>
    <row r="12772" spans="5:5" ht="13.5" thickTop="1" thickBot="1">
      <c r="E12772"/>
    </row>
    <row r="12773" spans="5:5" ht="13.5" thickTop="1" thickBot="1">
      <c r="E12773"/>
    </row>
    <row r="12774" spans="5:5" ht="13.5" thickTop="1" thickBot="1">
      <c r="E12774"/>
    </row>
    <row r="12775" spans="5:5" ht="13.5" thickTop="1" thickBot="1">
      <c r="E12775"/>
    </row>
    <row r="12776" spans="5:5" ht="13.5" thickTop="1" thickBot="1">
      <c r="E12776"/>
    </row>
    <row r="12777" spans="5:5" ht="13.5" thickTop="1" thickBot="1">
      <c r="E12777"/>
    </row>
    <row r="12778" spans="5:5" ht="13.5" thickTop="1" thickBot="1">
      <c r="E12778"/>
    </row>
    <row r="12779" spans="5:5" ht="13.5" thickTop="1" thickBot="1">
      <c r="E12779"/>
    </row>
    <row r="12780" spans="5:5" ht="13.5" thickTop="1" thickBot="1">
      <c r="E12780"/>
    </row>
    <row r="12781" spans="5:5" ht="13.5" thickTop="1" thickBot="1">
      <c r="E12781"/>
    </row>
    <row r="12782" spans="5:5" ht="13.5" thickTop="1" thickBot="1">
      <c r="E12782"/>
    </row>
    <row r="12783" spans="5:5" ht="13.5" thickTop="1" thickBot="1">
      <c r="E12783"/>
    </row>
    <row r="12784" spans="5:5" ht="13.5" thickTop="1" thickBot="1">
      <c r="E12784"/>
    </row>
    <row r="12785" spans="5:5" ht="13.5" thickTop="1" thickBot="1">
      <c r="E12785"/>
    </row>
    <row r="12786" spans="5:5" ht="13.5" thickTop="1" thickBot="1">
      <c r="E12786"/>
    </row>
    <row r="12787" spans="5:5" ht="13.5" thickTop="1" thickBot="1">
      <c r="E12787"/>
    </row>
    <row r="12788" spans="5:5" ht="13.5" thickTop="1" thickBot="1">
      <c r="E12788"/>
    </row>
    <row r="12789" spans="5:5" ht="13.5" thickTop="1" thickBot="1">
      <c r="E12789"/>
    </row>
    <row r="12790" spans="5:5" ht="13.5" thickTop="1" thickBot="1">
      <c r="E12790"/>
    </row>
    <row r="12791" spans="5:5" ht="13.5" thickTop="1" thickBot="1">
      <c r="E12791"/>
    </row>
    <row r="12792" spans="5:5" ht="13.5" thickTop="1" thickBot="1">
      <c r="E12792"/>
    </row>
    <row r="12793" spans="5:5" ht="13.5" thickTop="1" thickBot="1">
      <c r="E12793"/>
    </row>
    <row r="12794" spans="5:5" ht="13.5" thickTop="1" thickBot="1">
      <c r="E12794"/>
    </row>
    <row r="12795" spans="5:5" ht="13.5" thickTop="1" thickBot="1">
      <c r="E12795"/>
    </row>
    <row r="12796" spans="5:5" ht="13.5" thickTop="1" thickBot="1">
      <c r="E12796"/>
    </row>
    <row r="12797" spans="5:5" ht="13.5" thickTop="1" thickBot="1">
      <c r="E12797"/>
    </row>
    <row r="12798" spans="5:5" ht="13.5" thickTop="1" thickBot="1">
      <c r="E12798"/>
    </row>
    <row r="12799" spans="5:5" ht="13.5" thickTop="1" thickBot="1">
      <c r="E12799"/>
    </row>
    <row r="12800" spans="5:5" ht="13.5" thickTop="1" thickBot="1">
      <c r="E12800"/>
    </row>
    <row r="12801" spans="5:5" ht="13.5" thickTop="1" thickBot="1">
      <c r="E12801"/>
    </row>
    <row r="12802" spans="5:5" ht="13.5" thickTop="1" thickBot="1">
      <c r="E12802"/>
    </row>
    <row r="12803" spans="5:5" ht="13.5" thickTop="1" thickBot="1">
      <c r="E12803"/>
    </row>
    <row r="12804" spans="5:5" ht="13.5" thickTop="1" thickBot="1">
      <c r="E12804"/>
    </row>
    <row r="12805" spans="5:5" ht="13.5" thickTop="1" thickBot="1">
      <c r="E12805"/>
    </row>
    <row r="12806" spans="5:5" ht="13.5" thickTop="1" thickBot="1">
      <c r="E12806"/>
    </row>
    <row r="12807" spans="5:5" ht="13.5" thickTop="1" thickBot="1">
      <c r="E12807"/>
    </row>
    <row r="12808" spans="5:5" ht="13" thickTop="1">
      <c r="E12808"/>
    </row>
    <row r="12809" spans="5:5">
      <c r="E12809"/>
    </row>
    <row r="12810" spans="5:5">
      <c r="E12810"/>
    </row>
    <row r="12811" spans="5:5">
      <c r="E12811"/>
    </row>
    <row r="12812" spans="5:5">
      <c r="E12812"/>
    </row>
    <row r="12813" spans="5:5">
      <c r="E12813"/>
    </row>
    <row r="12814" spans="5:5">
      <c r="E12814"/>
    </row>
    <row r="12815" spans="5:5">
      <c r="E12815"/>
    </row>
    <row r="12816" spans="5:5">
      <c r="E12816"/>
    </row>
    <row r="12817" spans="5:5">
      <c r="E12817"/>
    </row>
    <row r="12818" spans="5:5">
      <c r="E12818"/>
    </row>
    <row r="12819" spans="5:5">
      <c r="E12819"/>
    </row>
    <row r="12820" spans="5:5">
      <c r="E12820"/>
    </row>
    <row r="12821" spans="5:5" ht="13" thickBot="1">
      <c r="E12821"/>
    </row>
    <row r="12822" spans="5:5" ht="13.5" thickTop="1" thickBot="1">
      <c r="E12822"/>
    </row>
    <row r="12823" spans="5:5" ht="13.5" thickTop="1" thickBot="1">
      <c r="E12823"/>
    </row>
    <row r="12824" spans="5:5" ht="13.5" thickTop="1" thickBot="1">
      <c r="E12824"/>
    </row>
    <row r="12825" spans="5:5" ht="13.5" thickTop="1" thickBot="1">
      <c r="E12825"/>
    </row>
    <row r="12826" spans="5:5" ht="13.5" thickTop="1" thickBot="1">
      <c r="E12826"/>
    </row>
    <row r="12827" spans="5:5" ht="13.5" thickTop="1" thickBot="1">
      <c r="E12827"/>
    </row>
    <row r="12828" spans="5:5" ht="13.5" thickTop="1" thickBot="1">
      <c r="E12828"/>
    </row>
    <row r="12829" spans="5:5" ht="13.5" thickTop="1" thickBot="1">
      <c r="E12829"/>
    </row>
    <row r="12830" spans="5:5" ht="13.5" thickTop="1" thickBot="1">
      <c r="E12830"/>
    </row>
    <row r="12831" spans="5:5" ht="13.5" thickTop="1" thickBot="1">
      <c r="E12831"/>
    </row>
    <row r="12832" spans="5:5" ht="13.5" thickTop="1" thickBot="1">
      <c r="E12832"/>
    </row>
    <row r="12833" spans="5:5" ht="13.5" thickTop="1" thickBot="1">
      <c r="E12833"/>
    </row>
    <row r="12834" spans="5:5" ht="13.5" thickTop="1" thickBot="1">
      <c r="E12834"/>
    </row>
    <row r="12835" spans="5:5" ht="13.5" thickTop="1" thickBot="1">
      <c r="E12835"/>
    </row>
    <row r="12836" spans="5:5" ht="13.5" thickTop="1" thickBot="1">
      <c r="E12836"/>
    </row>
    <row r="12837" spans="5:5" ht="13.5" thickTop="1" thickBot="1">
      <c r="E12837"/>
    </row>
    <row r="12838" spans="5:5" ht="13.5" thickTop="1" thickBot="1">
      <c r="E12838"/>
    </row>
    <row r="12839" spans="5:5" ht="13.5" thickTop="1" thickBot="1">
      <c r="E12839"/>
    </row>
    <row r="12840" spans="5:5" ht="13.5" thickTop="1" thickBot="1">
      <c r="E12840"/>
    </row>
    <row r="12841" spans="5:5" ht="13.5" thickTop="1" thickBot="1">
      <c r="E12841"/>
    </row>
    <row r="12842" spans="5:5" ht="13.5" thickTop="1" thickBot="1">
      <c r="E12842"/>
    </row>
    <row r="12843" spans="5:5" ht="13.5" thickTop="1" thickBot="1">
      <c r="E12843"/>
    </row>
    <row r="12844" spans="5:5" ht="13.5" thickTop="1" thickBot="1">
      <c r="E12844"/>
    </row>
    <row r="12845" spans="5:5" ht="13.5" thickTop="1" thickBot="1">
      <c r="E12845"/>
    </row>
    <row r="12846" spans="5:5" ht="13.5" thickTop="1" thickBot="1">
      <c r="E12846"/>
    </row>
    <row r="12847" spans="5:5" ht="13.5" thickTop="1" thickBot="1">
      <c r="E12847"/>
    </row>
    <row r="12848" spans="5:5" ht="13.5" thickTop="1" thickBot="1">
      <c r="E12848"/>
    </row>
    <row r="12849" spans="5:5" ht="13.5" thickTop="1" thickBot="1">
      <c r="E12849"/>
    </row>
    <row r="12850" spans="5:5" ht="13.5" thickTop="1" thickBot="1">
      <c r="E12850"/>
    </row>
    <row r="12851" spans="5:5" ht="13.5" thickTop="1" thickBot="1">
      <c r="E12851"/>
    </row>
    <row r="12852" spans="5:5" ht="13.5" thickTop="1" thickBot="1">
      <c r="E12852"/>
    </row>
    <row r="12853" spans="5:5" ht="13.5" thickTop="1" thickBot="1">
      <c r="E12853"/>
    </row>
    <row r="12854" spans="5:5" ht="13.5" thickTop="1" thickBot="1">
      <c r="E12854"/>
    </row>
    <row r="12855" spans="5:5" ht="13.5" thickTop="1" thickBot="1">
      <c r="E12855"/>
    </row>
    <row r="12856" spans="5:5" ht="13.5" thickTop="1" thickBot="1">
      <c r="E12856"/>
    </row>
    <row r="12857" spans="5:5" ht="13.5" thickTop="1" thickBot="1">
      <c r="E12857"/>
    </row>
    <row r="12858" spans="5:5" ht="13.5" thickTop="1" thickBot="1">
      <c r="E12858"/>
    </row>
    <row r="12859" spans="5:5" ht="13.5" thickTop="1" thickBot="1">
      <c r="E12859"/>
    </row>
    <row r="12860" spans="5:5" ht="13.5" thickTop="1" thickBot="1">
      <c r="E12860"/>
    </row>
    <row r="12861" spans="5:5" ht="13.5" thickTop="1" thickBot="1">
      <c r="E12861"/>
    </row>
    <row r="12862" spans="5:5" ht="13.5" thickTop="1" thickBot="1">
      <c r="E12862"/>
    </row>
    <row r="12863" spans="5:5" ht="13.5" thickTop="1" thickBot="1">
      <c r="E12863"/>
    </row>
    <row r="12864" spans="5:5" ht="13.5" thickTop="1" thickBot="1">
      <c r="E12864"/>
    </row>
    <row r="12865" spans="5:5" ht="13.5" thickTop="1" thickBot="1">
      <c r="E12865"/>
    </row>
    <row r="12866" spans="5:5" ht="13.5" thickTop="1" thickBot="1">
      <c r="E12866"/>
    </row>
    <row r="12867" spans="5:5" ht="13.5" thickTop="1" thickBot="1">
      <c r="E12867"/>
    </row>
    <row r="12868" spans="5:5" ht="13.5" thickTop="1" thickBot="1">
      <c r="E12868"/>
    </row>
    <row r="12869" spans="5:5" ht="13.5" thickTop="1" thickBot="1">
      <c r="E12869"/>
    </row>
    <row r="12870" spans="5:5" ht="13.5" thickTop="1" thickBot="1">
      <c r="E12870"/>
    </row>
    <row r="12871" spans="5:5" ht="13.5" thickTop="1" thickBot="1">
      <c r="E12871"/>
    </row>
    <row r="12872" spans="5:5" ht="13.5" thickTop="1" thickBot="1">
      <c r="E12872"/>
    </row>
    <row r="12873" spans="5:5" ht="13.5" thickTop="1" thickBot="1">
      <c r="E12873"/>
    </row>
    <row r="12874" spans="5:5" ht="13.5" thickTop="1" thickBot="1">
      <c r="E12874"/>
    </row>
    <row r="12875" spans="5:5" ht="13.5" thickTop="1" thickBot="1">
      <c r="E12875"/>
    </row>
    <row r="12876" spans="5:5" ht="13.5" thickTop="1" thickBot="1">
      <c r="E12876"/>
    </row>
    <row r="12877" spans="5:5" ht="13.5" thickTop="1" thickBot="1">
      <c r="E12877"/>
    </row>
    <row r="12878" spans="5:5" ht="13" thickTop="1">
      <c r="E12878"/>
    </row>
    <row r="12879" spans="5:5">
      <c r="E12879"/>
    </row>
    <row r="12880" spans="5:5">
      <c r="E12880"/>
    </row>
    <row r="12881" spans="5:5">
      <c r="E12881"/>
    </row>
    <row r="12882" spans="5:5">
      <c r="E12882"/>
    </row>
    <row r="12883" spans="5:5">
      <c r="E12883"/>
    </row>
    <row r="12884" spans="5:5">
      <c r="E12884"/>
    </row>
    <row r="12885" spans="5:5">
      <c r="E12885"/>
    </row>
    <row r="12886" spans="5:5">
      <c r="E12886"/>
    </row>
    <row r="12887" spans="5:5">
      <c r="E12887"/>
    </row>
    <row r="12888" spans="5:5">
      <c r="E12888"/>
    </row>
    <row r="12889" spans="5:5">
      <c r="E12889"/>
    </row>
    <row r="12890" spans="5:5">
      <c r="E12890"/>
    </row>
    <row r="12891" spans="5:5" ht="13" thickBot="1">
      <c r="E12891"/>
    </row>
    <row r="12892" spans="5:5" ht="13.5" thickTop="1" thickBot="1">
      <c r="E12892"/>
    </row>
    <row r="12893" spans="5:5" ht="13.5" thickTop="1" thickBot="1">
      <c r="E12893"/>
    </row>
    <row r="12894" spans="5:5" ht="13.5" thickTop="1" thickBot="1">
      <c r="E12894"/>
    </row>
    <row r="12895" spans="5:5" ht="13.5" thickTop="1" thickBot="1">
      <c r="E12895"/>
    </row>
    <row r="12896" spans="5:5" ht="13.5" thickTop="1" thickBot="1">
      <c r="E12896"/>
    </row>
    <row r="12897" spans="5:5" ht="13.5" thickTop="1" thickBot="1">
      <c r="E12897"/>
    </row>
    <row r="12898" spans="5:5" ht="13.5" thickTop="1" thickBot="1">
      <c r="E12898"/>
    </row>
    <row r="12899" spans="5:5" ht="13.5" thickTop="1" thickBot="1">
      <c r="E12899"/>
    </row>
    <row r="12900" spans="5:5" ht="13.5" thickTop="1" thickBot="1">
      <c r="E12900"/>
    </row>
    <row r="12901" spans="5:5" ht="13.5" thickTop="1" thickBot="1">
      <c r="E12901"/>
    </row>
    <row r="12902" spans="5:5" ht="13.5" thickTop="1" thickBot="1">
      <c r="E12902"/>
    </row>
    <row r="12903" spans="5:5" ht="13.5" thickTop="1" thickBot="1">
      <c r="E12903"/>
    </row>
    <row r="12904" spans="5:5" ht="13.5" thickTop="1" thickBot="1">
      <c r="E12904"/>
    </row>
    <row r="12905" spans="5:5" ht="13.5" thickTop="1" thickBot="1">
      <c r="E12905"/>
    </row>
    <row r="12906" spans="5:5" ht="13.5" thickTop="1" thickBot="1">
      <c r="E12906"/>
    </row>
    <row r="12907" spans="5:5" ht="13.5" thickTop="1" thickBot="1">
      <c r="E12907"/>
    </row>
    <row r="12908" spans="5:5" ht="13.5" thickTop="1" thickBot="1">
      <c r="E12908"/>
    </row>
    <row r="12909" spans="5:5" ht="13.5" thickTop="1" thickBot="1">
      <c r="E12909"/>
    </row>
    <row r="12910" spans="5:5" ht="13.5" thickTop="1" thickBot="1">
      <c r="E12910"/>
    </row>
    <row r="12911" spans="5:5" ht="13.5" thickTop="1" thickBot="1">
      <c r="E12911"/>
    </row>
    <row r="12912" spans="5:5" ht="13.5" thickTop="1" thickBot="1">
      <c r="E12912"/>
    </row>
    <row r="12913" spans="5:5" ht="13.5" thickTop="1" thickBot="1">
      <c r="E12913"/>
    </row>
    <row r="12914" spans="5:5" ht="13.5" thickTop="1" thickBot="1">
      <c r="E12914"/>
    </row>
    <row r="12915" spans="5:5" ht="13.5" thickTop="1" thickBot="1">
      <c r="E12915"/>
    </row>
    <row r="12916" spans="5:5" ht="13.5" thickTop="1" thickBot="1">
      <c r="E12916"/>
    </row>
    <row r="12917" spans="5:5" ht="13.5" thickTop="1" thickBot="1">
      <c r="E12917"/>
    </row>
    <row r="12918" spans="5:5" ht="13.5" thickTop="1" thickBot="1">
      <c r="E12918"/>
    </row>
    <row r="12919" spans="5:5" ht="13.5" thickTop="1" thickBot="1">
      <c r="E12919"/>
    </row>
    <row r="12920" spans="5:5" ht="13.5" thickTop="1" thickBot="1">
      <c r="E12920"/>
    </row>
    <row r="12921" spans="5:5" ht="13.5" thickTop="1" thickBot="1">
      <c r="E12921"/>
    </row>
    <row r="12922" spans="5:5" ht="13.5" thickTop="1" thickBot="1">
      <c r="E12922"/>
    </row>
    <row r="12923" spans="5:5" ht="13.5" thickTop="1" thickBot="1">
      <c r="E12923"/>
    </row>
    <row r="12924" spans="5:5" ht="13.5" thickTop="1" thickBot="1">
      <c r="E12924"/>
    </row>
    <row r="12925" spans="5:5" ht="13.5" thickTop="1" thickBot="1">
      <c r="E12925"/>
    </row>
    <row r="12926" spans="5:5" ht="13.5" thickTop="1" thickBot="1">
      <c r="E12926"/>
    </row>
    <row r="12927" spans="5:5" ht="13.5" thickTop="1" thickBot="1">
      <c r="E12927"/>
    </row>
    <row r="12928" spans="5:5" ht="13.5" thickTop="1" thickBot="1">
      <c r="E12928"/>
    </row>
    <row r="12929" spans="5:5" ht="13.5" thickTop="1" thickBot="1">
      <c r="E12929"/>
    </row>
    <row r="12930" spans="5:5" ht="13.5" thickTop="1" thickBot="1">
      <c r="E12930"/>
    </row>
    <row r="12931" spans="5:5" ht="13.5" thickTop="1" thickBot="1">
      <c r="E12931"/>
    </row>
    <row r="12932" spans="5:5" ht="13.5" thickTop="1" thickBot="1">
      <c r="E12932"/>
    </row>
    <row r="12933" spans="5:5" ht="13.5" thickTop="1" thickBot="1">
      <c r="E12933"/>
    </row>
    <row r="12934" spans="5:5" ht="13.5" thickTop="1" thickBot="1">
      <c r="E12934"/>
    </row>
    <row r="12935" spans="5:5" ht="13.5" thickTop="1" thickBot="1">
      <c r="E12935"/>
    </row>
    <row r="12936" spans="5:5" ht="13.5" thickTop="1" thickBot="1">
      <c r="E12936"/>
    </row>
    <row r="12937" spans="5:5" ht="13.5" thickTop="1" thickBot="1">
      <c r="E12937"/>
    </row>
    <row r="12938" spans="5:5" ht="13.5" thickTop="1" thickBot="1">
      <c r="E12938"/>
    </row>
    <row r="12939" spans="5:5" ht="13.5" thickTop="1" thickBot="1">
      <c r="E12939"/>
    </row>
    <row r="12940" spans="5:5" ht="13.5" thickTop="1" thickBot="1">
      <c r="E12940"/>
    </row>
    <row r="12941" spans="5:5" ht="13.5" thickTop="1" thickBot="1">
      <c r="E12941"/>
    </row>
    <row r="12942" spans="5:5" ht="13.5" thickTop="1" thickBot="1">
      <c r="E12942"/>
    </row>
    <row r="12943" spans="5:5" ht="13.5" thickTop="1" thickBot="1">
      <c r="E12943"/>
    </row>
    <row r="12944" spans="5:5" ht="13.5" thickTop="1" thickBot="1">
      <c r="E12944"/>
    </row>
    <row r="12945" spans="5:5" ht="13.5" thickTop="1" thickBot="1">
      <c r="E12945"/>
    </row>
    <row r="12946" spans="5:5" ht="13.5" thickTop="1" thickBot="1">
      <c r="E12946"/>
    </row>
    <row r="12947" spans="5:5" ht="13.5" thickTop="1" thickBot="1">
      <c r="E12947"/>
    </row>
    <row r="12948" spans="5:5" ht="13" thickTop="1">
      <c r="E12948"/>
    </row>
    <row r="12949" spans="5:5">
      <c r="E12949"/>
    </row>
    <row r="12950" spans="5:5">
      <c r="E12950"/>
    </row>
    <row r="12951" spans="5:5">
      <c r="E12951"/>
    </row>
    <row r="12952" spans="5:5">
      <c r="E12952"/>
    </row>
    <row r="12953" spans="5:5">
      <c r="E12953"/>
    </row>
    <row r="12954" spans="5:5">
      <c r="E12954"/>
    </row>
    <row r="12955" spans="5:5">
      <c r="E12955"/>
    </row>
    <row r="12956" spans="5:5">
      <c r="E12956"/>
    </row>
    <row r="12957" spans="5:5">
      <c r="E12957"/>
    </row>
    <row r="12958" spans="5:5">
      <c r="E12958"/>
    </row>
    <row r="12959" spans="5:5">
      <c r="E12959"/>
    </row>
    <row r="12960" spans="5:5">
      <c r="E12960"/>
    </row>
    <row r="12961" spans="5:5" ht="13" thickBot="1">
      <c r="E12961"/>
    </row>
    <row r="12962" spans="5:5" ht="13.5" thickTop="1" thickBot="1">
      <c r="E12962"/>
    </row>
    <row r="12963" spans="5:5" ht="13.5" thickTop="1" thickBot="1">
      <c r="E12963"/>
    </row>
    <row r="12964" spans="5:5" ht="13.5" thickTop="1" thickBot="1">
      <c r="E12964"/>
    </row>
    <row r="12965" spans="5:5" ht="13.5" thickTop="1" thickBot="1">
      <c r="E12965"/>
    </row>
    <row r="12966" spans="5:5" ht="13.5" thickTop="1" thickBot="1">
      <c r="E12966"/>
    </row>
    <row r="12967" spans="5:5" ht="13.5" thickTop="1" thickBot="1">
      <c r="E12967"/>
    </row>
    <row r="12968" spans="5:5" ht="13.5" thickTop="1" thickBot="1">
      <c r="E12968"/>
    </row>
    <row r="12969" spans="5:5" ht="13.5" thickTop="1" thickBot="1">
      <c r="E12969"/>
    </row>
    <row r="12970" spans="5:5" ht="13.5" thickTop="1" thickBot="1">
      <c r="E12970"/>
    </row>
    <row r="12971" spans="5:5" ht="13.5" thickTop="1" thickBot="1">
      <c r="E12971"/>
    </row>
    <row r="12972" spans="5:5" ht="13.5" thickTop="1" thickBot="1">
      <c r="E12972"/>
    </row>
    <row r="12973" spans="5:5" ht="13.5" thickTop="1" thickBot="1">
      <c r="E12973"/>
    </row>
    <row r="12974" spans="5:5" ht="13.5" thickTop="1" thickBot="1">
      <c r="E12974"/>
    </row>
    <row r="12975" spans="5:5" ht="13.5" thickTop="1" thickBot="1">
      <c r="E12975"/>
    </row>
    <row r="12976" spans="5:5" ht="13.5" thickTop="1" thickBot="1">
      <c r="E12976"/>
    </row>
    <row r="12977" spans="5:5" ht="13.5" thickTop="1" thickBot="1">
      <c r="E12977"/>
    </row>
    <row r="12978" spans="5:5" ht="13.5" thickTop="1" thickBot="1">
      <c r="E12978"/>
    </row>
    <row r="12979" spans="5:5" ht="13.5" thickTop="1" thickBot="1">
      <c r="E12979"/>
    </row>
    <row r="12980" spans="5:5" ht="13.5" thickTop="1" thickBot="1">
      <c r="E12980"/>
    </row>
    <row r="12981" spans="5:5" ht="13.5" thickTop="1" thickBot="1">
      <c r="E12981"/>
    </row>
    <row r="12982" spans="5:5" ht="13.5" thickTop="1" thickBot="1">
      <c r="E12982"/>
    </row>
    <row r="12983" spans="5:5" ht="13.5" thickTop="1" thickBot="1">
      <c r="E12983"/>
    </row>
    <row r="12984" spans="5:5" ht="13.5" thickTop="1" thickBot="1">
      <c r="E12984"/>
    </row>
    <row r="12985" spans="5:5" ht="13.5" thickTop="1" thickBot="1">
      <c r="E12985"/>
    </row>
    <row r="12986" spans="5:5" ht="13.5" thickTop="1" thickBot="1">
      <c r="E12986"/>
    </row>
    <row r="12987" spans="5:5" ht="13.5" thickTop="1" thickBot="1">
      <c r="E12987"/>
    </row>
    <row r="12988" spans="5:5" ht="13.5" thickTop="1" thickBot="1">
      <c r="E12988"/>
    </row>
    <row r="12989" spans="5:5" ht="13.5" thickTop="1" thickBot="1">
      <c r="E12989"/>
    </row>
    <row r="12990" spans="5:5" ht="13.5" thickTop="1" thickBot="1">
      <c r="E12990"/>
    </row>
    <row r="12991" spans="5:5" ht="13.5" thickTop="1" thickBot="1">
      <c r="E12991"/>
    </row>
    <row r="12992" spans="5:5" ht="13.5" thickTop="1" thickBot="1">
      <c r="E12992"/>
    </row>
    <row r="12993" spans="5:5" ht="13.5" thickTop="1" thickBot="1">
      <c r="E12993"/>
    </row>
    <row r="12994" spans="5:5" ht="13.5" thickTop="1" thickBot="1">
      <c r="E12994"/>
    </row>
    <row r="12995" spans="5:5" ht="13.5" thickTop="1" thickBot="1">
      <c r="E12995"/>
    </row>
    <row r="12996" spans="5:5" ht="13.5" thickTop="1" thickBot="1">
      <c r="E12996"/>
    </row>
    <row r="12997" spans="5:5" ht="13.5" thickTop="1" thickBot="1">
      <c r="E12997"/>
    </row>
    <row r="12998" spans="5:5" ht="13.5" thickTop="1" thickBot="1">
      <c r="E12998"/>
    </row>
    <row r="12999" spans="5:5" ht="13.5" thickTop="1" thickBot="1">
      <c r="E12999"/>
    </row>
    <row r="13000" spans="5:5" ht="13.5" thickTop="1" thickBot="1">
      <c r="E13000"/>
    </row>
    <row r="13001" spans="5:5" ht="13.5" thickTop="1" thickBot="1">
      <c r="E13001"/>
    </row>
    <row r="13002" spans="5:5" ht="13.5" thickTop="1" thickBot="1">
      <c r="E13002"/>
    </row>
    <row r="13003" spans="5:5" ht="13.5" thickTop="1" thickBot="1">
      <c r="E13003"/>
    </row>
    <row r="13004" spans="5:5" ht="13.5" thickTop="1" thickBot="1">
      <c r="E13004"/>
    </row>
    <row r="13005" spans="5:5" ht="13.5" thickTop="1" thickBot="1">
      <c r="E13005"/>
    </row>
    <row r="13006" spans="5:5" ht="13.5" thickTop="1" thickBot="1">
      <c r="E13006"/>
    </row>
    <row r="13007" spans="5:5" ht="13.5" thickTop="1" thickBot="1">
      <c r="E13007"/>
    </row>
    <row r="13008" spans="5:5" ht="13.5" thickTop="1" thickBot="1">
      <c r="E13008"/>
    </row>
    <row r="13009" spans="5:5" ht="13.5" thickTop="1" thickBot="1">
      <c r="E13009"/>
    </row>
    <row r="13010" spans="5:5" ht="13.5" thickTop="1" thickBot="1">
      <c r="E13010"/>
    </row>
    <row r="13011" spans="5:5" ht="13.5" thickTop="1" thickBot="1">
      <c r="E13011"/>
    </row>
    <row r="13012" spans="5:5" ht="13.5" thickTop="1" thickBot="1">
      <c r="E13012"/>
    </row>
    <row r="13013" spans="5:5" ht="13.5" thickTop="1" thickBot="1">
      <c r="E13013"/>
    </row>
    <row r="13014" spans="5:5" ht="13.5" thickTop="1" thickBot="1">
      <c r="E13014"/>
    </row>
    <row r="13015" spans="5:5" ht="13.5" thickTop="1" thickBot="1">
      <c r="E13015"/>
    </row>
    <row r="13016" spans="5:5" ht="13.5" thickTop="1" thickBot="1">
      <c r="E13016"/>
    </row>
    <row r="13017" spans="5:5" ht="13.5" thickTop="1" thickBot="1">
      <c r="E13017"/>
    </row>
    <row r="13018" spans="5:5" ht="13" thickTop="1">
      <c r="E13018"/>
    </row>
    <row r="13019" spans="5:5">
      <c r="E13019"/>
    </row>
    <row r="13020" spans="5:5">
      <c r="E13020"/>
    </row>
    <row r="13021" spans="5:5">
      <c r="E13021"/>
    </row>
    <row r="13022" spans="5:5">
      <c r="E13022"/>
    </row>
    <row r="13023" spans="5:5">
      <c r="E13023"/>
    </row>
    <row r="13024" spans="5:5">
      <c r="E13024"/>
    </row>
    <row r="13025" spans="5:5">
      <c r="E13025"/>
    </row>
    <row r="13026" spans="5:5">
      <c r="E13026"/>
    </row>
    <row r="13027" spans="5:5">
      <c r="E13027"/>
    </row>
    <row r="13028" spans="5:5">
      <c r="E13028"/>
    </row>
    <row r="13029" spans="5:5">
      <c r="E13029"/>
    </row>
    <row r="13030" spans="5:5">
      <c r="E13030"/>
    </row>
    <row r="13031" spans="5:5" ht="13" thickBot="1">
      <c r="E13031"/>
    </row>
    <row r="13032" spans="5:5" ht="13.5" thickTop="1" thickBot="1">
      <c r="E13032"/>
    </row>
    <row r="13033" spans="5:5" ht="13.5" thickTop="1" thickBot="1">
      <c r="E13033"/>
    </row>
    <row r="13034" spans="5:5" ht="13.5" thickTop="1" thickBot="1">
      <c r="E13034"/>
    </row>
    <row r="13035" spans="5:5" ht="13.5" thickTop="1" thickBot="1">
      <c r="E13035"/>
    </row>
    <row r="13036" spans="5:5" ht="13.5" thickTop="1" thickBot="1">
      <c r="E13036"/>
    </row>
    <row r="13037" spans="5:5" ht="13.5" thickTop="1" thickBot="1">
      <c r="E13037"/>
    </row>
    <row r="13038" spans="5:5" ht="13.5" thickTop="1" thickBot="1">
      <c r="E13038"/>
    </row>
    <row r="13039" spans="5:5" ht="13.5" thickTop="1" thickBot="1">
      <c r="E13039"/>
    </row>
    <row r="13040" spans="5:5" ht="13.5" thickTop="1" thickBot="1">
      <c r="E13040"/>
    </row>
    <row r="13041" spans="5:5" ht="13.5" thickTop="1" thickBot="1">
      <c r="E13041"/>
    </row>
    <row r="13042" spans="5:5" ht="13.5" thickTop="1" thickBot="1">
      <c r="E13042"/>
    </row>
    <row r="13043" spans="5:5" ht="13.5" thickTop="1" thickBot="1">
      <c r="E13043"/>
    </row>
    <row r="13044" spans="5:5" ht="13.5" thickTop="1" thickBot="1">
      <c r="E13044"/>
    </row>
    <row r="13045" spans="5:5" ht="13.5" thickTop="1" thickBot="1">
      <c r="E13045"/>
    </row>
    <row r="13046" spans="5:5" ht="13.5" thickTop="1" thickBot="1">
      <c r="E13046"/>
    </row>
    <row r="13047" spans="5:5" ht="13.5" thickTop="1" thickBot="1">
      <c r="E13047"/>
    </row>
    <row r="13048" spans="5:5" ht="13.5" thickTop="1" thickBot="1">
      <c r="E13048"/>
    </row>
    <row r="13049" spans="5:5" ht="13.5" thickTop="1" thickBot="1">
      <c r="E13049"/>
    </row>
    <row r="13050" spans="5:5" ht="13.5" thickTop="1" thickBot="1">
      <c r="E13050"/>
    </row>
    <row r="13051" spans="5:5" ht="13.5" thickTop="1" thickBot="1">
      <c r="E13051"/>
    </row>
    <row r="13052" spans="5:5" ht="13.5" thickTop="1" thickBot="1">
      <c r="E13052"/>
    </row>
    <row r="13053" spans="5:5" ht="13.5" thickTop="1" thickBot="1">
      <c r="E13053"/>
    </row>
    <row r="13054" spans="5:5" ht="13.5" thickTop="1" thickBot="1">
      <c r="E13054"/>
    </row>
    <row r="13055" spans="5:5" ht="13.5" thickTop="1" thickBot="1">
      <c r="E13055"/>
    </row>
    <row r="13056" spans="5:5" ht="13.5" thickTop="1" thickBot="1">
      <c r="E13056"/>
    </row>
    <row r="13057" spans="5:5" ht="13.5" thickTop="1" thickBot="1">
      <c r="E13057"/>
    </row>
    <row r="13058" spans="5:5" ht="13.5" thickTop="1" thickBot="1">
      <c r="E13058"/>
    </row>
    <row r="13059" spans="5:5" ht="13.5" thickTop="1" thickBot="1">
      <c r="E13059"/>
    </row>
    <row r="13060" spans="5:5" ht="13.5" thickTop="1" thickBot="1">
      <c r="E13060"/>
    </row>
    <row r="13061" spans="5:5" ht="13.5" thickTop="1" thickBot="1">
      <c r="E13061"/>
    </row>
    <row r="13062" spans="5:5" ht="13.5" thickTop="1" thickBot="1">
      <c r="E13062"/>
    </row>
    <row r="13063" spans="5:5" ht="13.5" thickTop="1" thickBot="1">
      <c r="E13063"/>
    </row>
    <row r="13064" spans="5:5" ht="13.5" thickTop="1" thickBot="1">
      <c r="E13064"/>
    </row>
    <row r="13065" spans="5:5" ht="13.5" thickTop="1" thickBot="1">
      <c r="E13065"/>
    </row>
    <row r="13066" spans="5:5" ht="13.5" thickTop="1" thickBot="1">
      <c r="E13066"/>
    </row>
    <row r="13067" spans="5:5" ht="13.5" thickTop="1" thickBot="1">
      <c r="E13067"/>
    </row>
    <row r="13068" spans="5:5" ht="13.5" thickTop="1" thickBot="1">
      <c r="E13068"/>
    </row>
    <row r="13069" spans="5:5" ht="13.5" thickTop="1" thickBot="1">
      <c r="E13069"/>
    </row>
    <row r="13070" spans="5:5" ht="13.5" thickTop="1" thickBot="1">
      <c r="E13070"/>
    </row>
    <row r="13071" spans="5:5" ht="13.5" thickTop="1" thickBot="1">
      <c r="E13071"/>
    </row>
    <row r="13072" spans="5:5" ht="13.5" thickTop="1" thickBot="1">
      <c r="E13072"/>
    </row>
    <row r="13073" spans="5:5" ht="13.5" thickTop="1" thickBot="1">
      <c r="E13073"/>
    </row>
    <row r="13074" spans="5:5" ht="13.5" thickTop="1" thickBot="1">
      <c r="E13074"/>
    </row>
    <row r="13075" spans="5:5" ht="13.5" thickTop="1" thickBot="1">
      <c r="E13075"/>
    </row>
    <row r="13076" spans="5:5" ht="13.5" thickTop="1" thickBot="1">
      <c r="E13076"/>
    </row>
    <row r="13077" spans="5:5" ht="13.5" thickTop="1" thickBot="1">
      <c r="E13077"/>
    </row>
    <row r="13078" spans="5:5" ht="13.5" thickTop="1" thickBot="1">
      <c r="E13078"/>
    </row>
    <row r="13079" spans="5:5" ht="13.5" thickTop="1" thickBot="1">
      <c r="E13079"/>
    </row>
    <row r="13080" spans="5:5" ht="13.5" thickTop="1" thickBot="1">
      <c r="E13080"/>
    </row>
    <row r="13081" spans="5:5" ht="13.5" thickTop="1" thickBot="1">
      <c r="E13081"/>
    </row>
    <row r="13082" spans="5:5" ht="13.5" thickTop="1" thickBot="1">
      <c r="E13082"/>
    </row>
    <row r="13083" spans="5:5" ht="13.5" thickTop="1" thickBot="1">
      <c r="E13083"/>
    </row>
    <row r="13084" spans="5:5" ht="13.5" thickTop="1" thickBot="1">
      <c r="E13084"/>
    </row>
    <row r="13085" spans="5:5" ht="13.5" thickTop="1" thickBot="1">
      <c r="E13085"/>
    </row>
    <row r="13086" spans="5:5" ht="13.5" thickTop="1" thickBot="1">
      <c r="E13086"/>
    </row>
    <row r="13087" spans="5:5" ht="13.5" thickTop="1" thickBot="1">
      <c r="E13087"/>
    </row>
    <row r="13088" spans="5:5" ht="13" thickTop="1">
      <c r="E13088"/>
    </row>
    <row r="13089" spans="5:5">
      <c r="E13089"/>
    </row>
    <row r="13090" spans="5:5">
      <c r="E13090"/>
    </row>
    <row r="13091" spans="5:5">
      <c r="E13091"/>
    </row>
    <row r="13092" spans="5:5">
      <c r="E13092"/>
    </row>
    <row r="13093" spans="5:5">
      <c r="E13093"/>
    </row>
    <row r="13094" spans="5:5">
      <c r="E13094"/>
    </row>
    <row r="13095" spans="5:5">
      <c r="E13095"/>
    </row>
    <row r="13096" spans="5:5">
      <c r="E13096"/>
    </row>
    <row r="13097" spans="5:5">
      <c r="E13097"/>
    </row>
    <row r="13098" spans="5:5">
      <c r="E13098"/>
    </row>
    <row r="13099" spans="5:5">
      <c r="E13099"/>
    </row>
    <row r="13100" spans="5:5">
      <c r="E13100"/>
    </row>
    <row r="13101" spans="5:5" ht="13" thickBot="1">
      <c r="E13101"/>
    </row>
    <row r="13102" spans="5:5" ht="13.5" thickTop="1" thickBot="1">
      <c r="E13102"/>
    </row>
    <row r="13103" spans="5:5" ht="13.5" thickTop="1" thickBot="1">
      <c r="E13103"/>
    </row>
    <row r="13104" spans="5:5" ht="13.5" thickTop="1" thickBot="1">
      <c r="E13104"/>
    </row>
    <row r="13105" spans="5:5" ht="13.5" thickTop="1" thickBot="1">
      <c r="E13105"/>
    </row>
    <row r="13106" spans="5:5" ht="13.5" thickTop="1" thickBot="1">
      <c r="E13106"/>
    </row>
    <row r="13107" spans="5:5" ht="13.5" thickTop="1" thickBot="1">
      <c r="E13107"/>
    </row>
    <row r="13108" spans="5:5" ht="13.5" thickTop="1" thickBot="1">
      <c r="E13108"/>
    </row>
    <row r="13109" spans="5:5" ht="13.5" thickTop="1" thickBot="1">
      <c r="E13109"/>
    </row>
    <row r="13110" spans="5:5" ht="13.5" thickTop="1" thickBot="1">
      <c r="E13110"/>
    </row>
    <row r="13111" spans="5:5" ht="13.5" thickTop="1" thickBot="1">
      <c r="E13111"/>
    </row>
    <row r="13112" spans="5:5" ht="13.5" thickTop="1" thickBot="1">
      <c r="E13112"/>
    </row>
    <row r="13113" spans="5:5" ht="13.5" thickTop="1" thickBot="1">
      <c r="E13113"/>
    </row>
    <row r="13114" spans="5:5" ht="13.5" thickTop="1" thickBot="1">
      <c r="E13114"/>
    </row>
    <row r="13115" spans="5:5" ht="13.5" thickTop="1" thickBot="1">
      <c r="E13115"/>
    </row>
    <row r="13116" spans="5:5" ht="13.5" thickTop="1" thickBot="1">
      <c r="E13116"/>
    </row>
    <row r="13117" spans="5:5" ht="13.5" thickTop="1" thickBot="1">
      <c r="E13117"/>
    </row>
    <row r="13118" spans="5:5" ht="13.5" thickTop="1" thickBot="1">
      <c r="E13118"/>
    </row>
    <row r="13119" spans="5:5" ht="13.5" thickTop="1" thickBot="1">
      <c r="E13119"/>
    </row>
    <row r="13120" spans="5:5" ht="13.5" thickTop="1" thickBot="1">
      <c r="E13120"/>
    </row>
    <row r="13121" spans="5:5" ht="13.5" thickTop="1" thickBot="1">
      <c r="E13121"/>
    </row>
    <row r="13122" spans="5:5" ht="13.5" thickTop="1" thickBot="1">
      <c r="E13122"/>
    </row>
    <row r="13123" spans="5:5" ht="13.5" thickTop="1" thickBot="1">
      <c r="E13123"/>
    </row>
    <row r="13124" spans="5:5" ht="13.5" thickTop="1" thickBot="1">
      <c r="E13124"/>
    </row>
    <row r="13125" spans="5:5" ht="13.5" thickTop="1" thickBot="1">
      <c r="E13125"/>
    </row>
    <row r="13126" spans="5:5" ht="13.5" thickTop="1" thickBot="1">
      <c r="E13126"/>
    </row>
    <row r="13127" spans="5:5" ht="13.5" thickTop="1" thickBot="1">
      <c r="E13127"/>
    </row>
    <row r="13128" spans="5:5" ht="13.5" thickTop="1" thickBot="1">
      <c r="E13128"/>
    </row>
    <row r="13129" spans="5:5" ht="13.5" thickTop="1" thickBot="1">
      <c r="E13129"/>
    </row>
    <row r="13130" spans="5:5" ht="13.5" thickTop="1" thickBot="1">
      <c r="E13130"/>
    </row>
    <row r="13131" spans="5:5" ht="13.5" thickTop="1" thickBot="1">
      <c r="E13131"/>
    </row>
    <row r="13132" spans="5:5" ht="13.5" thickTop="1" thickBot="1">
      <c r="E13132"/>
    </row>
    <row r="13133" spans="5:5" ht="13.5" thickTop="1" thickBot="1">
      <c r="E13133"/>
    </row>
    <row r="13134" spans="5:5" ht="13.5" thickTop="1" thickBot="1">
      <c r="E13134"/>
    </row>
    <row r="13135" spans="5:5" ht="13.5" thickTop="1" thickBot="1">
      <c r="E13135"/>
    </row>
    <row r="13136" spans="5:5" ht="13.5" thickTop="1" thickBot="1">
      <c r="E13136"/>
    </row>
    <row r="13137" spans="5:5" ht="13.5" thickTop="1" thickBot="1">
      <c r="E13137"/>
    </row>
    <row r="13138" spans="5:5" ht="13.5" thickTop="1" thickBot="1">
      <c r="E13138"/>
    </row>
    <row r="13139" spans="5:5" ht="13.5" thickTop="1" thickBot="1">
      <c r="E13139"/>
    </row>
    <row r="13140" spans="5:5" ht="13.5" thickTop="1" thickBot="1">
      <c r="E13140"/>
    </row>
    <row r="13141" spans="5:5" ht="13.5" thickTop="1" thickBot="1">
      <c r="E13141"/>
    </row>
    <row r="13142" spans="5:5" ht="13.5" thickTop="1" thickBot="1">
      <c r="E13142"/>
    </row>
    <row r="13143" spans="5:5" ht="13.5" thickTop="1" thickBot="1">
      <c r="E13143"/>
    </row>
    <row r="13144" spans="5:5" ht="13.5" thickTop="1" thickBot="1">
      <c r="E13144"/>
    </row>
    <row r="13145" spans="5:5" ht="13.5" thickTop="1" thickBot="1">
      <c r="E13145"/>
    </row>
    <row r="13146" spans="5:5" ht="13.5" thickTop="1" thickBot="1">
      <c r="E13146"/>
    </row>
    <row r="13147" spans="5:5" ht="13.5" thickTop="1" thickBot="1">
      <c r="E13147"/>
    </row>
    <row r="13148" spans="5:5" ht="13.5" thickTop="1" thickBot="1">
      <c r="E13148"/>
    </row>
    <row r="13149" spans="5:5" ht="13.5" thickTop="1" thickBot="1">
      <c r="E13149"/>
    </row>
    <row r="13150" spans="5:5" ht="13.5" thickTop="1" thickBot="1">
      <c r="E13150"/>
    </row>
    <row r="13151" spans="5:5" ht="13.5" thickTop="1" thickBot="1">
      <c r="E13151"/>
    </row>
    <row r="13152" spans="5:5" ht="13.5" thickTop="1" thickBot="1">
      <c r="E13152"/>
    </row>
    <row r="13153" spans="5:5" ht="13.5" thickTop="1" thickBot="1">
      <c r="E13153"/>
    </row>
    <row r="13154" spans="5:5" ht="13.5" thickTop="1" thickBot="1">
      <c r="E13154"/>
    </row>
    <row r="13155" spans="5:5" ht="13.5" thickTop="1" thickBot="1">
      <c r="E13155"/>
    </row>
    <row r="13156" spans="5:5" ht="13.5" thickTop="1" thickBot="1">
      <c r="E13156"/>
    </row>
    <row r="13157" spans="5:5" ht="13.5" thickTop="1" thickBot="1">
      <c r="E13157"/>
    </row>
    <row r="13158" spans="5:5" ht="13" thickTop="1">
      <c r="E13158"/>
    </row>
    <row r="13159" spans="5:5">
      <c r="E13159"/>
    </row>
    <row r="13160" spans="5:5">
      <c r="E13160"/>
    </row>
    <row r="13161" spans="5:5">
      <c r="E13161"/>
    </row>
    <row r="13162" spans="5:5">
      <c r="E13162"/>
    </row>
    <row r="13163" spans="5:5">
      <c r="E13163"/>
    </row>
    <row r="13164" spans="5:5">
      <c r="E13164"/>
    </row>
    <row r="13165" spans="5:5">
      <c r="E13165"/>
    </row>
    <row r="13166" spans="5:5">
      <c r="E13166"/>
    </row>
    <row r="13167" spans="5:5">
      <c r="E13167"/>
    </row>
    <row r="13168" spans="5:5">
      <c r="E13168"/>
    </row>
    <row r="13169" spans="5:5">
      <c r="E13169"/>
    </row>
    <row r="13170" spans="5:5">
      <c r="E13170"/>
    </row>
    <row r="13171" spans="5:5" ht="13" thickBot="1">
      <c r="E13171"/>
    </row>
    <row r="13172" spans="5:5" ht="13.5" thickTop="1" thickBot="1">
      <c r="E13172"/>
    </row>
    <row r="13173" spans="5:5" ht="13.5" thickTop="1" thickBot="1">
      <c r="E13173"/>
    </row>
    <row r="13174" spans="5:5" ht="13.5" thickTop="1" thickBot="1">
      <c r="E13174"/>
    </row>
    <row r="13175" spans="5:5" ht="13.5" thickTop="1" thickBot="1">
      <c r="E13175"/>
    </row>
    <row r="13176" spans="5:5" ht="13.5" thickTop="1" thickBot="1">
      <c r="E13176"/>
    </row>
    <row r="13177" spans="5:5" ht="13.5" thickTop="1" thickBot="1">
      <c r="E13177"/>
    </row>
    <row r="13178" spans="5:5" ht="13.5" thickTop="1" thickBot="1">
      <c r="E13178"/>
    </row>
    <row r="13179" spans="5:5" ht="13.5" thickTop="1" thickBot="1">
      <c r="E13179"/>
    </row>
    <row r="13180" spans="5:5" ht="13.5" thickTop="1" thickBot="1">
      <c r="E13180"/>
    </row>
    <row r="13181" spans="5:5" ht="13.5" thickTop="1" thickBot="1">
      <c r="E13181"/>
    </row>
    <row r="13182" spans="5:5" ht="13.5" thickTop="1" thickBot="1">
      <c r="E13182"/>
    </row>
    <row r="13183" spans="5:5" ht="13.5" thickTop="1" thickBot="1">
      <c r="E13183"/>
    </row>
    <row r="13184" spans="5:5" ht="13.5" thickTop="1" thickBot="1">
      <c r="E13184"/>
    </row>
    <row r="13185" spans="5:5" ht="13.5" thickTop="1" thickBot="1">
      <c r="E13185"/>
    </row>
    <row r="13186" spans="5:5" ht="13.5" thickTop="1" thickBot="1">
      <c r="E13186"/>
    </row>
    <row r="13187" spans="5:5" ht="13.5" thickTop="1" thickBot="1">
      <c r="E13187"/>
    </row>
    <row r="13188" spans="5:5" ht="13.5" thickTop="1" thickBot="1">
      <c r="E13188"/>
    </row>
    <row r="13189" spans="5:5" ht="13.5" thickTop="1" thickBot="1">
      <c r="E13189"/>
    </row>
    <row r="13190" spans="5:5" ht="13.5" thickTop="1" thickBot="1">
      <c r="E13190"/>
    </row>
    <row r="13191" spans="5:5" ht="13.5" thickTop="1" thickBot="1">
      <c r="E13191"/>
    </row>
    <row r="13192" spans="5:5" ht="13.5" thickTop="1" thickBot="1">
      <c r="E13192"/>
    </row>
    <row r="13193" spans="5:5" ht="13.5" thickTop="1" thickBot="1">
      <c r="E13193"/>
    </row>
    <row r="13194" spans="5:5" ht="13.5" thickTop="1" thickBot="1">
      <c r="E13194"/>
    </row>
    <row r="13195" spans="5:5" ht="13.5" thickTop="1" thickBot="1">
      <c r="E13195"/>
    </row>
    <row r="13196" spans="5:5" ht="13.5" thickTop="1" thickBot="1">
      <c r="E13196"/>
    </row>
    <row r="13197" spans="5:5" ht="13.5" thickTop="1" thickBot="1">
      <c r="E13197"/>
    </row>
    <row r="13198" spans="5:5" ht="13.5" thickTop="1" thickBot="1">
      <c r="E13198"/>
    </row>
    <row r="13199" spans="5:5" ht="13.5" thickTop="1" thickBot="1">
      <c r="E13199"/>
    </row>
    <row r="13200" spans="5:5" ht="13.5" thickTop="1" thickBot="1">
      <c r="E13200"/>
    </row>
    <row r="13201" spans="5:5" ht="13.5" thickTop="1" thickBot="1">
      <c r="E13201"/>
    </row>
    <row r="13202" spans="5:5" ht="13.5" thickTop="1" thickBot="1">
      <c r="E13202"/>
    </row>
    <row r="13203" spans="5:5" ht="13.5" thickTop="1" thickBot="1">
      <c r="E13203"/>
    </row>
    <row r="13204" spans="5:5" ht="13.5" thickTop="1" thickBot="1">
      <c r="E13204"/>
    </row>
    <row r="13205" spans="5:5" ht="13.5" thickTop="1" thickBot="1">
      <c r="E13205"/>
    </row>
    <row r="13206" spans="5:5" ht="13.5" thickTop="1" thickBot="1">
      <c r="E13206"/>
    </row>
    <row r="13207" spans="5:5" ht="13.5" thickTop="1" thickBot="1">
      <c r="E13207"/>
    </row>
    <row r="13208" spans="5:5" ht="13.5" thickTop="1" thickBot="1">
      <c r="E13208"/>
    </row>
    <row r="13209" spans="5:5" ht="13.5" thickTop="1" thickBot="1">
      <c r="E13209"/>
    </row>
    <row r="13210" spans="5:5" ht="13.5" thickTop="1" thickBot="1">
      <c r="E13210"/>
    </row>
    <row r="13211" spans="5:5" ht="13.5" thickTop="1" thickBot="1">
      <c r="E13211"/>
    </row>
    <row r="13212" spans="5:5" ht="13.5" thickTop="1" thickBot="1">
      <c r="E13212"/>
    </row>
    <row r="13213" spans="5:5" ht="13.5" thickTop="1" thickBot="1">
      <c r="E13213"/>
    </row>
    <row r="13214" spans="5:5" ht="13.5" thickTop="1" thickBot="1">
      <c r="E13214"/>
    </row>
    <row r="13215" spans="5:5" ht="13.5" thickTop="1" thickBot="1">
      <c r="E13215"/>
    </row>
    <row r="13216" spans="5:5" ht="13.5" thickTop="1" thickBot="1">
      <c r="E13216"/>
    </row>
    <row r="13217" spans="5:5" ht="13.5" thickTop="1" thickBot="1">
      <c r="E13217"/>
    </row>
    <row r="13218" spans="5:5" ht="13.5" thickTop="1" thickBot="1">
      <c r="E13218"/>
    </row>
    <row r="13219" spans="5:5" ht="13.5" thickTop="1" thickBot="1">
      <c r="E13219"/>
    </row>
    <row r="13220" spans="5:5" ht="13.5" thickTop="1" thickBot="1">
      <c r="E13220"/>
    </row>
    <row r="13221" spans="5:5" ht="13.5" thickTop="1" thickBot="1">
      <c r="E13221"/>
    </row>
    <row r="13222" spans="5:5" ht="13.5" thickTop="1" thickBot="1">
      <c r="E13222"/>
    </row>
    <row r="13223" spans="5:5" ht="13.5" thickTop="1" thickBot="1">
      <c r="E13223"/>
    </row>
    <row r="13224" spans="5:5" ht="13.5" thickTop="1" thickBot="1">
      <c r="E13224"/>
    </row>
    <row r="13225" spans="5:5" ht="13.5" thickTop="1" thickBot="1">
      <c r="E13225"/>
    </row>
    <row r="13226" spans="5:5" ht="13.5" thickTop="1" thickBot="1">
      <c r="E13226"/>
    </row>
    <row r="13227" spans="5:5" ht="13.5" thickTop="1" thickBot="1">
      <c r="E13227"/>
    </row>
    <row r="13228" spans="5:5" ht="13" thickTop="1">
      <c r="E13228"/>
    </row>
    <row r="13229" spans="5:5">
      <c r="E13229"/>
    </row>
    <row r="13230" spans="5:5">
      <c r="E13230"/>
    </row>
    <row r="13231" spans="5:5">
      <c r="E13231"/>
    </row>
    <row r="13232" spans="5:5">
      <c r="E13232"/>
    </row>
    <row r="13233" spans="5:5">
      <c r="E13233"/>
    </row>
    <row r="13234" spans="5:5">
      <c r="E13234"/>
    </row>
    <row r="13235" spans="5:5">
      <c r="E13235"/>
    </row>
    <row r="13236" spans="5:5">
      <c r="E13236"/>
    </row>
    <row r="13237" spans="5:5">
      <c r="E13237"/>
    </row>
    <row r="13238" spans="5:5">
      <c r="E13238"/>
    </row>
    <row r="13239" spans="5:5">
      <c r="E13239"/>
    </row>
    <row r="13240" spans="5:5">
      <c r="E13240"/>
    </row>
    <row r="13241" spans="5:5" ht="13" thickBot="1">
      <c r="E13241"/>
    </row>
    <row r="13242" spans="5:5" ht="13.5" thickTop="1" thickBot="1">
      <c r="E13242"/>
    </row>
    <row r="13243" spans="5:5" ht="13.5" thickTop="1" thickBot="1">
      <c r="E13243"/>
    </row>
    <row r="13244" spans="5:5" ht="13.5" thickTop="1" thickBot="1">
      <c r="E13244"/>
    </row>
    <row r="13245" spans="5:5" ht="13.5" thickTop="1" thickBot="1">
      <c r="E13245"/>
    </row>
    <row r="13246" spans="5:5" ht="13.5" thickTop="1" thickBot="1">
      <c r="E13246"/>
    </row>
    <row r="13247" spans="5:5" ht="13.5" thickTop="1" thickBot="1">
      <c r="E13247"/>
    </row>
    <row r="13248" spans="5:5" ht="13.5" thickTop="1" thickBot="1">
      <c r="E13248"/>
    </row>
    <row r="13249" spans="5:5" ht="13.5" thickTop="1" thickBot="1">
      <c r="E13249"/>
    </row>
    <row r="13250" spans="5:5" ht="13.5" thickTop="1" thickBot="1">
      <c r="E13250"/>
    </row>
    <row r="13251" spans="5:5" ht="13.5" thickTop="1" thickBot="1">
      <c r="E13251"/>
    </row>
    <row r="13252" spans="5:5" ht="13.5" thickTop="1" thickBot="1">
      <c r="E13252"/>
    </row>
    <row r="13253" spans="5:5" ht="13.5" thickTop="1" thickBot="1">
      <c r="E13253"/>
    </row>
    <row r="13254" spans="5:5" ht="13.5" thickTop="1" thickBot="1">
      <c r="E13254"/>
    </row>
    <row r="13255" spans="5:5" ht="13.5" thickTop="1" thickBot="1">
      <c r="E13255"/>
    </row>
    <row r="13256" spans="5:5" ht="13.5" thickTop="1" thickBot="1">
      <c r="E13256"/>
    </row>
    <row r="13257" spans="5:5" ht="13.5" thickTop="1" thickBot="1">
      <c r="E13257"/>
    </row>
    <row r="13258" spans="5:5" ht="13.5" thickTop="1" thickBot="1">
      <c r="E13258"/>
    </row>
    <row r="13259" spans="5:5" ht="13.5" thickTop="1" thickBot="1">
      <c r="E13259"/>
    </row>
    <row r="13260" spans="5:5" ht="13.5" thickTop="1" thickBot="1">
      <c r="E13260"/>
    </row>
    <row r="13261" spans="5:5" ht="13.5" thickTop="1" thickBot="1">
      <c r="E13261"/>
    </row>
    <row r="13262" spans="5:5" ht="13.5" thickTop="1" thickBot="1">
      <c r="E13262"/>
    </row>
    <row r="13263" spans="5:5" ht="13.5" thickTop="1" thickBot="1">
      <c r="E13263"/>
    </row>
    <row r="13264" spans="5:5" ht="13.5" thickTop="1" thickBot="1">
      <c r="E13264"/>
    </row>
    <row r="13265" spans="5:5" ht="13.5" thickTop="1" thickBot="1">
      <c r="E13265"/>
    </row>
    <row r="13266" spans="5:5" ht="13.5" thickTop="1" thickBot="1">
      <c r="E13266"/>
    </row>
    <row r="13267" spans="5:5" ht="13.5" thickTop="1" thickBot="1">
      <c r="E13267"/>
    </row>
    <row r="13268" spans="5:5" ht="13.5" thickTop="1" thickBot="1">
      <c r="E13268"/>
    </row>
    <row r="13269" spans="5:5" ht="13.5" thickTop="1" thickBot="1">
      <c r="E13269"/>
    </row>
    <row r="13270" spans="5:5" ht="13.5" thickTop="1" thickBot="1">
      <c r="E13270"/>
    </row>
    <row r="13271" spans="5:5" ht="13.5" thickTop="1" thickBot="1">
      <c r="E13271"/>
    </row>
    <row r="13272" spans="5:5" ht="13.5" thickTop="1" thickBot="1">
      <c r="E13272"/>
    </row>
    <row r="13273" spans="5:5" ht="13.5" thickTop="1" thickBot="1">
      <c r="E13273"/>
    </row>
    <row r="13274" spans="5:5" ht="13.5" thickTop="1" thickBot="1">
      <c r="E13274"/>
    </row>
    <row r="13275" spans="5:5" ht="13.5" thickTop="1" thickBot="1">
      <c r="E13275"/>
    </row>
    <row r="13276" spans="5:5" ht="13.5" thickTop="1" thickBot="1">
      <c r="E13276"/>
    </row>
    <row r="13277" spans="5:5" ht="13.5" thickTop="1" thickBot="1">
      <c r="E13277"/>
    </row>
    <row r="13278" spans="5:5" ht="13.5" thickTop="1" thickBot="1">
      <c r="E13278"/>
    </row>
    <row r="13279" spans="5:5" ht="13.5" thickTop="1" thickBot="1">
      <c r="E13279"/>
    </row>
    <row r="13280" spans="5:5" ht="13.5" thickTop="1" thickBot="1">
      <c r="E13280"/>
    </row>
    <row r="13281" spans="5:5" ht="13.5" thickTop="1" thickBot="1">
      <c r="E13281"/>
    </row>
    <row r="13282" spans="5:5" ht="13.5" thickTop="1" thickBot="1">
      <c r="E13282"/>
    </row>
    <row r="13283" spans="5:5" ht="13.5" thickTop="1" thickBot="1">
      <c r="E13283"/>
    </row>
    <row r="13284" spans="5:5" ht="13.5" thickTop="1" thickBot="1">
      <c r="E13284"/>
    </row>
    <row r="13285" spans="5:5" ht="13.5" thickTop="1" thickBot="1">
      <c r="E13285"/>
    </row>
    <row r="13286" spans="5:5" ht="13.5" thickTop="1" thickBot="1">
      <c r="E13286"/>
    </row>
    <row r="13287" spans="5:5" ht="13.5" thickTop="1" thickBot="1">
      <c r="E13287"/>
    </row>
    <row r="13288" spans="5:5" ht="13.5" thickTop="1" thickBot="1">
      <c r="E13288"/>
    </row>
    <row r="13289" spans="5:5" ht="13.5" thickTop="1" thickBot="1">
      <c r="E13289"/>
    </row>
    <row r="13290" spans="5:5" ht="13.5" thickTop="1" thickBot="1">
      <c r="E13290"/>
    </row>
    <row r="13291" spans="5:5" ht="13.5" thickTop="1" thickBot="1">
      <c r="E13291"/>
    </row>
    <row r="13292" spans="5:5" ht="13.5" thickTop="1" thickBot="1">
      <c r="E13292"/>
    </row>
    <row r="13293" spans="5:5" ht="13.5" thickTop="1" thickBot="1">
      <c r="E13293"/>
    </row>
    <row r="13294" spans="5:5" ht="13.5" thickTop="1" thickBot="1">
      <c r="E13294"/>
    </row>
    <row r="13295" spans="5:5" ht="13.5" thickTop="1" thickBot="1">
      <c r="E13295"/>
    </row>
    <row r="13296" spans="5:5" ht="13.5" thickTop="1" thickBot="1">
      <c r="E13296"/>
    </row>
    <row r="13297" spans="5:5" ht="13.5" thickTop="1" thickBot="1">
      <c r="E13297"/>
    </row>
    <row r="13298" spans="5:5" ht="13" thickTop="1">
      <c r="E13298"/>
    </row>
    <row r="13299" spans="5:5">
      <c r="E13299"/>
    </row>
    <row r="13300" spans="5:5">
      <c r="E13300"/>
    </row>
    <row r="13301" spans="5:5">
      <c r="E13301"/>
    </row>
    <row r="13302" spans="5:5">
      <c r="E13302"/>
    </row>
    <row r="13303" spans="5:5">
      <c r="E13303"/>
    </row>
    <row r="13304" spans="5:5">
      <c r="E13304"/>
    </row>
    <row r="13305" spans="5:5">
      <c r="E13305"/>
    </row>
    <row r="13306" spans="5:5">
      <c r="E13306"/>
    </row>
    <row r="13307" spans="5:5">
      <c r="E13307"/>
    </row>
    <row r="13308" spans="5:5">
      <c r="E13308"/>
    </row>
    <row r="13309" spans="5:5">
      <c r="E13309"/>
    </row>
    <row r="13310" spans="5:5">
      <c r="E13310"/>
    </row>
    <row r="13311" spans="5:5" ht="13" thickBot="1">
      <c r="E13311"/>
    </row>
    <row r="13312" spans="5:5" ht="13.5" thickTop="1" thickBot="1">
      <c r="E13312"/>
    </row>
    <row r="13313" spans="5:5" ht="13.5" thickTop="1" thickBot="1">
      <c r="E13313"/>
    </row>
    <row r="13314" spans="5:5" ht="13.5" thickTop="1" thickBot="1">
      <c r="E13314"/>
    </row>
    <row r="13315" spans="5:5" ht="13.5" thickTop="1" thickBot="1">
      <c r="E13315"/>
    </row>
    <row r="13316" spans="5:5" ht="13.5" thickTop="1" thickBot="1">
      <c r="E13316"/>
    </row>
    <row r="13317" spans="5:5" ht="13.5" thickTop="1" thickBot="1">
      <c r="E13317"/>
    </row>
    <row r="13318" spans="5:5" ht="13.5" thickTop="1" thickBot="1">
      <c r="E13318"/>
    </row>
    <row r="13319" spans="5:5" ht="13.5" thickTop="1" thickBot="1">
      <c r="E13319"/>
    </row>
    <row r="13320" spans="5:5" ht="13.5" thickTop="1" thickBot="1">
      <c r="E13320"/>
    </row>
    <row r="13321" spans="5:5" ht="13.5" thickTop="1" thickBot="1">
      <c r="E13321"/>
    </row>
    <row r="13322" spans="5:5" ht="13.5" thickTop="1" thickBot="1">
      <c r="E13322"/>
    </row>
    <row r="13323" spans="5:5" ht="13.5" thickTop="1" thickBot="1">
      <c r="E13323"/>
    </row>
    <row r="13324" spans="5:5" ht="13.5" thickTop="1" thickBot="1">
      <c r="E13324"/>
    </row>
    <row r="13325" spans="5:5" ht="13.5" thickTop="1" thickBot="1">
      <c r="E13325"/>
    </row>
    <row r="13326" spans="5:5" ht="13.5" thickTop="1" thickBot="1">
      <c r="E13326"/>
    </row>
    <row r="13327" spans="5:5" ht="13.5" thickTop="1" thickBot="1">
      <c r="E13327"/>
    </row>
    <row r="13328" spans="5:5" ht="13.5" thickTop="1" thickBot="1">
      <c r="E13328"/>
    </row>
    <row r="13329" spans="5:5" ht="13.5" thickTop="1" thickBot="1">
      <c r="E13329"/>
    </row>
    <row r="13330" spans="5:5" ht="13.5" thickTop="1" thickBot="1">
      <c r="E13330"/>
    </row>
    <row r="13331" spans="5:5" ht="13.5" thickTop="1" thickBot="1">
      <c r="E13331"/>
    </row>
    <row r="13332" spans="5:5" ht="13.5" thickTop="1" thickBot="1">
      <c r="E13332"/>
    </row>
    <row r="13333" spans="5:5" ht="13.5" thickTop="1" thickBot="1">
      <c r="E13333"/>
    </row>
    <row r="13334" spans="5:5" ht="13.5" thickTop="1" thickBot="1">
      <c r="E13334"/>
    </row>
    <row r="13335" spans="5:5" ht="13.5" thickTop="1" thickBot="1">
      <c r="E13335"/>
    </row>
    <row r="13336" spans="5:5" ht="13.5" thickTop="1" thickBot="1">
      <c r="E13336"/>
    </row>
    <row r="13337" spans="5:5" ht="13.5" thickTop="1" thickBot="1">
      <c r="E13337"/>
    </row>
    <row r="13338" spans="5:5" ht="13.5" thickTop="1" thickBot="1">
      <c r="E13338"/>
    </row>
    <row r="13339" spans="5:5" ht="13.5" thickTop="1" thickBot="1">
      <c r="E13339"/>
    </row>
    <row r="13340" spans="5:5" ht="13.5" thickTop="1" thickBot="1">
      <c r="E13340"/>
    </row>
    <row r="13341" spans="5:5" ht="13.5" thickTop="1" thickBot="1">
      <c r="E13341"/>
    </row>
    <row r="13342" spans="5:5" ht="13.5" thickTop="1" thickBot="1">
      <c r="E13342"/>
    </row>
    <row r="13343" spans="5:5" ht="13.5" thickTop="1" thickBot="1">
      <c r="E13343"/>
    </row>
    <row r="13344" spans="5:5" ht="13.5" thickTop="1" thickBot="1">
      <c r="E13344"/>
    </row>
    <row r="13345" spans="5:5" ht="13.5" thickTop="1" thickBot="1">
      <c r="E13345"/>
    </row>
    <row r="13346" spans="5:5" ht="13.5" thickTop="1" thickBot="1">
      <c r="E13346"/>
    </row>
    <row r="13347" spans="5:5" ht="13.5" thickTop="1" thickBot="1">
      <c r="E13347"/>
    </row>
    <row r="13348" spans="5:5" ht="13.5" thickTop="1" thickBot="1">
      <c r="E13348"/>
    </row>
    <row r="13349" spans="5:5" ht="13.5" thickTop="1" thickBot="1">
      <c r="E13349"/>
    </row>
    <row r="13350" spans="5:5" ht="13.5" thickTop="1" thickBot="1">
      <c r="E13350"/>
    </row>
    <row r="13351" spans="5:5" ht="13.5" thickTop="1" thickBot="1">
      <c r="E13351"/>
    </row>
    <row r="13352" spans="5:5" ht="13.5" thickTop="1" thickBot="1">
      <c r="E13352"/>
    </row>
    <row r="13353" spans="5:5" ht="13.5" thickTop="1" thickBot="1">
      <c r="E13353"/>
    </row>
    <row r="13354" spans="5:5" ht="13.5" thickTop="1" thickBot="1">
      <c r="E13354"/>
    </row>
    <row r="13355" spans="5:5" ht="13.5" thickTop="1" thickBot="1">
      <c r="E13355"/>
    </row>
    <row r="13356" spans="5:5" ht="13.5" thickTop="1" thickBot="1">
      <c r="E13356"/>
    </row>
    <row r="13357" spans="5:5" ht="13.5" thickTop="1" thickBot="1">
      <c r="E13357"/>
    </row>
    <row r="13358" spans="5:5" ht="13.5" thickTop="1" thickBot="1">
      <c r="E13358"/>
    </row>
    <row r="13359" spans="5:5" ht="13.5" thickTop="1" thickBot="1">
      <c r="E13359"/>
    </row>
    <row r="13360" spans="5:5" ht="13.5" thickTop="1" thickBot="1">
      <c r="E13360"/>
    </row>
    <row r="13361" spans="5:5" ht="13.5" thickTop="1" thickBot="1">
      <c r="E13361"/>
    </row>
    <row r="13362" spans="5:5" ht="13.5" thickTop="1" thickBot="1">
      <c r="E13362"/>
    </row>
    <row r="13363" spans="5:5" ht="13.5" thickTop="1" thickBot="1">
      <c r="E13363"/>
    </row>
    <row r="13364" spans="5:5" ht="13.5" thickTop="1" thickBot="1">
      <c r="E13364"/>
    </row>
    <row r="13365" spans="5:5" ht="13.5" thickTop="1" thickBot="1">
      <c r="E13365"/>
    </row>
    <row r="13366" spans="5:5" ht="13.5" thickTop="1" thickBot="1">
      <c r="E13366"/>
    </row>
    <row r="13367" spans="5:5" ht="13.5" thickTop="1" thickBot="1">
      <c r="E13367"/>
    </row>
    <row r="13368" spans="5:5" ht="13" thickTop="1">
      <c r="E13368"/>
    </row>
    <row r="13369" spans="5:5">
      <c r="E13369"/>
    </row>
    <row r="13370" spans="5:5">
      <c r="E13370"/>
    </row>
    <row r="13371" spans="5:5">
      <c r="E13371"/>
    </row>
    <row r="13372" spans="5:5">
      <c r="E13372"/>
    </row>
    <row r="13373" spans="5:5">
      <c r="E13373"/>
    </row>
    <row r="13374" spans="5:5">
      <c r="E13374"/>
    </row>
    <row r="13375" spans="5:5">
      <c r="E13375"/>
    </row>
    <row r="13376" spans="5:5">
      <c r="E13376"/>
    </row>
    <row r="13377" spans="5:5">
      <c r="E13377"/>
    </row>
    <row r="13378" spans="5:5">
      <c r="E13378"/>
    </row>
    <row r="13379" spans="5:5">
      <c r="E13379"/>
    </row>
    <row r="13380" spans="5:5">
      <c r="E13380"/>
    </row>
    <row r="13381" spans="5:5" ht="13" thickBot="1">
      <c r="E13381"/>
    </row>
    <row r="13382" spans="5:5" ht="13.5" thickTop="1" thickBot="1">
      <c r="E13382"/>
    </row>
    <row r="13383" spans="5:5" ht="13.5" thickTop="1" thickBot="1">
      <c r="E13383"/>
    </row>
    <row r="13384" spans="5:5" ht="13.5" thickTop="1" thickBot="1">
      <c r="E13384"/>
    </row>
    <row r="13385" spans="5:5" ht="13.5" thickTop="1" thickBot="1">
      <c r="E13385"/>
    </row>
    <row r="13386" spans="5:5" ht="13.5" thickTop="1" thickBot="1">
      <c r="E13386"/>
    </row>
    <row r="13387" spans="5:5" ht="13.5" thickTop="1" thickBot="1">
      <c r="E13387"/>
    </row>
    <row r="13388" spans="5:5" ht="13.5" thickTop="1" thickBot="1">
      <c r="E13388"/>
    </row>
    <row r="13389" spans="5:5" ht="13.5" thickTop="1" thickBot="1">
      <c r="E13389"/>
    </row>
    <row r="13390" spans="5:5" ht="13.5" thickTop="1" thickBot="1">
      <c r="E13390"/>
    </row>
    <row r="13391" spans="5:5" ht="13.5" thickTop="1" thickBot="1">
      <c r="E13391"/>
    </row>
    <row r="13392" spans="5:5" ht="13.5" thickTop="1" thickBot="1">
      <c r="E13392"/>
    </row>
    <row r="13393" spans="5:5" ht="13.5" thickTop="1" thickBot="1">
      <c r="E13393"/>
    </row>
    <row r="13394" spans="5:5" ht="13.5" thickTop="1" thickBot="1">
      <c r="E13394"/>
    </row>
    <row r="13395" spans="5:5" ht="13.5" thickTop="1" thickBot="1">
      <c r="E13395"/>
    </row>
    <row r="13396" spans="5:5" ht="13.5" thickTop="1" thickBot="1">
      <c r="E13396"/>
    </row>
    <row r="13397" spans="5:5" ht="13.5" thickTop="1" thickBot="1">
      <c r="E13397"/>
    </row>
    <row r="13398" spans="5:5" ht="13.5" thickTop="1" thickBot="1">
      <c r="E13398"/>
    </row>
    <row r="13399" spans="5:5" ht="13.5" thickTop="1" thickBot="1">
      <c r="E13399"/>
    </row>
    <row r="13400" spans="5:5" ht="13.5" thickTop="1" thickBot="1">
      <c r="E13400"/>
    </row>
    <row r="13401" spans="5:5" ht="13.5" thickTop="1" thickBot="1">
      <c r="E13401"/>
    </row>
    <row r="13402" spans="5:5" ht="13.5" thickTop="1" thickBot="1">
      <c r="E13402"/>
    </row>
    <row r="13403" spans="5:5" ht="13.5" thickTop="1" thickBot="1">
      <c r="E13403"/>
    </row>
    <row r="13404" spans="5:5" ht="13.5" thickTop="1" thickBot="1">
      <c r="E13404"/>
    </row>
    <row r="13405" spans="5:5" ht="13.5" thickTop="1" thickBot="1">
      <c r="E13405"/>
    </row>
    <row r="13406" spans="5:5" ht="13.5" thickTop="1" thickBot="1">
      <c r="E13406"/>
    </row>
    <row r="13407" spans="5:5" ht="13.5" thickTop="1" thickBot="1">
      <c r="E13407"/>
    </row>
    <row r="13408" spans="5:5" ht="13.5" thickTop="1" thickBot="1">
      <c r="E13408"/>
    </row>
    <row r="13409" spans="5:5" ht="13.5" thickTop="1" thickBot="1">
      <c r="E13409"/>
    </row>
    <row r="13410" spans="5:5" ht="13.5" thickTop="1" thickBot="1">
      <c r="E13410"/>
    </row>
    <row r="13411" spans="5:5" ht="13.5" thickTop="1" thickBot="1">
      <c r="E13411"/>
    </row>
    <row r="13412" spans="5:5" ht="13.5" thickTop="1" thickBot="1">
      <c r="E13412"/>
    </row>
    <row r="13413" spans="5:5" ht="13.5" thickTop="1" thickBot="1">
      <c r="E13413"/>
    </row>
    <row r="13414" spans="5:5" ht="13.5" thickTop="1" thickBot="1">
      <c r="E13414"/>
    </row>
    <row r="13415" spans="5:5" ht="13.5" thickTop="1" thickBot="1">
      <c r="E13415"/>
    </row>
    <row r="13416" spans="5:5" ht="13.5" thickTop="1" thickBot="1">
      <c r="E13416"/>
    </row>
    <row r="13417" spans="5:5" ht="13.5" thickTop="1" thickBot="1">
      <c r="E13417"/>
    </row>
    <row r="13418" spans="5:5" ht="13.5" thickTop="1" thickBot="1">
      <c r="E13418"/>
    </row>
    <row r="13419" spans="5:5" ht="13.5" thickTop="1" thickBot="1">
      <c r="E13419"/>
    </row>
    <row r="13420" spans="5:5" ht="13.5" thickTop="1" thickBot="1">
      <c r="E13420"/>
    </row>
    <row r="13421" spans="5:5" ht="13.5" thickTop="1" thickBot="1">
      <c r="E13421"/>
    </row>
    <row r="13422" spans="5:5" ht="13.5" thickTop="1" thickBot="1">
      <c r="E13422"/>
    </row>
    <row r="13423" spans="5:5" ht="13.5" thickTop="1" thickBot="1">
      <c r="E13423"/>
    </row>
    <row r="13424" spans="5:5" ht="13.5" thickTop="1" thickBot="1">
      <c r="E13424"/>
    </row>
    <row r="13425" spans="5:5" ht="13.5" thickTop="1" thickBot="1">
      <c r="E13425"/>
    </row>
    <row r="13426" spans="5:5" ht="13.5" thickTop="1" thickBot="1">
      <c r="E13426"/>
    </row>
    <row r="13427" spans="5:5" ht="13.5" thickTop="1" thickBot="1">
      <c r="E13427"/>
    </row>
    <row r="13428" spans="5:5" ht="13.5" thickTop="1" thickBot="1">
      <c r="E13428"/>
    </row>
    <row r="13429" spans="5:5" ht="13.5" thickTop="1" thickBot="1">
      <c r="E13429"/>
    </row>
    <row r="13430" spans="5:5" ht="13.5" thickTop="1" thickBot="1">
      <c r="E13430"/>
    </row>
    <row r="13431" spans="5:5" ht="13.5" thickTop="1" thickBot="1">
      <c r="E13431"/>
    </row>
    <row r="13432" spans="5:5" ht="13.5" thickTop="1" thickBot="1">
      <c r="E13432"/>
    </row>
    <row r="13433" spans="5:5" ht="13.5" thickTop="1" thickBot="1">
      <c r="E13433"/>
    </row>
    <row r="13434" spans="5:5" ht="13.5" thickTop="1" thickBot="1">
      <c r="E13434"/>
    </row>
    <row r="13435" spans="5:5" ht="13.5" thickTop="1" thickBot="1">
      <c r="E13435"/>
    </row>
    <row r="13436" spans="5:5" ht="13.5" thickTop="1" thickBot="1">
      <c r="E13436"/>
    </row>
    <row r="13437" spans="5:5" ht="13.5" thickTop="1" thickBot="1">
      <c r="E13437"/>
    </row>
    <row r="13438" spans="5:5" ht="13" thickTop="1">
      <c r="E13438"/>
    </row>
    <row r="13439" spans="5:5">
      <c r="E13439"/>
    </row>
    <row r="13440" spans="5:5">
      <c r="E13440"/>
    </row>
    <row r="13441" spans="5:5">
      <c r="E13441"/>
    </row>
    <row r="13442" spans="5:5">
      <c r="E13442"/>
    </row>
    <row r="13443" spans="5:5">
      <c r="E13443"/>
    </row>
    <row r="13444" spans="5:5">
      <c r="E13444"/>
    </row>
    <row r="13445" spans="5:5">
      <c r="E13445"/>
    </row>
    <row r="13446" spans="5:5">
      <c r="E13446"/>
    </row>
    <row r="13447" spans="5:5">
      <c r="E13447"/>
    </row>
    <row r="13448" spans="5:5">
      <c r="E13448"/>
    </row>
    <row r="13449" spans="5:5">
      <c r="E13449"/>
    </row>
    <row r="13450" spans="5:5">
      <c r="E13450"/>
    </row>
    <row r="13451" spans="5:5" ht="13" thickBot="1">
      <c r="E13451"/>
    </row>
    <row r="13452" spans="5:5" ht="13.5" thickTop="1" thickBot="1">
      <c r="E13452"/>
    </row>
    <row r="13453" spans="5:5" ht="13.5" thickTop="1" thickBot="1">
      <c r="E13453"/>
    </row>
    <row r="13454" spans="5:5" ht="13.5" thickTop="1" thickBot="1">
      <c r="E13454"/>
    </row>
    <row r="13455" spans="5:5" ht="13.5" thickTop="1" thickBot="1">
      <c r="E13455"/>
    </row>
    <row r="13456" spans="5:5" ht="13.5" thickTop="1" thickBot="1">
      <c r="E13456"/>
    </row>
    <row r="13457" spans="5:5" ht="13.5" thickTop="1" thickBot="1">
      <c r="E13457"/>
    </row>
    <row r="13458" spans="5:5" ht="13.5" thickTop="1" thickBot="1">
      <c r="E13458"/>
    </row>
    <row r="13459" spans="5:5" ht="13.5" thickTop="1" thickBot="1">
      <c r="E13459"/>
    </row>
    <row r="13460" spans="5:5" ht="13.5" thickTop="1" thickBot="1">
      <c r="E13460"/>
    </row>
    <row r="13461" spans="5:5" ht="13.5" thickTop="1" thickBot="1">
      <c r="E13461"/>
    </row>
    <row r="13462" spans="5:5" ht="13.5" thickTop="1" thickBot="1">
      <c r="E13462"/>
    </row>
    <row r="13463" spans="5:5" ht="13.5" thickTop="1" thickBot="1">
      <c r="E13463"/>
    </row>
    <row r="13464" spans="5:5" ht="13.5" thickTop="1" thickBot="1">
      <c r="E13464"/>
    </row>
    <row r="13465" spans="5:5" ht="13.5" thickTop="1" thickBot="1">
      <c r="E13465"/>
    </row>
    <row r="13466" spans="5:5" ht="13.5" thickTop="1" thickBot="1">
      <c r="E13466"/>
    </row>
    <row r="13467" spans="5:5" ht="13.5" thickTop="1" thickBot="1">
      <c r="E13467"/>
    </row>
    <row r="13468" spans="5:5" ht="13.5" thickTop="1" thickBot="1">
      <c r="E13468"/>
    </row>
    <row r="13469" spans="5:5" ht="13.5" thickTop="1" thickBot="1">
      <c r="E13469"/>
    </row>
    <row r="13470" spans="5:5" ht="13.5" thickTop="1" thickBot="1">
      <c r="E13470"/>
    </row>
    <row r="13471" spans="5:5" ht="13.5" thickTop="1" thickBot="1">
      <c r="E13471"/>
    </row>
    <row r="13472" spans="5:5" ht="13.5" thickTop="1" thickBot="1">
      <c r="E13472"/>
    </row>
    <row r="13473" spans="5:5" ht="13.5" thickTop="1" thickBot="1">
      <c r="E13473"/>
    </row>
    <row r="13474" spans="5:5" ht="13.5" thickTop="1" thickBot="1">
      <c r="E13474"/>
    </row>
    <row r="13475" spans="5:5" ht="13.5" thickTop="1" thickBot="1">
      <c r="E13475"/>
    </row>
    <row r="13476" spans="5:5" ht="13.5" thickTop="1" thickBot="1">
      <c r="E13476"/>
    </row>
    <row r="13477" spans="5:5" ht="13.5" thickTop="1" thickBot="1">
      <c r="E13477"/>
    </row>
    <row r="13478" spans="5:5" ht="13.5" thickTop="1" thickBot="1">
      <c r="E13478"/>
    </row>
    <row r="13479" spans="5:5" ht="13.5" thickTop="1" thickBot="1">
      <c r="E13479"/>
    </row>
    <row r="13480" spans="5:5" ht="13.5" thickTop="1" thickBot="1">
      <c r="E13480"/>
    </row>
    <row r="13481" spans="5:5" ht="13.5" thickTop="1" thickBot="1">
      <c r="E13481"/>
    </row>
    <row r="13482" spans="5:5" ht="13.5" thickTop="1" thickBot="1">
      <c r="E13482"/>
    </row>
    <row r="13483" spans="5:5" ht="13.5" thickTop="1" thickBot="1">
      <c r="E13483"/>
    </row>
    <row r="13484" spans="5:5" ht="13.5" thickTop="1" thickBot="1">
      <c r="E13484"/>
    </row>
    <row r="13485" spans="5:5" ht="13.5" thickTop="1" thickBot="1">
      <c r="E13485"/>
    </row>
    <row r="13486" spans="5:5" ht="13.5" thickTop="1" thickBot="1">
      <c r="E13486"/>
    </row>
    <row r="13487" spans="5:5" ht="13.5" thickTop="1" thickBot="1">
      <c r="E13487"/>
    </row>
    <row r="13488" spans="5:5" ht="13.5" thickTop="1" thickBot="1">
      <c r="E13488"/>
    </row>
    <row r="13489" spans="5:5" ht="13.5" thickTop="1" thickBot="1">
      <c r="E13489"/>
    </row>
    <row r="13490" spans="5:5" ht="13.5" thickTop="1" thickBot="1">
      <c r="E13490"/>
    </row>
    <row r="13491" spans="5:5" ht="13.5" thickTop="1" thickBot="1">
      <c r="E13491"/>
    </row>
    <row r="13492" spans="5:5" ht="13.5" thickTop="1" thickBot="1">
      <c r="E13492"/>
    </row>
    <row r="13493" spans="5:5" ht="13.5" thickTop="1" thickBot="1">
      <c r="E13493"/>
    </row>
    <row r="13494" spans="5:5" ht="13.5" thickTop="1" thickBot="1">
      <c r="E13494"/>
    </row>
    <row r="13495" spans="5:5" ht="13.5" thickTop="1" thickBot="1">
      <c r="E13495"/>
    </row>
    <row r="13496" spans="5:5" ht="13.5" thickTop="1" thickBot="1">
      <c r="E13496"/>
    </row>
    <row r="13497" spans="5:5" ht="13.5" thickTop="1" thickBot="1">
      <c r="E13497"/>
    </row>
    <row r="13498" spans="5:5" ht="13.5" thickTop="1" thickBot="1">
      <c r="E13498"/>
    </row>
    <row r="13499" spans="5:5" ht="13.5" thickTop="1" thickBot="1">
      <c r="E13499"/>
    </row>
    <row r="13500" spans="5:5" ht="13.5" thickTop="1" thickBot="1">
      <c r="E13500"/>
    </row>
    <row r="13501" spans="5:5" ht="13.5" thickTop="1" thickBot="1">
      <c r="E13501"/>
    </row>
    <row r="13502" spans="5:5" ht="13.5" thickTop="1" thickBot="1">
      <c r="E13502"/>
    </row>
    <row r="13503" spans="5:5" ht="13.5" thickTop="1" thickBot="1">
      <c r="E13503"/>
    </row>
    <row r="13504" spans="5:5" ht="13.5" thickTop="1" thickBot="1">
      <c r="E13504"/>
    </row>
    <row r="13505" spans="5:5" ht="13.5" thickTop="1" thickBot="1">
      <c r="E13505"/>
    </row>
    <row r="13506" spans="5:5" ht="13.5" thickTop="1" thickBot="1">
      <c r="E13506"/>
    </row>
    <row r="13507" spans="5:5" ht="13.5" thickTop="1" thickBot="1">
      <c r="E13507"/>
    </row>
    <row r="13508" spans="5:5" ht="13" thickTop="1">
      <c r="E13508"/>
    </row>
    <row r="13509" spans="5:5">
      <c r="E13509"/>
    </row>
    <row r="13510" spans="5:5">
      <c r="E13510"/>
    </row>
    <row r="13511" spans="5:5">
      <c r="E13511"/>
    </row>
    <row r="13512" spans="5:5">
      <c r="E13512"/>
    </row>
    <row r="13513" spans="5:5">
      <c r="E13513"/>
    </row>
    <row r="13514" spans="5:5">
      <c r="E13514"/>
    </row>
    <row r="13515" spans="5:5">
      <c r="E13515"/>
    </row>
    <row r="13516" spans="5:5">
      <c r="E13516"/>
    </row>
    <row r="13517" spans="5:5">
      <c r="E13517"/>
    </row>
    <row r="13518" spans="5:5">
      <c r="E13518"/>
    </row>
    <row r="13519" spans="5:5">
      <c r="E13519"/>
    </row>
    <row r="13520" spans="5:5">
      <c r="E13520"/>
    </row>
    <row r="13521" spans="5:5" ht="13" thickBot="1">
      <c r="E13521"/>
    </row>
    <row r="13522" spans="5:5" ht="13.5" thickTop="1" thickBot="1">
      <c r="E13522"/>
    </row>
    <row r="13523" spans="5:5" ht="13.5" thickTop="1" thickBot="1">
      <c r="E13523"/>
    </row>
    <row r="13524" spans="5:5" ht="13.5" thickTop="1" thickBot="1">
      <c r="E13524"/>
    </row>
    <row r="13525" spans="5:5" ht="13.5" thickTop="1" thickBot="1">
      <c r="E13525"/>
    </row>
    <row r="13526" spans="5:5" ht="13.5" thickTop="1" thickBot="1">
      <c r="E13526"/>
    </row>
    <row r="13527" spans="5:5" ht="13.5" thickTop="1" thickBot="1">
      <c r="E13527"/>
    </row>
    <row r="13528" spans="5:5" ht="13.5" thickTop="1" thickBot="1">
      <c r="E13528"/>
    </row>
    <row r="13529" spans="5:5" ht="13.5" thickTop="1" thickBot="1">
      <c r="E13529"/>
    </row>
    <row r="13530" spans="5:5" ht="13.5" thickTop="1" thickBot="1">
      <c r="E13530"/>
    </row>
    <row r="13531" spans="5:5" ht="13.5" thickTop="1" thickBot="1">
      <c r="E13531"/>
    </row>
    <row r="13532" spans="5:5" ht="13.5" thickTop="1" thickBot="1">
      <c r="E13532"/>
    </row>
    <row r="13533" spans="5:5" ht="13.5" thickTop="1" thickBot="1">
      <c r="E13533"/>
    </row>
    <row r="13534" spans="5:5" ht="13.5" thickTop="1" thickBot="1">
      <c r="E13534"/>
    </row>
    <row r="13535" spans="5:5" ht="13.5" thickTop="1" thickBot="1">
      <c r="E13535"/>
    </row>
    <row r="13536" spans="5:5" ht="13.5" thickTop="1" thickBot="1">
      <c r="E13536"/>
    </row>
    <row r="13537" spans="5:5" ht="13.5" thickTop="1" thickBot="1">
      <c r="E13537"/>
    </row>
    <row r="13538" spans="5:5" ht="13.5" thickTop="1" thickBot="1">
      <c r="E13538"/>
    </row>
    <row r="13539" spans="5:5" ht="13.5" thickTop="1" thickBot="1">
      <c r="E13539"/>
    </row>
    <row r="13540" spans="5:5" ht="13.5" thickTop="1" thickBot="1">
      <c r="E13540"/>
    </row>
    <row r="13541" spans="5:5" ht="13.5" thickTop="1" thickBot="1">
      <c r="E13541"/>
    </row>
    <row r="13542" spans="5:5" ht="13.5" thickTop="1" thickBot="1">
      <c r="E13542"/>
    </row>
    <row r="13543" spans="5:5" ht="13.5" thickTop="1" thickBot="1">
      <c r="E13543"/>
    </row>
    <row r="13544" spans="5:5" ht="13.5" thickTop="1" thickBot="1">
      <c r="E13544"/>
    </row>
    <row r="13545" spans="5:5" ht="13.5" thickTop="1" thickBot="1">
      <c r="E13545"/>
    </row>
    <row r="13546" spans="5:5" ht="13.5" thickTop="1" thickBot="1">
      <c r="E13546"/>
    </row>
    <row r="13547" spans="5:5" ht="13.5" thickTop="1" thickBot="1">
      <c r="E13547"/>
    </row>
    <row r="13548" spans="5:5" ht="13.5" thickTop="1" thickBot="1">
      <c r="E13548"/>
    </row>
    <row r="13549" spans="5:5" ht="13.5" thickTop="1" thickBot="1">
      <c r="E13549"/>
    </row>
    <row r="13550" spans="5:5" ht="13.5" thickTop="1" thickBot="1">
      <c r="E13550"/>
    </row>
    <row r="13551" spans="5:5" ht="13.5" thickTop="1" thickBot="1">
      <c r="E13551"/>
    </row>
    <row r="13552" spans="5:5" ht="13.5" thickTop="1" thickBot="1">
      <c r="E13552"/>
    </row>
    <row r="13553" spans="5:5" ht="13.5" thickTop="1" thickBot="1">
      <c r="E13553"/>
    </row>
    <row r="13554" spans="5:5" ht="13.5" thickTop="1" thickBot="1">
      <c r="E13554"/>
    </row>
    <row r="13555" spans="5:5" ht="13.5" thickTop="1" thickBot="1">
      <c r="E13555"/>
    </row>
    <row r="13556" spans="5:5" ht="13.5" thickTop="1" thickBot="1">
      <c r="E13556"/>
    </row>
    <row r="13557" spans="5:5" ht="13.5" thickTop="1" thickBot="1">
      <c r="E13557"/>
    </row>
    <row r="13558" spans="5:5" ht="13.5" thickTop="1" thickBot="1">
      <c r="E13558"/>
    </row>
    <row r="13559" spans="5:5" ht="13.5" thickTop="1" thickBot="1">
      <c r="E13559"/>
    </row>
    <row r="13560" spans="5:5" ht="13.5" thickTop="1" thickBot="1">
      <c r="E13560"/>
    </row>
    <row r="13561" spans="5:5" ht="13.5" thickTop="1" thickBot="1">
      <c r="E13561"/>
    </row>
    <row r="13562" spans="5:5" ht="13.5" thickTop="1" thickBot="1">
      <c r="E13562"/>
    </row>
    <row r="13563" spans="5:5" ht="13.5" thickTop="1" thickBot="1">
      <c r="E13563"/>
    </row>
    <row r="13564" spans="5:5" ht="13.5" thickTop="1" thickBot="1">
      <c r="E13564"/>
    </row>
    <row r="13565" spans="5:5" ht="13.5" thickTop="1" thickBot="1">
      <c r="E13565"/>
    </row>
    <row r="13566" spans="5:5" ht="13.5" thickTop="1" thickBot="1">
      <c r="E13566"/>
    </row>
    <row r="13567" spans="5:5" ht="13.5" thickTop="1" thickBot="1">
      <c r="E13567"/>
    </row>
    <row r="13568" spans="5:5" ht="13.5" thickTop="1" thickBot="1">
      <c r="E13568"/>
    </row>
    <row r="13569" spans="5:5" ht="13.5" thickTop="1" thickBot="1">
      <c r="E13569"/>
    </row>
    <row r="13570" spans="5:5" ht="13.5" thickTop="1" thickBot="1">
      <c r="E13570"/>
    </row>
    <row r="13571" spans="5:5" ht="13.5" thickTop="1" thickBot="1">
      <c r="E13571"/>
    </row>
    <row r="13572" spans="5:5" ht="13.5" thickTop="1" thickBot="1">
      <c r="E13572"/>
    </row>
    <row r="13573" spans="5:5" ht="13.5" thickTop="1" thickBot="1">
      <c r="E13573"/>
    </row>
    <row r="13574" spans="5:5" ht="13.5" thickTop="1" thickBot="1">
      <c r="E13574"/>
    </row>
    <row r="13575" spans="5:5" ht="13.5" thickTop="1" thickBot="1">
      <c r="E13575"/>
    </row>
    <row r="13576" spans="5:5" ht="13.5" thickTop="1" thickBot="1">
      <c r="E13576"/>
    </row>
    <row r="13577" spans="5:5" ht="13.5" thickTop="1" thickBot="1">
      <c r="E13577"/>
    </row>
    <row r="13578" spans="5:5" ht="13" thickTop="1">
      <c r="E13578"/>
    </row>
    <row r="13579" spans="5:5">
      <c r="E13579"/>
    </row>
    <row r="13580" spans="5:5">
      <c r="E13580"/>
    </row>
    <row r="13581" spans="5:5">
      <c r="E13581"/>
    </row>
    <row r="13582" spans="5:5">
      <c r="E13582"/>
    </row>
    <row r="13583" spans="5:5">
      <c r="E13583"/>
    </row>
    <row r="13584" spans="5:5">
      <c r="E13584"/>
    </row>
    <row r="13585" spans="5:5">
      <c r="E13585"/>
    </row>
    <row r="13586" spans="5:5">
      <c r="E13586"/>
    </row>
    <row r="13587" spans="5:5">
      <c r="E13587"/>
    </row>
    <row r="13588" spans="5:5">
      <c r="E13588"/>
    </row>
    <row r="13589" spans="5:5">
      <c r="E13589"/>
    </row>
    <row r="13590" spans="5:5">
      <c r="E13590"/>
    </row>
    <row r="13591" spans="5:5" ht="13" thickBot="1">
      <c r="E13591"/>
    </row>
    <row r="13592" spans="5:5" ht="13.5" thickTop="1" thickBot="1">
      <c r="E13592"/>
    </row>
    <row r="13593" spans="5:5" ht="13.5" thickTop="1" thickBot="1">
      <c r="E13593"/>
    </row>
    <row r="13594" spans="5:5" ht="13.5" thickTop="1" thickBot="1">
      <c r="E13594"/>
    </row>
    <row r="13595" spans="5:5" ht="13.5" thickTop="1" thickBot="1">
      <c r="E13595"/>
    </row>
    <row r="13596" spans="5:5" ht="13.5" thickTop="1" thickBot="1">
      <c r="E13596"/>
    </row>
    <row r="13597" spans="5:5" ht="13.5" thickTop="1" thickBot="1">
      <c r="E13597"/>
    </row>
    <row r="13598" spans="5:5" ht="13.5" thickTop="1" thickBot="1">
      <c r="E13598"/>
    </row>
    <row r="13599" spans="5:5" ht="13.5" thickTop="1" thickBot="1">
      <c r="E13599"/>
    </row>
    <row r="13600" spans="5:5" ht="13.5" thickTop="1" thickBot="1">
      <c r="E13600"/>
    </row>
    <row r="13601" spans="5:5" ht="13.5" thickTop="1" thickBot="1">
      <c r="E13601"/>
    </row>
    <row r="13602" spans="5:5" ht="13.5" thickTop="1" thickBot="1">
      <c r="E13602"/>
    </row>
    <row r="13603" spans="5:5" ht="13.5" thickTop="1" thickBot="1">
      <c r="E13603"/>
    </row>
    <row r="13604" spans="5:5" ht="13.5" thickTop="1" thickBot="1">
      <c r="E13604"/>
    </row>
    <row r="13605" spans="5:5" ht="13.5" thickTop="1" thickBot="1">
      <c r="E13605"/>
    </row>
    <row r="13606" spans="5:5" ht="13.5" thickTop="1" thickBot="1">
      <c r="E13606"/>
    </row>
    <row r="13607" spans="5:5" ht="13.5" thickTop="1" thickBot="1">
      <c r="E13607"/>
    </row>
    <row r="13608" spans="5:5" ht="13.5" thickTop="1" thickBot="1">
      <c r="E13608"/>
    </row>
    <row r="13609" spans="5:5" ht="13.5" thickTop="1" thickBot="1">
      <c r="E13609"/>
    </row>
    <row r="13610" spans="5:5" ht="13.5" thickTop="1" thickBot="1">
      <c r="E13610"/>
    </row>
    <row r="13611" spans="5:5" ht="13.5" thickTop="1" thickBot="1">
      <c r="E13611"/>
    </row>
    <row r="13612" spans="5:5" ht="13.5" thickTop="1" thickBot="1">
      <c r="E13612"/>
    </row>
    <row r="13613" spans="5:5" ht="13.5" thickTop="1" thickBot="1">
      <c r="E13613"/>
    </row>
    <row r="13614" spans="5:5" ht="13.5" thickTop="1" thickBot="1">
      <c r="E13614"/>
    </row>
    <row r="13615" spans="5:5" ht="13.5" thickTop="1" thickBot="1">
      <c r="E13615"/>
    </row>
    <row r="13616" spans="5:5" ht="13.5" thickTop="1" thickBot="1">
      <c r="E13616"/>
    </row>
    <row r="13617" spans="5:5" ht="13.5" thickTop="1" thickBot="1">
      <c r="E13617"/>
    </row>
    <row r="13618" spans="5:5" ht="13.5" thickTop="1" thickBot="1">
      <c r="E13618"/>
    </row>
    <row r="13619" spans="5:5" ht="13.5" thickTop="1" thickBot="1">
      <c r="E13619"/>
    </row>
    <row r="13620" spans="5:5" ht="13.5" thickTop="1" thickBot="1">
      <c r="E13620"/>
    </row>
    <row r="13621" spans="5:5" ht="13.5" thickTop="1" thickBot="1">
      <c r="E13621"/>
    </row>
    <row r="13622" spans="5:5" ht="13.5" thickTop="1" thickBot="1">
      <c r="E13622"/>
    </row>
    <row r="13623" spans="5:5" ht="13.5" thickTop="1" thickBot="1">
      <c r="E13623"/>
    </row>
    <row r="13624" spans="5:5" ht="13.5" thickTop="1" thickBot="1">
      <c r="E13624"/>
    </row>
    <row r="13625" spans="5:5" ht="13.5" thickTop="1" thickBot="1">
      <c r="E13625"/>
    </row>
    <row r="13626" spans="5:5" ht="13.5" thickTop="1" thickBot="1">
      <c r="E13626"/>
    </row>
    <row r="13627" spans="5:5" ht="13.5" thickTop="1" thickBot="1">
      <c r="E13627"/>
    </row>
    <row r="13628" spans="5:5" ht="13.5" thickTop="1" thickBot="1">
      <c r="E13628"/>
    </row>
    <row r="13629" spans="5:5" ht="13.5" thickTop="1" thickBot="1">
      <c r="E13629"/>
    </row>
    <row r="13630" spans="5:5" ht="13.5" thickTop="1" thickBot="1">
      <c r="E13630"/>
    </row>
    <row r="13631" spans="5:5" ht="13.5" thickTop="1" thickBot="1">
      <c r="E13631"/>
    </row>
    <row r="13632" spans="5:5" ht="13.5" thickTop="1" thickBot="1">
      <c r="E13632"/>
    </row>
    <row r="13633" spans="5:5" ht="13.5" thickTop="1" thickBot="1">
      <c r="E13633"/>
    </row>
    <row r="13634" spans="5:5" ht="13.5" thickTop="1" thickBot="1">
      <c r="E13634"/>
    </row>
    <row r="13635" spans="5:5" ht="13.5" thickTop="1" thickBot="1">
      <c r="E13635"/>
    </row>
    <row r="13636" spans="5:5" ht="13.5" thickTop="1" thickBot="1">
      <c r="E13636"/>
    </row>
    <row r="13637" spans="5:5" ht="13.5" thickTop="1" thickBot="1">
      <c r="E13637"/>
    </row>
    <row r="13638" spans="5:5" ht="13.5" thickTop="1" thickBot="1">
      <c r="E13638"/>
    </row>
    <row r="13639" spans="5:5" ht="13.5" thickTop="1" thickBot="1">
      <c r="E13639"/>
    </row>
    <row r="13640" spans="5:5" ht="13.5" thickTop="1" thickBot="1">
      <c r="E13640"/>
    </row>
    <row r="13641" spans="5:5" ht="13.5" thickTop="1" thickBot="1">
      <c r="E13641"/>
    </row>
    <row r="13642" spans="5:5" ht="13.5" thickTop="1" thickBot="1">
      <c r="E13642"/>
    </row>
    <row r="13643" spans="5:5" ht="13.5" thickTop="1" thickBot="1">
      <c r="E13643"/>
    </row>
    <row r="13644" spans="5:5" ht="13.5" thickTop="1" thickBot="1">
      <c r="E13644"/>
    </row>
    <row r="13645" spans="5:5" ht="13.5" thickTop="1" thickBot="1">
      <c r="E13645"/>
    </row>
    <row r="13646" spans="5:5" ht="13.5" thickTop="1" thickBot="1">
      <c r="E13646"/>
    </row>
    <row r="13647" spans="5:5" ht="13.5" thickTop="1" thickBot="1">
      <c r="E13647"/>
    </row>
    <row r="13648" spans="5:5" ht="13" thickTop="1">
      <c r="E13648"/>
    </row>
    <row r="13649" spans="5:5">
      <c r="E13649"/>
    </row>
    <row r="13650" spans="5:5">
      <c r="E13650"/>
    </row>
    <row r="13651" spans="5:5">
      <c r="E13651"/>
    </row>
    <row r="13652" spans="5:5">
      <c r="E13652"/>
    </row>
    <row r="13653" spans="5:5">
      <c r="E13653"/>
    </row>
    <row r="13654" spans="5:5">
      <c r="E13654"/>
    </row>
    <row r="13655" spans="5:5">
      <c r="E13655"/>
    </row>
    <row r="13656" spans="5:5">
      <c r="E13656"/>
    </row>
    <row r="13657" spans="5:5">
      <c r="E13657"/>
    </row>
    <row r="13658" spans="5:5">
      <c r="E13658"/>
    </row>
    <row r="13659" spans="5:5">
      <c r="E13659"/>
    </row>
    <row r="13660" spans="5:5">
      <c r="E13660"/>
    </row>
    <row r="13661" spans="5:5" ht="13" thickBot="1">
      <c r="E13661"/>
    </row>
    <row r="13662" spans="5:5" ht="13.5" thickTop="1" thickBot="1">
      <c r="E13662"/>
    </row>
    <row r="13663" spans="5:5" ht="13.5" thickTop="1" thickBot="1">
      <c r="E13663"/>
    </row>
    <row r="13664" spans="5:5" ht="13.5" thickTop="1" thickBot="1">
      <c r="E13664"/>
    </row>
    <row r="13665" spans="5:5" ht="13.5" thickTop="1" thickBot="1">
      <c r="E13665"/>
    </row>
    <row r="13666" spans="5:5" ht="13.5" thickTop="1" thickBot="1">
      <c r="E13666"/>
    </row>
    <row r="13667" spans="5:5" ht="13.5" thickTop="1" thickBot="1">
      <c r="E13667"/>
    </row>
    <row r="13668" spans="5:5" ht="13.5" thickTop="1" thickBot="1">
      <c r="E13668"/>
    </row>
    <row r="13669" spans="5:5" ht="13.5" thickTop="1" thickBot="1">
      <c r="E13669"/>
    </row>
    <row r="13670" spans="5:5" ht="13.5" thickTop="1" thickBot="1">
      <c r="E13670"/>
    </row>
    <row r="13671" spans="5:5" ht="13.5" thickTop="1" thickBot="1">
      <c r="E13671"/>
    </row>
    <row r="13672" spans="5:5" ht="13.5" thickTop="1" thickBot="1">
      <c r="E13672"/>
    </row>
    <row r="13673" spans="5:5" ht="13.5" thickTop="1" thickBot="1">
      <c r="E13673"/>
    </row>
    <row r="13674" spans="5:5" ht="13.5" thickTop="1" thickBot="1">
      <c r="E13674"/>
    </row>
    <row r="13675" spans="5:5" ht="13.5" thickTop="1" thickBot="1">
      <c r="E13675"/>
    </row>
    <row r="13676" spans="5:5" ht="13.5" thickTop="1" thickBot="1">
      <c r="E13676"/>
    </row>
    <row r="13677" spans="5:5" ht="13.5" thickTop="1" thickBot="1">
      <c r="E13677"/>
    </row>
    <row r="13678" spans="5:5" ht="13.5" thickTop="1" thickBot="1">
      <c r="E13678"/>
    </row>
    <row r="13679" spans="5:5" ht="13.5" thickTop="1" thickBot="1">
      <c r="E13679"/>
    </row>
    <row r="13680" spans="5:5" ht="13.5" thickTop="1" thickBot="1">
      <c r="E13680"/>
    </row>
    <row r="13681" spans="5:5" ht="13.5" thickTop="1" thickBot="1">
      <c r="E13681"/>
    </row>
    <row r="13682" spans="5:5" ht="13.5" thickTop="1" thickBot="1">
      <c r="E13682"/>
    </row>
    <row r="13683" spans="5:5" ht="13.5" thickTop="1" thickBot="1">
      <c r="E13683"/>
    </row>
    <row r="13684" spans="5:5" ht="13.5" thickTop="1" thickBot="1">
      <c r="E13684"/>
    </row>
    <row r="13685" spans="5:5" ht="13.5" thickTop="1" thickBot="1">
      <c r="E13685"/>
    </row>
    <row r="13686" spans="5:5" ht="13.5" thickTop="1" thickBot="1">
      <c r="E13686"/>
    </row>
    <row r="13687" spans="5:5" ht="13.5" thickTop="1" thickBot="1">
      <c r="E13687"/>
    </row>
    <row r="13688" spans="5:5" ht="13.5" thickTop="1" thickBot="1">
      <c r="E13688"/>
    </row>
    <row r="13689" spans="5:5" ht="13.5" thickTop="1" thickBot="1">
      <c r="E13689"/>
    </row>
    <row r="13690" spans="5:5" ht="13.5" thickTop="1" thickBot="1">
      <c r="E13690"/>
    </row>
    <row r="13691" spans="5:5" ht="13.5" thickTop="1" thickBot="1">
      <c r="E13691"/>
    </row>
    <row r="13692" spans="5:5" ht="13.5" thickTop="1" thickBot="1">
      <c r="E13692"/>
    </row>
    <row r="13693" spans="5:5" ht="13.5" thickTop="1" thickBot="1">
      <c r="E13693"/>
    </row>
    <row r="13694" spans="5:5" ht="13.5" thickTop="1" thickBot="1">
      <c r="E13694"/>
    </row>
    <row r="13695" spans="5:5" ht="13.5" thickTop="1" thickBot="1">
      <c r="E13695"/>
    </row>
    <row r="13696" spans="5:5" ht="13.5" thickTop="1" thickBot="1">
      <c r="E13696"/>
    </row>
    <row r="13697" spans="5:5" ht="13.5" thickTop="1" thickBot="1">
      <c r="E13697"/>
    </row>
    <row r="13698" spans="5:5" ht="13.5" thickTop="1" thickBot="1">
      <c r="E13698"/>
    </row>
    <row r="13699" spans="5:5" ht="13.5" thickTop="1" thickBot="1">
      <c r="E13699"/>
    </row>
    <row r="13700" spans="5:5" ht="13.5" thickTop="1" thickBot="1">
      <c r="E13700"/>
    </row>
    <row r="13701" spans="5:5" ht="13.5" thickTop="1" thickBot="1">
      <c r="E13701"/>
    </row>
    <row r="13702" spans="5:5" ht="13.5" thickTop="1" thickBot="1">
      <c r="E13702"/>
    </row>
    <row r="13703" spans="5:5" ht="13.5" thickTop="1" thickBot="1">
      <c r="E13703"/>
    </row>
    <row r="13704" spans="5:5" ht="13.5" thickTop="1" thickBot="1">
      <c r="E13704"/>
    </row>
    <row r="13705" spans="5:5" ht="13.5" thickTop="1" thickBot="1">
      <c r="E13705"/>
    </row>
    <row r="13706" spans="5:5" ht="13.5" thickTop="1" thickBot="1">
      <c r="E13706"/>
    </row>
    <row r="13707" spans="5:5" ht="13.5" thickTop="1" thickBot="1">
      <c r="E13707"/>
    </row>
    <row r="13708" spans="5:5" ht="13.5" thickTop="1" thickBot="1">
      <c r="E13708"/>
    </row>
    <row r="13709" spans="5:5" ht="13.5" thickTop="1" thickBot="1">
      <c r="E13709"/>
    </row>
    <row r="13710" spans="5:5" ht="13.5" thickTop="1" thickBot="1">
      <c r="E13710"/>
    </row>
    <row r="13711" spans="5:5" ht="13.5" thickTop="1" thickBot="1">
      <c r="E13711"/>
    </row>
    <row r="13712" spans="5:5" ht="13.5" thickTop="1" thickBot="1">
      <c r="E13712"/>
    </row>
    <row r="13713" spans="5:5" ht="13.5" thickTop="1" thickBot="1">
      <c r="E13713"/>
    </row>
    <row r="13714" spans="5:5" ht="13.5" thickTop="1" thickBot="1">
      <c r="E13714"/>
    </row>
    <row r="13715" spans="5:5" ht="13.5" thickTop="1" thickBot="1">
      <c r="E13715"/>
    </row>
    <row r="13716" spans="5:5" ht="13.5" thickTop="1" thickBot="1">
      <c r="E13716"/>
    </row>
    <row r="13717" spans="5:5" ht="13.5" thickTop="1" thickBot="1">
      <c r="E13717"/>
    </row>
    <row r="13718" spans="5:5" ht="13" thickTop="1">
      <c r="E13718"/>
    </row>
    <row r="13719" spans="5:5">
      <c r="E13719"/>
    </row>
    <row r="13720" spans="5:5">
      <c r="E13720"/>
    </row>
    <row r="13721" spans="5:5">
      <c r="E13721"/>
    </row>
    <row r="13722" spans="5:5">
      <c r="E13722"/>
    </row>
    <row r="13723" spans="5:5">
      <c r="E13723"/>
    </row>
    <row r="13724" spans="5:5">
      <c r="E13724"/>
    </row>
    <row r="13725" spans="5:5">
      <c r="E13725"/>
    </row>
    <row r="13726" spans="5:5">
      <c r="E13726"/>
    </row>
    <row r="13727" spans="5:5">
      <c r="E13727"/>
    </row>
    <row r="13728" spans="5:5">
      <c r="E13728"/>
    </row>
    <row r="13729" spans="5:5">
      <c r="E13729"/>
    </row>
    <row r="13730" spans="5:5">
      <c r="E13730"/>
    </row>
    <row r="13731" spans="5:5" ht="13" thickBot="1">
      <c r="E13731"/>
    </row>
    <row r="13732" spans="5:5" ht="13.5" thickTop="1" thickBot="1">
      <c r="E13732"/>
    </row>
    <row r="13733" spans="5:5" ht="13.5" thickTop="1" thickBot="1">
      <c r="E13733"/>
    </row>
    <row r="13734" spans="5:5" ht="13.5" thickTop="1" thickBot="1">
      <c r="E13734"/>
    </row>
    <row r="13735" spans="5:5" ht="13.5" thickTop="1" thickBot="1">
      <c r="E13735"/>
    </row>
    <row r="13736" spans="5:5" ht="13.5" thickTop="1" thickBot="1">
      <c r="E13736"/>
    </row>
    <row r="13737" spans="5:5" ht="13.5" thickTop="1" thickBot="1">
      <c r="E13737"/>
    </row>
    <row r="13738" spans="5:5" ht="13.5" thickTop="1" thickBot="1">
      <c r="E13738"/>
    </row>
    <row r="13739" spans="5:5" ht="13.5" thickTop="1" thickBot="1">
      <c r="E13739"/>
    </row>
    <row r="13740" spans="5:5" ht="13.5" thickTop="1" thickBot="1">
      <c r="E13740"/>
    </row>
    <row r="13741" spans="5:5" ht="13.5" thickTop="1" thickBot="1">
      <c r="E13741"/>
    </row>
    <row r="13742" spans="5:5" ht="13.5" thickTop="1" thickBot="1">
      <c r="E13742"/>
    </row>
    <row r="13743" spans="5:5" ht="13.5" thickTop="1" thickBot="1">
      <c r="E13743"/>
    </row>
    <row r="13744" spans="5:5" ht="13.5" thickTop="1" thickBot="1">
      <c r="E13744"/>
    </row>
    <row r="13745" spans="5:5" ht="13.5" thickTop="1" thickBot="1">
      <c r="E13745"/>
    </row>
    <row r="13746" spans="5:5" ht="13.5" thickTop="1" thickBot="1">
      <c r="E13746"/>
    </row>
    <row r="13747" spans="5:5" ht="13.5" thickTop="1" thickBot="1">
      <c r="E13747"/>
    </row>
    <row r="13748" spans="5:5" ht="13.5" thickTop="1" thickBot="1">
      <c r="E13748"/>
    </row>
    <row r="13749" spans="5:5" ht="13.5" thickTop="1" thickBot="1">
      <c r="E13749"/>
    </row>
    <row r="13750" spans="5:5" ht="13.5" thickTop="1" thickBot="1">
      <c r="E13750"/>
    </row>
    <row r="13751" spans="5:5" ht="13.5" thickTop="1" thickBot="1">
      <c r="E13751"/>
    </row>
    <row r="13752" spans="5:5" ht="13.5" thickTop="1" thickBot="1">
      <c r="E13752"/>
    </row>
    <row r="13753" spans="5:5" ht="13.5" thickTop="1" thickBot="1">
      <c r="E13753"/>
    </row>
    <row r="13754" spans="5:5" ht="13.5" thickTop="1" thickBot="1">
      <c r="E13754"/>
    </row>
    <row r="13755" spans="5:5" ht="13.5" thickTop="1" thickBot="1">
      <c r="E13755"/>
    </row>
    <row r="13756" spans="5:5" ht="13.5" thickTop="1" thickBot="1">
      <c r="E13756"/>
    </row>
    <row r="13757" spans="5:5" ht="13.5" thickTop="1" thickBot="1">
      <c r="E13757"/>
    </row>
    <row r="13758" spans="5:5" ht="13.5" thickTop="1" thickBot="1">
      <c r="E13758"/>
    </row>
    <row r="13759" spans="5:5" ht="13.5" thickTop="1" thickBot="1">
      <c r="E13759"/>
    </row>
    <row r="13760" spans="5:5" ht="13.5" thickTop="1" thickBot="1">
      <c r="E13760"/>
    </row>
    <row r="13761" spans="5:5" ht="13.5" thickTop="1" thickBot="1">
      <c r="E13761"/>
    </row>
    <row r="13762" spans="5:5" ht="13.5" thickTop="1" thickBot="1">
      <c r="E13762"/>
    </row>
    <row r="13763" spans="5:5" ht="13.5" thickTop="1" thickBot="1">
      <c r="E13763"/>
    </row>
    <row r="13764" spans="5:5" ht="13.5" thickTop="1" thickBot="1">
      <c r="E13764"/>
    </row>
    <row r="13765" spans="5:5" ht="13.5" thickTop="1" thickBot="1">
      <c r="E13765"/>
    </row>
    <row r="13766" spans="5:5" ht="13.5" thickTop="1" thickBot="1">
      <c r="E13766"/>
    </row>
    <row r="13767" spans="5:5" ht="13.5" thickTop="1" thickBot="1">
      <c r="E13767"/>
    </row>
    <row r="13768" spans="5:5" ht="13.5" thickTop="1" thickBot="1">
      <c r="E13768"/>
    </row>
    <row r="13769" spans="5:5" ht="13.5" thickTop="1" thickBot="1">
      <c r="E13769"/>
    </row>
    <row r="13770" spans="5:5" ht="13.5" thickTop="1" thickBot="1">
      <c r="E13770"/>
    </row>
    <row r="13771" spans="5:5" ht="13.5" thickTop="1" thickBot="1">
      <c r="E13771"/>
    </row>
    <row r="13772" spans="5:5" ht="13.5" thickTop="1" thickBot="1">
      <c r="E13772"/>
    </row>
    <row r="13773" spans="5:5" ht="13.5" thickTop="1" thickBot="1">
      <c r="E13773"/>
    </row>
    <row r="13774" spans="5:5" ht="13.5" thickTop="1" thickBot="1">
      <c r="E13774"/>
    </row>
    <row r="13775" spans="5:5" ht="13.5" thickTop="1" thickBot="1">
      <c r="E13775"/>
    </row>
    <row r="13776" spans="5:5" ht="13.5" thickTop="1" thickBot="1">
      <c r="E13776"/>
    </row>
    <row r="13777" spans="5:5" ht="13.5" thickTop="1" thickBot="1">
      <c r="E13777"/>
    </row>
    <row r="13778" spans="5:5" ht="13.5" thickTop="1" thickBot="1">
      <c r="E13778"/>
    </row>
    <row r="13779" spans="5:5" ht="13.5" thickTop="1" thickBot="1">
      <c r="E13779"/>
    </row>
    <row r="13780" spans="5:5" ht="13.5" thickTop="1" thickBot="1">
      <c r="E13780"/>
    </row>
    <row r="13781" spans="5:5" ht="13.5" thickTop="1" thickBot="1">
      <c r="E13781"/>
    </row>
    <row r="13782" spans="5:5" ht="13.5" thickTop="1" thickBot="1">
      <c r="E13782"/>
    </row>
    <row r="13783" spans="5:5" ht="13.5" thickTop="1" thickBot="1">
      <c r="E13783"/>
    </row>
    <row r="13784" spans="5:5" ht="13.5" thickTop="1" thickBot="1">
      <c r="E13784"/>
    </row>
    <row r="13785" spans="5:5" ht="13.5" thickTop="1" thickBot="1">
      <c r="E13785"/>
    </row>
    <row r="13786" spans="5:5" ht="13.5" thickTop="1" thickBot="1">
      <c r="E13786"/>
    </row>
    <row r="13787" spans="5:5" ht="13.5" thickTop="1" thickBot="1">
      <c r="E13787"/>
    </row>
    <row r="13788" spans="5:5" ht="13" thickTop="1">
      <c r="E13788"/>
    </row>
    <row r="13789" spans="5:5">
      <c r="E13789"/>
    </row>
    <row r="13790" spans="5:5">
      <c r="E13790"/>
    </row>
    <row r="13791" spans="5:5">
      <c r="E13791"/>
    </row>
    <row r="13792" spans="5:5">
      <c r="E13792"/>
    </row>
    <row r="13793" spans="5:5">
      <c r="E13793"/>
    </row>
    <row r="13794" spans="5:5">
      <c r="E13794"/>
    </row>
    <row r="13795" spans="5:5">
      <c r="E13795"/>
    </row>
    <row r="13796" spans="5:5">
      <c r="E13796"/>
    </row>
    <row r="13797" spans="5:5">
      <c r="E13797"/>
    </row>
    <row r="13798" spans="5:5">
      <c r="E13798"/>
    </row>
    <row r="13799" spans="5:5">
      <c r="E13799"/>
    </row>
    <row r="13800" spans="5:5">
      <c r="E13800"/>
    </row>
    <row r="13801" spans="5:5" ht="13" thickBot="1">
      <c r="E13801"/>
    </row>
    <row r="13802" spans="5:5" ht="13.5" thickTop="1" thickBot="1">
      <c r="E13802"/>
    </row>
    <row r="13803" spans="5:5" ht="13.5" thickTop="1" thickBot="1">
      <c r="E13803"/>
    </row>
    <row r="13804" spans="5:5" ht="13.5" thickTop="1" thickBot="1">
      <c r="E13804"/>
    </row>
    <row r="13805" spans="5:5" ht="13.5" thickTop="1" thickBot="1">
      <c r="E13805"/>
    </row>
    <row r="13806" spans="5:5" ht="13.5" thickTop="1" thickBot="1">
      <c r="E13806"/>
    </row>
    <row r="13807" spans="5:5" ht="13.5" thickTop="1" thickBot="1">
      <c r="E13807"/>
    </row>
    <row r="13808" spans="5:5" ht="13.5" thickTop="1" thickBot="1">
      <c r="E13808"/>
    </row>
    <row r="13809" spans="5:5" ht="13.5" thickTop="1" thickBot="1">
      <c r="E13809"/>
    </row>
    <row r="13810" spans="5:5" ht="13.5" thickTop="1" thickBot="1">
      <c r="E13810"/>
    </row>
    <row r="13811" spans="5:5" ht="13.5" thickTop="1" thickBot="1">
      <c r="E13811"/>
    </row>
    <row r="13812" spans="5:5" ht="13.5" thickTop="1" thickBot="1">
      <c r="E13812"/>
    </row>
    <row r="13813" spans="5:5" ht="13.5" thickTop="1" thickBot="1">
      <c r="E13813"/>
    </row>
    <row r="13814" spans="5:5" ht="13.5" thickTop="1" thickBot="1">
      <c r="E13814"/>
    </row>
    <row r="13815" spans="5:5" ht="13.5" thickTop="1" thickBot="1">
      <c r="E13815"/>
    </row>
    <row r="13816" spans="5:5" ht="13.5" thickTop="1" thickBot="1">
      <c r="E13816"/>
    </row>
    <row r="13817" spans="5:5" ht="13.5" thickTop="1" thickBot="1">
      <c r="E13817"/>
    </row>
    <row r="13818" spans="5:5" ht="13.5" thickTop="1" thickBot="1">
      <c r="E13818"/>
    </row>
    <row r="13819" spans="5:5" ht="13.5" thickTop="1" thickBot="1">
      <c r="E13819"/>
    </row>
    <row r="13820" spans="5:5" ht="13.5" thickTop="1" thickBot="1">
      <c r="E13820"/>
    </row>
    <row r="13821" spans="5:5" ht="13.5" thickTop="1" thickBot="1">
      <c r="E13821"/>
    </row>
    <row r="13822" spans="5:5" ht="13.5" thickTop="1" thickBot="1">
      <c r="E13822"/>
    </row>
    <row r="13823" spans="5:5" ht="13.5" thickTop="1" thickBot="1">
      <c r="E13823"/>
    </row>
    <row r="13824" spans="5:5" ht="13.5" thickTop="1" thickBot="1">
      <c r="E13824"/>
    </row>
    <row r="13825" spans="5:5" ht="13.5" thickTop="1" thickBot="1">
      <c r="E13825"/>
    </row>
    <row r="13826" spans="5:5" ht="13.5" thickTop="1" thickBot="1">
      <c r="E13826"/>
    </row>
    <row r="13827" spans="5:5" ht="13.5" thickTop="1" thickBot="1">
      <c r="E13827"/>
    </row>
    <row r="13828" spans="5:5" ht="13.5" thickTop="1" thickBot="1">
      <c r="E13828"/>
    </row>
    <row r="13829" spans="5:5" ht="13.5" thickTop="1" thickBot="1">
      <c r="E13829"/>
    </row>
    <row r="13830" spans="5:5" ht="13.5" thickTop="1" thickBot="1">
      <c r="E13830"/>
    </row>
    <row r="13831" spans="5:5" ht="13.5" thickTop="1" thickBot="1">
      <c r="E13831"/>
    </row>
    <row r="13832" spans="5:5" ht="13.5" thickTop="1" thickBot="1">
      <c r="E13832"/>
    </row>
    <row r="13833" spans="5:5" ht="13.5" thickTop="1" thickBot="1">
      <c r="E13833"/>
    </row>
    <row r="13834" spans="5:5" ht="13.5" thickTop="1" thickBot="1">
      <c r="E13834"/>
    </row>
    <row r="13835" spans="5:5" ht="13.5" thickTop="1" thickBot="1">
      <c r="E13835"/>
    </row>
    <row r="13836" spans="5:5" ht="13.5" thickTop="1" thickBot="1">
      <c r="E13836"/>
    </row>
    <row r="13837" spans="5:5" ht="13.5" thickTop="1" thickBot="1">
      <c r="E13837"/>
    </row>
    <row r="13838" spans="5:5" ht="13.5" thickTop="1" thickBot="1">
      <c r="E13838"/>
    </row>
    <row r="13839" spans="5:5" ht="13.5" thickTop="1" thickBot="1">
      <c r="E13839"/>
    </row>
    <row r="13840" spans="5:5" ht="13.5" thickTop="1" thickBot="1">
      <c r="E13840"/>
    </row>
    <row r="13841" spans="5:5" ht="13.5" thickTop="1" thickBot="1">
      <c r="E13841"/>
    </row>
    <row r="13842" spans="5:5" ht="13.5" thickTop="1" thickBot="1">
      <c r="E13842"/>
    </row>
    <row r="13843" spans="5:5" ht="13.5" thickTop="1" thickBot="1">
      <c r="E13843"/>
    </row>
    <row r="13844" spans="5:5" ht="13.5" thickTop="1" thickBot="1">
      <c r="E13844"/>
    </row>
    <row r="13845" spans="5:5" ht="13.5" thickTop="1" thickBot="1">
      <c r="E13845"/>
    </row>
    <row r="13846" spans="5:5" ht="13.5" thickTop="1" thickBot="1">
      <c r="E13846"/>
    </row>
    <row r="13847" spans="5:5" ht="13.5" thickTop="1" thickBot="1">
      <c r="E13847"/>
    </row>
    <row r="13848" spans="5:5" ht="13.5" thickTop="1" thickBot="1">
      <c r="E13848"/>
    </row>
    <row r="13849" spans="5:5" ht="13.5" thickTop="1" thickBot="1">
      <c r="E13849"/>
    </row>
    <row r="13850" spans="5:5" ht="13.5" thickTop="1" thickBot="1">
      <c r="E13850"/>
    </row>
    <row r="13851" spans="5:5" ht="13.5" thickTop="1" thickBot="1">
      <c r="E13851"/>
    </row>
    <row r="13852" spans="5:5" ht="13.5" thickTop="1" thickBot="1">
      <c r="E13852"/>
    </row>
    <row r="13853" spans="5:5" ht="13.5" thickTop="1" thickBot="1">
      <c r="E13853"/>
    </row>
    <row r="13854" spans="5:5" ht="13.5" thickTop="1" thickBot="1">
      <c r="E13854"/>
    </row>
    <row r="13855" spans="5:5" ht="13.5" thickTop="1" thickBot="1">
      <c r="E13855"/>
    </row>
    <row r="13856" spans="5:5" ht="13.5" thickTop="1" thickBot="1">
      <c r="E13856"/>
    </row>
    <row r="13857" spans="5:5" ht="13.5" thickTop="1" thickBot="1">
      <c r="E13857"/>
    </row>
    <row r="13858" spans="5:5" ht="13" thickTop="1">
      <c r="E13858"/>
    </row>
    <row r="13859" spans="5:5">
      <c r="E13859"/>
    </row>
    <row r="13860" spans="5:5">
      <c r="E13860"/>
    </row>
    <row r="13861" spans="5:5">
      <c r="E13861"/>
    </row>
    <row r="13862" spans="5:5">
      <c r="E13862"/>
    </row>
    <row r="13863" spans="5:5">
      <c r="E13863"/>
    </row>
    <row r="13864" spans="5:5">
      <c r="E13864"/>
    </row>
    <row r="13865" spans="5:5">
      <c r="E13865"/>
    </row>
    <row r="13866" spans="5:5">
      <c r="E13866"/>
    </row>
    <row r="13867" spans="5:5">
      <c r="E13867"/>
    </row>
    <row r="13868" spans="5:5">
      <c r="E13868"/>
    </row>
    <row r="13869" spans="5:5">
      <c r="E13869"/>
    </row>
    <row r="13870" spans="5:5">
      <c r="E13870"/>
    </row>
    <row r="13871" spans="5:5" ht="13" thickBot="1">
      <c r="E13871"/>
    </row>
    <row r="13872" spans="5:5" ht="13.5" thickTop="1" thickBot="1">
      <c r="E13872"/>
    </row>
    <row r="13873" spans="5:5" ht="13.5" thickTop="1" thickBot="1">
      <c r="E13873"/>
    </row>
    <row r="13874" spans="5:5" ht="13.5" thickTop="1" thickBot="1">
      <c r="E13874"/>
    </row>
    <row r="13875" spans="5:5" ht="13.5" thickTop="1" thickBot="1">
      <c r="E13875"/>
    </row>
    <row r="13876" spans="5:5" ht="13.5" thickTop="1" thickBot="1">
      <c r="E13876"/>
    </row>
    <row r="13877" spans="5:5" ht="13.5" thickTop="1" thickBot="1">
      <c r="E13877"/>
    </row>
    <row r="13878" spans="5:5" ht="13.5" thickTop="1" thickBot="1">
      <c r="E13878"/>
    </row>
    <row r="13879" spans="5:5" ht="13.5" thickTop="1" thickBot="1">
      <c r="E13879"/>
    </row>
    <row r="13880" spans="5:5" ht="13.5" thickTop="1" thickBot="1">
      <c r="E13880"/>
    </row>
    <row r="13881" spans="5:5" ht="13.5" thickTop="1" thickBot="1">
      <c r="E13881"/>
    </row>
    <row r="13882" spans="5:5" ht="13.5" thickTop="1" thickBot="1">
      <c r="E13882"/>
    </row>
    <row r="13883" spans="5:5" ht="13.5" thickTop="1" thickBot="1">
      <c r="E13883"/>
    </row>
    <row r="13884" spans="5:5" ht="13.5" thickTop="1" thickBot="1">
      <c r="E13884"/>
    </row>
    <row r="13885" spans="5:5" ht="13.5" thickTop="1" thickBot="1">
      <c r="E13885"/>
    </row>
    <row r="13886" spans="5:5" ht="13.5" thickTop="1" thickBot="1">
      <c r="E13886"/>
    </row>
    <row r="13887" spans="5:5" ht="13.5" thickTop="1" thickBot="1">
      <c r="E13887"/>
    </row>
    <row r="13888" spans="5:5" ht="13.5" thickTop="1" thickBot="1">
      <c r="E13888"/>
    </row>
    <row r="13889" spans="5:5" ht="13.5" thickTop="1" thickBot="1">
      <c r="E13889"/>
    </row>
    <row r="13890" spans="5:5" ht="13.5" thickTop="1" thickBot="1">
      <c r="E13890"/>
    </row>
    <row r="13891" spans="5:5" ht="13.5" thickTop="1" thickBot="1">
      <c r="E13891"/>
    </row>
    <row r="13892" spans="5:5" ht="13.5" thickTop="1" thickBot="1">
      <c r="E13892"/>
    </row>
    <row r="13893" spans="5:5" ht="13.5" thickTop="1" thickBot="1">
      <c r="E13893"/>
    </row>
    <row r="13894" spans="5:5" ht="13.5" thickTop="1" thickBot="1">
      <c r="E13894"/>
    </row>
    <row r="13895" spans="5:5" ht="13.5" thickTop="1" thickBot="1">
      <c r="E13895"/>
    </row>
    <row r="13896" spans="5:5" ht="13.5" thickTop="1" thickBot="1">
      <c r="E13896"/>
    </row>
    <row r="13897" spans="5:5" ht="13.5" thickTop="1" thickBot="1">
      <c r="E13897"/>
    </row>
    <row r="13898" spans="5:5" ht="13.5" thickTop="1" thickBot="1">
      <c r="E13898"/>
    </row>
    <row r="13899" spans="5:5" ht="13.5" thickTop="1" thickBot="1">
      <c r="E13899"/>
    </row>
    <row r="13900" spans="5:5" ht="13.5" thickTop="1" thickBot="1">
      <c r="E13900"/>
    </row>
    <row r="13901" spans="5:5" ht="13.5" thickTop="1" thickBot="1">
      <c r="E13901"/>
    </row>
    <row r="13902" spans="5:5" ht="13.5" thickTop="1" thickBot="1">
      <c r="E13902"/>
    </row>
    <row r="13903" spans="5:5" ht="13.5" thickTop="1" thickBot="1">
      <c r="E13903"/>
    </row>
    <row r="13904" spans="5:5" ht="13.5" thickTop="1" thickBot="1">
      <c r="E13904"/>
    </row>
    <row r="13905" spans="5:5" ht="13.5" thickTop="1" thickBot="1">
      <c r="E13905"/>
    </row>
    <row r="13906" spans="5:5" ht="13.5" thickTop="1" thickBot="1">
      <c r="E13906"/>
    </row>
    <row r="13907" spans="5:5" ht="13.5" thickTop="1" thickBot="1">
      <c r="E13907"/>
    </row>
    <row r="13908" spans="5:5" ht="13.5" thickTop="1" thickBot="1">
      <c r="E13908"/>
    </row>
    <row r="13909" spans="5:5" ht="13.5" thickTop="1" thickBot="1">
      <c r="E13909"/>
    </row>
    <row r="13910" spans="5:5" ht="13.5" thickTop="1" thickBot="1">
      <c r="E13910"/>
    </row>
    <row r="13911" spans="5:5" ht="13.5" thickTop="1" thickBot="1">
      <c r="E13911"/>
    </row>
    <row r="13912" spans="5:5" ht="13.5" thickTop="1" thickBot="1">
      <c r="E13912"/>
    </row>
    <row r="13913" spans="5:5" ht="13.5" thickTop="1" thickBot="1">
      <c r="E13913"/>
    </row>
    <row r="13914" spans="5:5" ht="13.5" thickTop="1" thickBot="1">
      <c r="E13914"/>
    </row>
    <row r="13915" spans="5:5" ht="13.5" thickTop="1" thickBot="1">
      <c r="E13915"/>
    </row>
    <row r="13916" spans="5:5" ht="13.5" thickTop="1" thickBot="1">
      <c r="E13916"/>
    </row>
    <row r="13917" spans="5:5" ht="13.5" thickTop="1" thickBot="1">
      <c r="E13917"/>
    </row>
    <row r="13918" spans="5:5" ht="13.5" thickTop="1" thickBot="1">
      <c r="E13918"/>
    </row>
    <row r="13919" spans="5:5" ht="13.5" thickTop="1" thickBot="1">
      <c r="E13919"/>
    </row>
    <row r="13920" spans="5:5" ht="13.5" thickTop="1" thickBot="1">
      <c r="E13920"/>
    </row>
    <row r="13921" spans="5:5" ht="13.5" thickTop="1" thickBot="1">
      <c r="E13921"/>
    </row>
    <row r="13922" spans="5:5" ht="13.5" thickTop="1" thickBot="1">
      <c r="E13922"/>
    </row>
    <row r="13923" spans="5:5" ht="13.5" thickTop="1" thickBot="1">
      <c r="E13923"/>
    </row>
    <row r="13924" spans="5:5" ht="13.5" thickTop="1" thickBot="1">
      <c r="E13924"/>
    </row>
    <row r="13925" spans="5:5" ht="13.5" thickTop="1" thickBot="1">
      <c r="E13925"/>
    </row>
    <row r="13926" spans="5:5" ht="13.5" thickTop="1" thickBot="1">
      <c r="E13926"/>
    </row>
    <row r="13927" spans="5:5" ht="13.5" thickTop="1" thickBot="1">
      <c r="E13927"/>
    </row>
    <row r="13928" spans="5:5" ht="13" thickTop="1">
      <c r="E13928"/>
    </row>
    <row r="13929" spans="5:5">
      <c r="E13929"/>
    </row>
    <row r="13930" spans="5:5">
      <c r="E13930"/>
    </row>
    <row r="13931" spans="5:5">
      <c r="E13931"/>
    </row>
    <row r="13932" spans="5:5">
      <c r="E13932"/>
    </row>
    <row r="13933" spans="5:5">
      <c r="E13933"/>
    </row>
    <row r="13934" spans="5:5">
      <c r="E13934"/>
    </row>
    <row r="13935" spans="5:5">
      <c r="E13935"/>
    </row>
    <row r="13936" spans="5:5">
      <c r="E13936"/>
    </row>
    <row r="13937" spans="5:5">
      <c r="E13937"/>
    </row>
    <row r="13938" spans="5:5">
      <c r="E13938"/>
    </row>
    <row r="13939" spans="5:5">
      <c r="E13939"/>
    </row>
    <row r="13940" spans="5:5">
      <c r="E13940"/>
    </row>
    <row r="13941" spans="5:5" ht="13" thickBot="1">
      <c r="E13941"/>
    </row>
    <row r="13942" spans="5:5" ht="13.5" thickTop="1" thickBot="1">
      <c r="E13942"/>
    </row>
    <row r="13943" spans="5:5" ht="13.5" thickTop="1" thickBot="1">
      <c r="E13943"/>
    </row>
    <row r="13944" spans="5:5" ht="13.5" thickTop="1" thickBot="1">
      <c r="E13944"/>
    </row>
    <row r="13945" spans="5:5" ht="13.5" thickTop="1" thickBot="1">
      <c r="E13945"/>
    </row>
    <row r="13946" spans="5:5" ht="13.5" thickTop="1" thickBot="1">
      <c r="E13946"/>
    </row>
    <row r="13947" spans="5:5" ht="13.5" thickTop="1" thickBot="1">
      <c r="E13947"/>
    </row>
    <row r="13948" spans="5:5" ht="13.5" thickTop="1" thickBot="1">
      <c r="E13948"/>
    </row>
    <row r="13949" spans="5:5" ht="13.5" thickTop="1" thickBot="1">
      <c r="E13949"/>
    </row>
    <row r="13950" spans="5:5" ht="13.5" thickTop="1" thickBot="1">
      <c r="E13950"/>
    </row>
    <row r="13951" spans="5:5" ht="13.5" thickTop="1" thickBot="1">
      <c r="E13951"/>
    </row>
    <row r="13952" spans="5:5" ht="13.5" thickTop="1" thickBot="1">
      <c r="E13952"/>
    </row>
    <row r="13953" spans="5:5" ht="13.5" thickTop="1" thickBot="1">
      <c r="E13953"/>
    </row>
    <row r="13954" spans="5:5" ht="13.5" thickTop="1" thickBot="1">
      <c r="E13954"/>
    </row>
    <row r="13955" spans="5:5" ht="13.5" thickTop="1" thickBot="1">
      <c r="E13955"/>
    </row>
    <row r="13956" spans="5:5" ht="13.5" thickTop="1" thickBot="1">
      <c r="E13956"/>
    </row>
    <row r="13957" spans="5:5" ht="13.5" thickTop="1" thickBot="1">
      <c r="E13957"/>
    </row>
    <row r="13958" spans="5:5" ht="13.5" thickTop="1" thickBot="1">
      <c r="E13958"/>
    </row>
    <row r="13959" spans="5:5" ht="13.5" thickTop="1" thickBot="1">
      <c r="E13959"/>
    </row>
    <row r="13960" spans="5:5" ht="13.5" thickTop="1" thickBot="1">
      <c r="E13960"/>
    </row>
    <row r="13961" spans="5:5" ht="13.5" thickTop="1" thickBot="1">
      <c r="E13961"/>
    </row>
    <row r="13962" spans="5:5" ht="13.5" thickTop="1" thickBot="1">
      <c r="E13962"/>
    </row>
    <row r="13963" spans="5:5" ht="13.5" thickTop="1" thickBot="1">
      <c r="E13963"/>
    </row>
    <row r="13964" spans="5:5" ht="13.5" thickTop="1" thickBot="1">
      <c r="E13964"/>
    </row>
    <row r="13965" spans="5:5" ht="13.5" thickTop="1" thickBot="1">
      <c r="E13965"/>
    </row>
    <row r="13966" spans="5:5" ht="13.5" thickTop="1" thickBot="1">
      <c r="E13966"/>
    </row>
    <row r="13967" spans="5:5" ht="13.5" thickTop="1" thickBot="1">
      <c r="E13967"/>
    </row>
    <row r="13968" spans="5:5" ht="13.5" thickTop="1" thickBot="1">
      <c r="E13968"/>
    </row>
    <row r="13969" spans="5:5" ht="13.5" thickTop="1" thickBot="1">
      <c r="E13969"/>
    </row>
    <row r="13970" spans="5:5" ht="13.5" thickTop="1" thickBot="1">
      <c r="E13970"/>
    </row>
    <row r="13971" spans="5:5" ht="13.5" thickTop="1" thickBot="1">
      <c r="E13971"/>
    </row>
    <row r="13972" spans="5:5" ht="13.5" thickTop="1" thickBot="1">
      <c r="E13972"/>
    </row>
    <row r="13973" spans="5:5" ht="13.5" thickTop="1" thickBot="1">
      <c r="E13973"/>
    </row>
    <row r="13974" spans="5:5" ht="13.5" thickTop="1" thickBot="1">
      <c r="E13974"/>
    </row>
    <row r="13975" spans="5:5" ht="13.5" thickTop="1" thickBot="1">
      <c r="E13975"/>
    </row>
    <row r="13976" spans="5:5" ht="13.5" thickTop="1" thickBot="1">
      <c r="E13976"/>
    </row>
    <row r="13977" spans="5:5" ht="13.5" thickTop="1" thickBot="1">
      <c r="E13977"/>
    </row>
    <row r="13978" spans="5:5" ht="13.5" thickTop="1" thickBot="1">
      <c r="E13978"/>
    </row>
    <row r="13979" spans="5:5" ht="13.5" thickTop="1" thickBot="1">
      <c r="E13979"/>
    </row>
    <row r="13980" spans="5:5" ht="13.5" thickTop="1" thickBot="1">
      <c r="E13980"/>
    </row>
    <row r="13981" spans="5:5" ht="13.5" thickTop="1" thickBot="1">
      <c r="E13981"/>
    </row>
    <row r="13982" spans="5:5" ht="13.5" thickTop="1" thickBot="1">
      <c r="E13982"/>
    </row>
    <row r="13983" spans="5:5" ht="13.5" thickTop="1" thickBot="1">
      <c r="E13983"/>
    </row>
    <row r="13984" spans="5:5" ht="13.5" thickTop="1" thickBot="1">
      <c r="E13984"/>
    </row>
    <row r="13985" spans="5:5" ht="13.5" thickTop="1" thickBot="1">
      <c r="E13985"/>
    </row>
    <row r="13986" spans="5:5" ht="13.5" thickTop="1" thickBot="1">
      <c r="E13986"/>
    </row>
    <row r="13987" spans="5:5" ht="13.5" thickTop="1" thickBot="1">
      <c r="E13987"/>
    </row>
    <row r="13988" spans="5:5" ht="13.5" thickTop="1" thickBot="1">
      <c r="E13988"/>
    </row>
    <row r="13989" spans="5:5" ht="13.5" thickTop="1" thickBot="1">
      <c r="E13989"/>
    </row>
    <row r="13990" spans="5:5" ht="13.5" thickTop="1" thickBot="1">
      <c r="E13990"/>
    </row>
    <row r="13991" spans="5:5" ht="13.5" thickTop="1" thickBot="1">
      <c r="E13991"/>
    </row>
    <row r="13992" spans="5:5" ht="13.5" thickTop="1" thickBot="1">
      <c r="E13992"/>
    </row>
    <row r="13993" spans="5:5" ht="13.5" thickTop="1" thickBot="1">
      <c r="E13993"/>
    </row>
    <row r="13994" spans="5:5" ht="13.5" thickTop="1" thickBot="1">
      <c r="E13994"/>
    </row>
    <row r="13995" spans="5:5" ht="13.5" thickTop="1" thickBot="1">
      <c r="E13995"/>
    </row>
    <row r="13996" spans="5:5" ht="13.5" thickTop="1" thickBot="1">
      <c r="E13996"/>
    </row>
    <row r="13997" spans="5:5" ht="13.5" thickTop="1" thickBot="1">
      <c r="E13997"/>
    </row>
    <row r="13998" spans="5:5" ht="13" thickTop="1">
      <c r="E13998"/>
    </row>
    <row r="13999" spans="5:5">
      <c r="E13999"/>
    </row>
    <row r="14000" spans="5:5">
      <c r="E14000"/>
    </row>
    <row r="14001" spans="5:5">
      <c r="E14001"/>
    </row>
    <row r="14002" spans="5:5">
      <c r="E14002"/>
    </row>
    <row r="14003" spans="5:5">
      <c r="E14003"/>
    </row>
    <row r="14004" spans="5:5">
      <c r="E14004"/>
    </row>
    <row r="14005" spans="5:5">
      <c r="E14005"/>
    </row>
    <row r="14006" spans="5:5">
      <c r="E14006"/>
    </row>
    <row r="14007" spans="5:5">
      <c r="E14007"/>
    </row>
    <row r="14008" spans="5:5">
      <c r="E14008"/>
    </row>
    <row r="14009" spans="5:5">
      <c r="E14009"/>
    </row>
    <row r="14010" spans="5:5">
      <c r="E14010"/>
    </row>
    <row r="14011" spans="5:5" ht="13" thickBot="1">
      <c r="E14011"/>
    </row>
    <row r="14012" spans="5:5" ht="13.5" thickTop="1" thickBot="1">
      <c r="E14012"/>
    </row>
    <row r="14013" spans="5:5" ht="13.5" thickTop="1" thickBot="1">
      <c r="E14013"/>
    </row>
    <row r="14014" spans="5:5" ht="13.5" thickTop="1" thickBot="1">
      <c r="E14014"/>
    </row>
    <row r="14015" spans="5:5" ht="13.5" thickTop="1" thickBot="1">
      <c r="E14015"/>
    </row>
    <row r="14016" spans="5:5" ht="13.5" thickTop="1" thickBot="1">
      <c r="E14016"/>
    </row>
    <row r="14017" spans="5:5" ht="13.5" thickTop="1" thickBot="1">
      <c r="E14017"/>
    </row>
    <row r="14018" spans="5:5" ht="13.5" thickTop="1" thickBot="1">
      <c r="E14018"/>
    </row>
    <row r="14019" spans="5:5" ht="13.5" thickTop="1" thickBot="1">
      <c r="E14019"/>
    </row>
    <row r="14020" spans="5:5" ht="13.5" thickTop="1" thickBot="1">
      <c r="E14020"/>
    </row>
    <row r="14021" spans="5:5" ht="13.5" thickTop="1" thickBot="1">
      <c r="E14021"/>
    </row>
    <row r="14022" spans="5:5" ht="13.5" thickTop="1" thickBot="1">
      <c r="E14022"/>
    </row>
    <row r="14023" spans="5:5" ht="13.5" thickTop="1" thickBot="1">
      <c r="E14023"/>
    </row>
    <row r="14024" spans="5:5" ht="13.5" thickTop="1" thickBot="1">
      <c r="E14024"/>
    </row>
    <row r="14025" spans="5:5" ht="13.5" thickTop="1" thickBot="1">
      <c r="E14025"/>
    </row>
    <row r="14026" spans="5:5" ht="13.5" thickTop="1" thickBot="1">
      <c r="E14026"/>
    </row>
    <row r="14027" spans="5:5" ht="13.5" thickTop="1" thickBot="1">
      <c r="E14027"/>
    </row>
    <row r="14028" spans="5:5" ht="13.5" thickTop="1" thickBot="1">
      <c r="E14028"/>
    </row>
    <row r="14029" spans="5:5" ht="13.5" thickTop="1" thickBot="1">
      <c r="E14029"/>
    </row>
    <row r="14030" spans="5:5" ht="13.5" thickTop="1" thickBot="1">
      <c r="E14030"/>
    </row>
    <row r="14031" spans="5:5" ht="13.5" thickTop="1" thickBot="1">
      <c r="E14031"/>
    </row>
    <row r="14032" spans="5:5" ht="13.5" thickTop="1" thickBot="1">
      <c r="E14032"/>
    </row>
    <row r="14033" spans="5:5" ht="13.5" thickTop="1" thickBot="1">
      <c r="E14033"/>
    </row>
    <row r="14034" spans="5:5" ht="13.5" thickTop="1" thickBot="1">
      <c r="E14034"/>
    </row>
    <row r="14035" spans="5:5" ht="13.5" thickTop="1" thickBot="1">
      <c r="E14035"/>
    </row>
    <row r="14036" spans="5:5" ht="13.5" thickTop="1" thickBot="1">
      <c r="E14036"/>
    </row>
    <row r="14037" spans="5:5" ht="13.5" thickTop="1" thickBot="1">
      <c r="E14037"/>
    </row>
    <row r="14038" spans="5:5" ht="13.5" thickTop="1" thickBot="1">
      <c r="E14038"/>
    </row>
    <row r="14039" spans="5:5" ht="13.5" thickTop="1" thickBot="1">
      <c r="E14039"/>
    </row>
    <row r="14040" spans="5:5" ht="13.5" thickTop="1" thickBot="1">
      <c r="E14040"/>
    </row>
    <row r="14041" spans="5:5" ht="13.5" thickTop="1" thickBot="1">
      <c r="E14041"/>
    </row>
    <row r="14042" spans="5:5" ht="13.5" thickTop="1" thickBot="1">
      <c r="E14042"/>
    </row>
    <row r="14043" spans="5:5" ht="13.5" thickTop="1" thickBot="1">
      <c r="E14043"/>
    </row>
    <row r="14044" spans="5:5" ht="13.5" thickTop="1" thickBot="1">
      <c r="E14044"/>
    </row>
    <row r="14045" spans="5:5" ht="13.5" thickTop="1" thickBot="1">
      <c r="E14045"/>
    </row>
    <row r="14046" spans="5:5" ht="13.5" thickTop="1" thickBot="1">
      <c r="E14046"/>
    </row>
    <row r="14047" spans="5:5" ht="13.5" thickTop="1" thickBot="1">
      <c r="E14047"/>
    </row>
    <row r="14048" spans="5:5" ht="13.5" thickTop="1" thickBot="1">
      <c r="E14048"/>
    </row>
    <row r="14049" spans="5:5" ht="13.5" thickTop="1" thickBot="1">
      <c r="E14049"/>
    </row>
    <row r="14050" spans="5:5" ht="13.5" thickTop="1" thickBot="1">
      <c r="E14050"/>
    </row>
    <row r="14051" spans="5:5" ht="13.5" thickTop="1" thickBot="1">
      <c r="E14051"/>
    </row>
    <row r="14052" spans="5:5" ht="13.5" thickTop="1" thickBot="1">
      <c r="E14052"/>
    </row>
    <row r="14053" spans="5:5" ht="13.5" thickTop="1" thickBot="1">
      <c r="E14053"/>
    </row>
    <row r="14054" spans="5:5" ht="13.5" thickTop="1" thickBot="1">
      <c r="E14054"/>
    </row>
    <row r="14055" spans="5:5" ht="13.5" thickTop="1" thickBot="1">
      <c r="E14055"/>
    </row>
    <row r="14056" spans="5:5" ht="13.5" thickTop="1" thickBot="1">
      <c r="E14056"/>
    </row>
    <row r="14057" spans="5:5" ht="13.5" thickTop="1" thickBot="1">
      <c r="E14057"/>
    </row>
    <row r="14058" spans="5:5" ht="13.5" thickTop="1" thickBot="1">
      <c r="E14058"/>
    </row>
    <row r="14059" spans="5:5" ht="13.5" thickTop="1" thickBot="1">
      <c r="E14059"/>
    </row>
    <row r="14060" spans="5:5" ht="13.5" thickTop="1" thickBot="1">
      <c r="E14060"/>
    </row>
    <row r="14061" spans="5:5" ht="13.5" thickTop="1" thickBot="1">
      <c r="E14061"/>
    </row>
    <row r="14062" spans="5:5" ht="13.5" thickTop="1" thickBot="1">
      <c r="E14062"/>
    </row>
    <row r="14063" spans="5:5" ht="13.5" thickTop="1" thickBot="1">
      <c r="E14063"/>
    </row>
    <row r="14064" spans="5:5" ht="13.5" thickTop="1" thickBot="1">
      <c r="E14064"/>
    </row>
    <row r="14065" spans="5:5" ht="13.5" thickTop="1" thickBot="1">
      <c r="E14065"/>
    </row>
    <row r="14066" spans="5:5" ht="13.5" thickTop="1" thickBot="1">
      <c r="E14066"/>
    </row>
    <row r="14067" spans="5:5" ht="13.5" thickTop="1" thickBot="1">
      <c r="E14067"/>
    </row>
    <row r="14068" spans="5:5" ht="13" thickTop="1">
      <c r="E14068"/>
    </row>
    <row r="14069" spans="5:5">
      <c r="E14069"/>
    </row>
    <row r="14070" spans="5:5">
      <c r="E14070"/>
    </row>
    <row r="14071" spans="5:5">
      <c r="E14071"/>
    </row>
    <row r="14072" spans="5:5">
      <c r="E14072"/>
    </row>
    <row r="14073" spans="5:5">
      <c r="E14073"/>
    </row>
    <row r="14074" spans="5:5">
      <c r="E14074"/>
    </row>
    <row r="14075" spans="5:5">
      <c r="E14075"/>
    </row>
    <row r="14076" spans="5:5">
      <c r="E14076"/>
    </row>
    <row r="14077" spans="5:5">
      <c r="E14077"/>
    </row>
    <row r="14078" spans="5:5">
      <c r="E14078"/>
    </row>
    <row r="14079" spans="5:5">
      <c r="E14079"/>
    </row>
    <row r="14080" spans="5:5">
      <c r="E14080"/>
    </row>
    <row r="14081" spans="5:5" ht="13" thickBot="1">
      <c r="E14081"/>
    </row>
    <row r="14082" spans="5:5" ht="13.5" thickTop="1" thickBot="1">
      <c r="E14082"/>
    </row>
    <row r="14083" spans="5:5" ht="13.5" thickTop="1" thickBot="1">
      <c r="E14083"/>
    </row>
    <row r="14084" spans="5:5" ht="13.5" thickTop="1" thickBot="1">
      <c r="E14084"/>
    </row>
    <row r="14085" spans="5:5" ht="13.5" thickTop="1" thickBot="1">
      <c r="E14085"/>
    </row>
    <row r="14086" spans="5:5" ht="13.5" thickTop="1" thickBot="1">
      <c r="E14086"/>
    </row>
    <row r="14087" spans="5:5" ht="13.5" thickTop="1" thickBot="1">
      <c r="E14087"/>
    </row>
    <row r="14088" spans="5:5" ht="13.5" thickTop="1" thickBot="1">
      <c r="E14088"/>
    </row>
    <row r="14089" spans="5:5" ht="13.5" thickTop="1" thickBot="1">
      <c r="E14089"/>
    </row>
    <row r="14090" spans="5:5" ht="13.5" thickTop="1" thickBot="1">
      <c r="E14090"/>
    </row>
    <row r="14091" spans="5:5" ht="13.5" thickTop="1" thickBot="1">
      <c r="E14091"/>
    </row>
    <row r="14092" spans="5:5" ht="13.5" thickTop="1" thickBot="1">
      <c r="E14092"/>
    </row>
    <row r="14093" spans="5:5" ht="13.5" thickTop="1" thickBot="1">
      <c r="E14093"/>
    </row>
    <row r="14094" spans="5:5" ht="13.5" thickTop="1" thickBot="1">
      <c r="E14094"/>
    </row>
    <row r="14095" spans="5:5" ht="13.5" thickTop="1" thickBot="1">
      <c r="E14095"/>
    </row>
    <row r="14096" spans="5:5" ht="13.5" thickTop="1" thickBot="1">
      <c r="E14096"/>
    </row>
    <row r="14097" spans="5:5" ht="13.5" thickTop="1" thickBot="1">
      <c r="E14097"/>
    </row>
    <row r="14098" spans="5:5" ht="13.5" thickTop="1" thickBot="1">
      <c r="E14098"/>
    </row>
    <row r="14099" spans="5:5" ht="13.5" thickTop="1" thickBot="1">
      <c r="E14099"/>
    </row>
    <row r="14100" spans="5:5" ht="13.5" thickTop="1" thickBot="1">
      <c r="E14100"/>
    </row>
    <row r="14101" spans="5:5" ht="13.5" thickTop="1" thickBot="1">
      <c r="E14101"/>
    </row>
    <row r="14102" spans="5:5" ht="13.5" thickTop="1" thickBot="1">
      <c r="E14102"/>
    </row>
    <row r="14103" spans="5:5" ht="13.5" thickTop="1" thickBot="1">
      <c r="E14103"/>
    </row>
    <row r="14104" spans="5:5" ht="13.5" thickTop="1" thickBot="1">
      <c r="E14104"/>
    </row>
    <row r="14105" spans="5:5" ht="13.5" thickTop="1" thickBot="1">
      <c r="E14105"/>
    </row>
    <row r="14106" spans="5:5" ht="13.5" thickTop="1" thickBot="1">
      <c r="E14106"/>
    </row>
    <row r="14107" spans="5:5" ht="13.5" thickTop="1" thickBot="1">
      <c r="E14107"/>
    </row>
    <row r="14108" spans="5:5" ht="13.5" thickTop="1" thickBot="1">
      <c r="E14108"/>
    </row>
    <row r="14109" spans="5:5" ht="13.5" thickTop="1" thickBot="1">
      <c r="E14109"/>
    </row>
    <row r="14110" spans="5:5" ht="13.5" thickTop="1" thickBot="1">
      <c r="E14110"/>
    </row>
    <row r="14111" spans="5:5" ht="13.5" thickTop="1" thickBot="1">
      <c r="E14111"/>
    </row>
    <row r="14112" spans="5:5" ht="13.5" thickTop="1" thickBot="1">
      <c r="E14112"/>
    </row>
    <row r="14113" spans="5:5" ht="13.5" thickTop="1" thickBot="1">
      <c r="E14113"/>
    </row>
    <row r="14114" spans="5:5" ht="13.5" thickTop="1" thickBot="1">
      <c r="E14114"/>
    </row>
    <row r="14115" spans="5:5" ht="13.5" thickTop="1" thickBot="1">
      <c r="E14115"/>
    </row>
    <row r="14116" spans="5:5" ht="13.5" thickTop="1" thickBot="1">
      <c r="E14116"/>
    </row>
    <row r="14117" spans="5:5" ht="13.5" thickTop="1" thickBot="1">
      <c r="E14117"/>
    </row>
    <row r="14118" spans="5:5" ht="13.5" thickTop="1" thickBot="1">
      <c r="E14118"/>
    </row>
    <row r="14119" spans="5:5" ht="13.5" thickTop="1" thickBot="1">
      <c r="E14119"/>
    </row>
    <row r="14120" spans="5:5" ht="13.5" thickTop="1" thickBot="1">
      <c r="E14120"/>
    </row>
    <row r="14121" spans="5:5" ht="13.5" thickTop="1" thickBot="1">
      <c r="E14121"/>
    </row>
    <row r="14122" spans="5:5" ht="13.5" thickTop="1" thickBot="1">
      <c r="E14122"/>
    </row>
    <row r="14123" spans="5:5" ht="13.5" thickTop="1" thickBot="1">
      <c r="E14123"/>
    </row>
    <row r="14124" spans="5:5" ht="13.5" thickTop="1" thickBot="1">
      <c r="E14124"/>
    </row>
    <row r="14125" spans="5:5" ht="13.5" thickTop="1" thickBot="1">
      <c r="E14125"/>
    </row>
    <row r="14126" spans="5:5" ht="13.5" thickTop="1" thickBot="1">
      <c r="E14126"/>
    </row>
    <row r="14127" spans="5:5" ht="13.5" thickTop="1" thickBot="1">
      <c r="E14127"/>
    </row>
    <row r="14128" spans="5:5" ht="13.5" thickTop="1" thickBot="1">
      <c r="E14128"/>
    </row>
    <row r="14129" spans="5:5" ht="13.5" thickTop="1" thickBot="1">
      <c r="E14129"/>
    </row>
    <row r="14130" spans="5:5" ht="13.5" thickTop="1" thickBot="1">
      <c r="E14130"/>
    </row>
    <row r="14131" spans="5:5" ht="13.5" thickTop="1" thickBot="1">
      <c r="E14131"/>
    </row>
    <row r="14132" spans="5:5" ht="13.5" thickTop="1" thickBot="1">
      <c r="E14132"/>
    </row>
    <row r="14133" spans="5:5" ht="13.5" thickTop="1" thickBot="1">
      <c r="E14133"/>
    </row>
    <row r="14134" spans="5:5" ht="13.5" thickTop="1" thickBot="1">
      <c r="E14134"/>
    </row>
    <row r="14135" spans="5:5" ht="13.5" thickTop="1" thickBot="1">
      <c r="E14135"/>
    </row>
    <row r="14136" spans="5:5" ht="13.5" thickTop="1" thickBot="1">
      <c r="E14136"/>
    </row>
    <row r="14137" spans="5:5" ht="13.5" thickTop="1" thickBot="1">
      <c r="E14137"/>
    </row>
    <row r="14138" spans="5:5" ht="13" thickTop="1">
      <c r="E14138"/>
    </row>
    <row r="14139" spans="5:5">
      <c r="E14139"/>
    </row>
    <row r="14140" spans="5:5">
      <c r="E14140"/>
    </row>
    <row r="14141" spans="5:5">
      <c r="E14141"/>
    </row>
    <row r="14142" spans="5:5">
      <c r="E14142"/>
    </row>
    <row r="14143" spans="5:5">
      <c r="E14143"/>
    </row>
    <row r="14144" spans="5:5">
      <c r="E14144"/>
    </row>
    <row r="14145" spans="5:5">
      <c r="E14145"/>
    </row>
    <row r="14146" spans="5:5">
      <c r="E14146"/>
    </row>
    <row r="14147" spans="5:5">
      <c r="E14147"/>
    </row>
    <row r="14148" spans="5:5">
      <c r="E14148"/>
    </row>
    <row r="14149" spans="5:5">
      <c r="E14149"/>
    </row>
    <row r="14150" spans="5:5">
      <c r="E14150"/>
    </row>
    <row r="14151" spans="5:5" ht="13" thickBot="1">
      <c r="E14151"/>
    </row>
    <row r="14152" spans="5:5" ht="13.5" thickTop="1" thickBot="1">
      <c r="E14152"/>
    </row>
    <row r="14153" spans="5:5" ht="13.5" thickTop="1" thickBot="1">
      <c r="E14153"/>
    </row>
    <row r="14154" spans="5:5" ht="13.5" thickTop="1" thickBot="1">
      <c r="E14154"/>
    </row>
    <row r="14155" spans="5:5" ht="13.5" thickTop="1" thickBot="1">
      <c r="E14155"/>
    </row>
    <row r="14156" spans="5:5" ht="13.5" thickTop="1" thickBot="1">
      <c r="E14156"/>
    </row>
    <row r="14157" spans="5:5" ht="13.5" thickTop="1" thickBot="1">
      <c r="E14157"/>
    </row>
    <row r="14158" spans="5:5" ht="13.5" thickTop="1" thickBot="1">
      <c r="E14158"/>
    </row>
    <row r="14159" spans="5:5" ht="13.5" thickTop="1" thickBot="1">
      <c r="E14159"/>
    </row>
    <row r="14160" spans="5:5" ht="13.5" thickTop="1" thickBot="1">
      <c r="E14160"/>
    </row>
    <row r="14161" spans="5:5" ht="13.5" thickTop="1" thickBot="1">
      <c r="E14161"/>
    </row>
    <row r="14162" spans="5:5" ht="13.5" thickTop="1" thickBot="1">
      <c r="E14162"/>
    </row>
    <row r="14163" spans="5:5" ht="13.5" thickTop="1" thickBot="1">
      <c r="E14163"/>
    </row>
    <row r="14164" spans="5:5" ht="13.5" thickTop="1" thickBot="1">
      <c r="E14164"/>
    </row>
    <row r="14165" spans="5:5" ht="13.5" thickTop="1" thickBot="1">
      <c r="E14165"/>
    </row>
    <row r="14166" spans="5:5" ht="13.5" thickTop="1" thickBot="1">
      <c r="E14166"/>
    </row>
    <row r="14167" spans="5:5" ht="13.5" thickTop="1" thickBot="1">
      <c r="E14167"/>
    </row>
    <row r="14168" spans="5:5" ht="13.5" thickTop="1" thickBot="1">
      <c r="E14168"/>
    </row>
    <row r="14169" spans="5:5" ht="13.5" thickTop="1" thickBot="1">
      <c r="E14169"/>
    </row>
    <row r="14170" spans="5:5" ht="13.5" thickTop="1" thickBot="1">
      <c r="E14170"/>
    </row>
    <row r="14171" spans="5:5" ht="13.5" thickTop="1" thickBot="1">
      <c r="E14171"/>
    </row>
    <row r="14172" spans="5:5" ht="13.5" thickTop="1" thickBot="1">
      <c r="E14172"/>
    </row>
    <row r="14173" spans="5:5" ht="13.5" thickTop="1" thickBot="1">
      <c r="E14173"/>
    </row>
    <row r="14174" spans="5:5" ht="13.5" thickTop="1" thickBot="1">
      <c r="E14174"/>
    </row>
    <row r="14175" spans="5:5" ht="13.5" thickTop="1" thickBot="1">
      <c r="E14175"/>
    </row>
    <row r="14176" spans="5:5" ht="13.5" thickTop="1" thickBot="1">
      <c r="E14176"/>
    </row>
    <row r="14177" spans="5:5" ht="13.5" thickTop="1" thickBot="1">
      <c r="E14177"/>
    </row>
    <row r="14178" spans="5:5" ht="13.5" thickTop="1" thickBot="1">
      <c r="E14178"/>
    </row>
    <row r="14179" spans="5:5" ht="13.5" thickTop="1" thickBot="1">
      <c r="E14179"/>
    </row>
    <row r="14180" spans="5:5" ht="13.5" thickTop="1" thickBot="1">
      <c r="E14180"/>
    </row>
    <row r="14181" spans="5:5" ht="13.5" thickTop="1" thickBot="1">
      <c r="E14181"/>
    </row>
    <row r="14182" spans="5:5" ht="13.5" thickTop="1" thickBot="1">
      <c r="E14182"/>
    </row>
    <row r="14183" spans="5:5" ht="13.5" thickTop="1" thickBot="1">
      <c r="E14183"/>
    </row>
    <row r="14184" spans="5:5" ht="13.5" thickTop="1" thickBot="1">
      <c r="E14184"/>
    </row>
    <row r="14185" spans="5:5" ht="13.5" thickTop="1" thickBot="1">
      <c r="E14185"/>
    </row>
    <row r="14186" spans="5:5" ht="13.5" thickTop="1" thickBot="1">
      <c r="E14186"/>
    </row>
    <row r="14187" spans="5:5" ht="13.5" thickTop="1" thickBot="1">
      <c r="E14187"/>
    </row>
    <row r="14188" spans="5:5" ht="13.5" thickTop="1" thickBot="1">
      <c r="E14188"/>
    </row>
    <row r="14189" spans="5:5" ht="13.5" thickTop="1" thickBot="1">
      <c r="E14189"/>
    </row>
    <row r="14190" spans="5:5" ht="13.5" thickTop="1" thickBot="1">
      <c r="E14190"/>
    </row>
    <row r="14191" spans="5:5" ht="13.5" thickTop="1" thickBot="1">
      <c r="E14191"/>
    </row>
    <row r="14192" spans="5:5" ht="13.5" thickTop="1" thickBot="1">
      <c r="E14192"/>
    </row>
    <row r="14193" spans="5:5" ht="13.5" thickTop="1" thickBot="1">
      <c r="E14193"/>
    </row>
    <row r="14194" spans="5:5" ht="13.5" thickTop="1" thickBot="1">
      <c r="E14194"/>
    </row>
    <row r="14195" spans="5:5" ht="13.5" thickTop="1" thickBot="1">
      <c r="E14195"/>
    </row>
    <row r="14196" spans="5:5" ht="13.5" thickTop="1" thickBot="1">
      <c r="E14196"/>
    </row>
    <row r="14197" spans="5:5" ht="13.5" thickTop="1" thickBot="1">
      <c r="E14197"/>
    </row>
    <row r="14198" spans="5:5" ht="13.5" thickTop="1" thickBot="1">
      <c r="E14198"/>
    </row>
    <row r="14199" spans="5:5" ht="13.5" thickTop="1" thickBot="1">
      <c r="E14199"/>
    </row>
    <row r="14200" spans="5:5" ht="13.5" thickTop="1" thickBot="1">
      <c r="E14200"/>
    </row>
    <row r="14201" spans="5:5" ht="13.5" thickTop="1" thickBot="1">
      <c r="E14201"/>
    </row>
    <row r="14202" spans="5:5" ht="13.5" thickTop="1" thickBot="1">
      <c r="E14202"/>
    </row>
    <row r="14203" spans="5:5" ht="13.5" thickTop="1" thickBot="1">
      <c r="E14203"/>
    </row>
    <row r="14204" spans="5:5" ht="13.5" thickTop="1" thickBot="1">
      <c r="E14204"/>
    </row>
    <row r="14205" spans="5:5" ht="13.5" thickTop="1" thickBot="1">
      <c r="E14205"/>
    </row>
    <row r="14206" spans="5:5" ht="13.5" thickTop="1" thickBot="1">
      <c r="E14206"/>
    </row>
    <row r="14207" spans="5:5" ht="13.5" thickTop="1" thickBot="1">
      <c r="E14207"/>
    </row>
    <row r="14208" spans="5:5" ht="13" thickTop="1">
      <c r="E14208"/>
    </row>
    <row r="14209" spans="5:5">
      <c r="E14209"/>
    </row>
    <row r="14210" spans="5:5">
      <c r="E14210"/>
    </row>
    <row r="14211" spans="5:5">
      <c r="E14211"/>
    </row>
    <row r="14212" spans="5:5">
      <c r="E14212"/>
    </row>
    <row r="14213" spans="5:5">
      <c r="E14213"/>
    </row>
    <row r="14214" spans="5:5">
      <c r="E14214"/>
    </row>
    <row r="14215" spans="5:5">
      <c r="E14215"/>
    </row>
    <row r="14216" spans="5:5">
      <c r="E14216"/>
    </row>
    <row r="14217" spans="5:5">
      <c r="E14217"/>
    </row>
    <row r="14218" spans="5:5">
      <c r="E14218"/>
    </row>
    <row r="14219" spans="5:5">
      <c r="E14219"/>
    </row>
    <row r="14220" spans="5:5">
      <c r="E14220"/>
    </row>
    <row r="14221" spans="5:5" ht="13" thickBot="1">
      <c r="E14221"/>
    </row>
    <row r="14222" spans="5:5" ht="13.5" thickTop="1" thickBot="1">
      <c r="E14222"/>
    </row>
    <row r="14223" spans="5:5" ht="13.5" thickTop="1" thickBot="1">
      <c r="E14223"/>
    </row>
    <row r="14224" spans="5:5" ht="13.5" thickTop="1" thickBot="1">
      <c r="E14224"/>
    </row>
    <row r="14225" spans="5:5" ht="13.5" thickTop="1" thickBot="1">
      <c r="E14225"/>
    </row>
    <row r="14226" spans="5:5" ht="13.5" thickTop="1" thickBot="1">
      <c r="E14226"/>
    </row>
    <row r="14227" spans="5:5" ht="13.5" thickTop="1" thickBot="1">
      <c r="E14227"/>
    </row>
    <row r="14228" spans="5:5" ht="13.5" thickTop="1" thickBot="1">
      <c r="E14228"/>
    </row>
    <row r="14229" spans="5:5" ht="13.5" thickTop="1" thickBot="1">
      <c r="E14229"/>
    </row>
    <row r="14230" spans="5:5" ht="13.5" thickTop="1" thickBot="1">
      <c r="E14230"/>
    </row>
    <row r="14231" spans="5:5" ht="13.5" thickTop="1" thickBot="1">
      <c r="E14231"/>
    </row>
    <row r="14232" spans="5:5" ht="13.5" thickTop="1" thickBot="1">
      <c r="E14232"/>
    </row>
    <row r="14233" spans="5:5" ht="13.5" thickTop="1" thickBot="1">
      <c r="E14233"/>
    </row>
    <row r="14234" spans="5:5" ht="13.5" thickTop="1" thickBot="1">
      <c r="E14234"/>
    </row>
    <row r="14235" spans="5:5" ht="13.5" thickTop="1" thickBot="1">
      <c r="E14235"/>
    </row>
    <row r="14236" spans="5:5" ht="13.5" thickTop="1" thickBot="1">
      <c r="E14236"/>
    </row>
    <row r="14237" spans="5:5" ht="13.5" thickTop="1" thickBot="1">
      <c r="E14237"/>
    </row>
    <row r="14238" spans="5:5" ht="13.5" thickTop="1" thickBot="1">
      <c r="E14238"/>
    </row>
    <row r="14239" spans="5:5" ht="13.5" thickTop="1" thickBot="1">
      <c r="E14239"/>
    </row>
    <row r="14240" spans="5:5" ht="13.5" thickTop="1" thickBot="1">
      <c r="E14240"/>
    </row>
    <row r="14241" spans="5:5" ht="13.5" thickTop="1" thickBot="1">
      <c r="E14241"/>
    </row>
    <row r="14242" spans="5:5" ht="13.5" thickTop="1" thickBot="1">
      <c r="E14242"/>
    </row>
    <row r="14243" spans="5:5" ht="13.5" thickTop="1" thickBot="1">
      <c r="E14243"/>
    </row>
    <row r="14244" spans="5:5" ht="13.5" thickTop="1" thickBot="1">
      <c r="E14244"/>
    </row>
    <row r="14245" spans="5:5" ht="13.5" thickTop="1" thickBot="1">
      <c r="E14245"/>
    </row>
    <row r="14246" spans="5:5" ht="13.5" thickTop="1" thickBot="1">
      <c r="E14246"/>
    </row>
    <row r="14247" spans="5:5" ht="13.5" thickTop="1" thickBot="1">
      <c r="E14247"/>
    </row>
    <row r="14248" spans="5:5" ht="13.5" thickTop="1" thickBot="1">
      <c r="E14248"/>
    </row>
    <row r="14249" spans="5:5" ht="13.5" thickTop="1" thickBot="1">
      <c r="E14249"/>
    </row>
    <row r="14250" spans="5:5" ht="13.5" thickTop="1" thickBot="1">
      <c r="E14250"/>
    </row>
    <row r="14251" spans="5:5" ht="13.5" thickTop="1" thickBot="1">
      <c r="E14251"/>
    </row>
    <row r="14252" spans="5:5" ht="13.5" thickTop="1" thickBot="1">
      <c r="E14252"/>
    </row>
    <row r="14253" spans="5:5" ht="13.5" thickTop="1" thickBot="1">
      <c r="E14253"/>
    </row>
    <row r="14254" spans="5:5" ht="13.5" thickTop="1" thickBot="1">
      <c r="E14254"/>
    </row>
    <row r="14255" spans="5:5" ht="13.5" thickTop="1" thickBot="1">
      <c r="E14255"/>
    </row>
    <row r="14256" spans="5:5" ht="13.5" thickTop="1" thickBot="1">
      <c r="E14256"/>
    </row>
    <row r="14257" spans="5:5" ht="13.5" thickTop="1" thickBot="1">
      <c r="E14257"/>
    </row>
    <row r="14258" spans="5:5" ht="13.5" thickTop="1" thickBot="1">
      <c r="E14258"/>
    </row>
    <row r="14259" spans="5:5" ht="13.5" thickTop="1" thickBot="1">
      <c r="E14259"/>
    </row>
    <row r="14260" spans="5:5" ht="13.5" thickTop="1" thickBot="1">
      <c r="E14260"/>
    </row>
    <row r="14261" spans="5:5" ht="13.5" thickTop="1" thickBot="1">
      <c r="E14261"/>
    </row>
    <row r="14262" spans="5:5" ht="13.5" thickTop="1" thickBot="1">
      <c r="E14262"/>
    </row>
    <row r="14263" spans="5:5" ht="13.5" thickTop="1" thickBot="1">
      <c r="E14263"/>
    </row>
    <row r="14264" spans="5:5" ht="13.5" thickTop="1" thickBot="1">
      <c r="E14264"/>
    </row>
    <row r="14265" spans="5:5" ht="13.5" thickTop="1" thickBot="1">
      <c r="E14265"/>
    </row>
    <row r="14266" spans="5:5" ht="13.5" thickTop="1" thickBot="1">
      <c r="E14266"/>
    </row>
    <row r="14267" spans="5:5" ht="13.5" thickTop="1" thickBot="1">
      <c r="E14267"/>
    </row>
    <row r="14268" spans="5:5" ht="13.5" thickTop="1" thickBot="1">
      <c r="E14268"/>
    </row>
    <row r="14269" spans="5:5" ht="13.5" thickTop="1" thickBot="1">
      <c r="E14269"/>
    </row>
    <row r="14270" spans="5:5" ht="13.5" thickTop="1" thickBot="1">
      <c r="E14270"/>
    </row>
    <row r="14271" spans="5:5" ht="13.5" thickTop="1" thickBot="1">
      <c r="E14271"/>
    </row>
    <row r="14272" spans="5:5" ht="13.5" thickTop="1" thickBot="1">
      <c r="E14272"/>
    </row>
    <row r="14273" spans="5:5" ht="13.5" thickTop="1" thickBot="1">
      <c r="E14273"/>
    </row>
    <row r="14274" spans="5:5" ht="13.5" thickTop="1" thickBot="1">
      <c r="E14274"/>
    </row>
    <row r="14275" spans="5:5" ht="13.5" thickTop="1" thickBot="1">
      <c r="E14275"/>
    </row>
    <row r="14276" spans="5:5" ht="13.5" thickTop="1" thickBot="1">
      <c r="E14276"/>
    </row>
    <row r="14277" spans="5:5" ht="13.5" thickTop="1" thickBot="1">
      <c r="E14277"/>
    </row>
    <row r="14278" spans="5:5" ht="13" thickTop="1">
      <c r="E14278"/>
    </row>
    <row r="14279" spans="5:5">
      <c r="E14279"/>
    </row>
    <row r="14280" spans="5:5">
      <c r="E14280"/>
    </row>
    <row r="14281" spans="5:5">
      <c r="E14281"/>
    </row>
    <row r="14282" spans="5:5">
      <c r="E14282"/>
    </row>
    <row r="14283" spans="5:5">
      <c r="E14283"/>
    </row>
    <row r="14284" spans="5:5">
      <c r="E14284"/>
    </row>
    <row r="14285" spans="5:5">
      <c r="E14285"/>
    </row>
    <row r="14286" spans="5:5">
      <c r="E14286"/>
    </row>
    <row r="14287" spans="5:5">
      <c r="E14287"/>
    </row>
    <row r="14288" spans="5:5">
      <c r="E14288"/>
    </row>
    <row r="14289" spans="5:5">
      <c r="E14289"/>
    </row>
    <row r="14290" spans="5:5">
      <c r="E14290"/>
    </row>
    <row r="14291" spans="5:5" ht="13" thickBot="1">
      <c r="E14291"/>
    </row>
    <row r="14292" spans="5:5" ht="13.5" thickTop="1" thickBot="1">
      <c r="E14292"/>
    </row>
    <row r="14293" spans="5:5" ht="13.5" thickTop="1" thickBot="1">
      <c r="E14293"/>
    </row>
    <row r="14294" spans="5:5" ht="13.5" thickTop="1" thickBot="1">
      <c r="E14294"/>
    </row>
    <row r="14295" spans="5:5" ht="13.5" thickTop="1" thickBot="1">
      <c r="E14295"/>
    </row>
    <row r="14296" spans="5:5" ht="13.5" thickTop="1" thickBot="1">
      <c r="E14296"/>
    </row>
    <row r="14297" spans="5:5" ht="13.5" thickTop="1" thickBot="1">
      <c r="E14297"/>
    </row>
    <row r="14298" spans="5:5" ht="13.5" thickTop="1" thickBot="1">
      <c r="E14298"/>
    </row>
    <row r="14299" spans="5:5" ht="13.5" thickTop="1" thickBot="1">
      <c r="E14299"/>
    </row>
    <row r="14300" spans="5:5" ht="13.5" thickTop="1" thickBot="1">
      <c r="E14300"/>
    </row>
    <row r="14301" spans="5:5" ht="13.5" thickTop="1" thickBot="1">
      <c r="E14301"/>
    </row>
    <row r="14302" spans="5:5" ht="13.5" thickTop="1" thickBot="1">
      <c r="E14302"/>
    </row>
    <row r="14303" spans="5:5" ht="13.5" thickTop="1" thickBot="1">
      <c r="E14303"/>
    </row>
    <row r="14304" spans="5:5" ht="13.5" thickTop="1" thickBot="1">
      <c r="E14304"/>
    </row>
    <row r="14305" spans="5:5" ht="13.5" thickTop="1" thickBot="1">
      <c r="E14305"/>
    </row>
    <row r="14306" spans="5:5" ht="13.5" thickTop="1" thickBot="1">
      <c r="E14306"/>
    </row>
    <row r="14307" spans="5:5" ht="13.5" thickTop="1" thickBot="1">
      <c r="E14307"/>
    </row>
    <row r="14308" spans="5:5" ht="13.5" thickTop="1" thickBot="1">
      <c r="E14308"/>
    </row>
    <row r="14309" spans="5:5" ht="13.5" thickTop="1" thickBot="1">
      <c r="E14309"/>
    </row>
    <row r="14310" spans="5:5" ht="13.5" thickTop="1" thickBot="1">
      <c r="E14310"/>
    </row>
    <row r="14311" spans="5:5" ht="13.5" thickTop="1" thickBot="1">
      <c r="E14311"/>
    </row>
    <row r="14312" spans="5:5" ht="13.5" thickTop="1" thickBot="1">
      <c r="E14312"/>
    </row>
    <row r="14313" spans="5:5" ht="13.5" thickTop="1" thickBot="1">
      <c r="E14313"/>
    </row>
    <row r="14314" spans="5:5" ht="13.5" thickTop="1" thickBot="1">
      <c r="E14314"/>
    </row>
    <row r="14315" spans="5:5" ht="13.5" thickTop="1" thickBot="1">
      <c r="E14315"/>
    </row>
    <row r="14316" spans="5:5" ht="13.5" thickTop="1" thickBot="1">
      <c r="E14316"/>
    </row>
    <row r="14317" spans="5:5" ht="13.5" thickTop="1" thickBot="1">
      <c r="E14317"/>
    </row>
    <row r="14318" spans="5:5" ht="13.5" thickTop="1" thickBot="1">
      <c r="E14318"/>
    </row>
    <row r="14319" spans="5:5" ht="13.5" thickTop="1" thickBot="1">
      <c r="E14319"/>
    </row>
    <row r="14320" spans="5:5" ht="13.5" thickTop="1" thickBot="1">
      <c r="E14320"/>
    </row>
    <row r="14321" spans="5:5" ht="13.5" thickTop="1" thickBot="1">
      <c r="E14321"/>
    </row>
    <row r="14322" spans="5:5" ht="13.5" thickTop="1" thickBot="1">
      <c r="E14322"/>
    </row>
    <row r="14323" spans="5:5" ht="13.5" thickTop="1" thickBot="1">
      <c r="E14323"/>
    </row>
    <row r="14324" spans="5:5" ht="13.5" thickTop="1" thickBot="1">
      <c r="E14324"/>
    </row>
    <row r="14325" spans="5:5" ht="13.5" thickTop="1" thickBot="1">
      <c r="E14325"/>
    </row>
    <row r="14326" spans="5:5" ht="13.5" thickTop="1" thickBot="1">
      <c r="E14326"/>
    </row>
    <row r="14327" spans="5:5" ht="13.5" thickTop="1" thickBot="1">
      <c r="E14327"/>
    </row>
    <row r="14328" spans="5:5" ht="13.5" thickTop="1" thickBot="1">
      <c r="E14328"/>
    </row>
    <row r="14329" spans="5:5" ht="13.5" thickTop="1" thickBot="1">
      <c r="E14329"/>
    </row>
    <row r="14330" spans="5:5" ht="13.5" thickTop="1" thickBot="1">
      <c r="E14330"/>
    </row>
    <row r="14331" spans="5:5" ht="13.5" thickTop="1" thickBot="1">
      <c r="E14331"/>
    </row>
    <row r="14332" spans="5:5" ht="13.5" thickTop="1" thickBot="1">
      <c r="E14332"/>
    </row>
    <row r="14333" spans="5:5" ht="13.5" thickTop="1" thickBot="1">
      <c r="E14333"/>
    </row>
    <row r="14334" spans="5:5" ht="13.5" thickTop="1" thickBot="1">
      <c r="E14334"/>
    </row>
    <row r="14335" spans="5:5" ht="13.5" thickTop="1" thickBot="1">
      <c r="E14335"/>
    </row>
    <row r="14336" spans="5:5" ht="13.5" thickTop="1" thickBot="1">
      <c r="E14336"/>
    </row>
    <row r="14337" spans="5:5" ht="13.5" thickTop="1" thickBot="1">
      <c r="E14337"/>
    </row>
    <row r="14338" spans="5:5" ht="13.5" thickTop="1" thickBot="1">
      <c r="E14338"/>
    </row>
    <row r="14339" spans="5:5" ht="13.5" thickTop="1" thickBot="1">
      <c r="E14339"/>
    </row>
    <row r="14340" spans="5:5" ht="13.5" thickTop="1" thickBot="1">
      <c r="E14340"/>
    </row>
    <row r="14341" spans="5:5" ht="13.5" thickTop="1" thickBot="1">
      <c r="E14341"/>
    </row>
    <row r="14342" spans="5:5" ht="13.5" thickTop="1" thickBot="1">
      <c r="E14342"/>
    </row>
    <row r="14343" spans="5:5" ht="13.5" thickTop="1" thickBot="1">
      <c r="E14343"/>
    </row>
    <row r="14344" spans="5:5" ht="13.5" thickTop="1" thickBot="1">
      <c r="E14344"/>
    </row>
    <row r="14345" spans="5:5" ht="13.5" thickTop="1" thickBot="1">
      <c r="E14345"/>
    </row>
    <row r="14346" spans="5:5" ht="13.5" thickTop="1" thickBot="1">
      <c r="E14346"/>
    </row>
    <row r="14347" spans="5:5" ht="13.5" thickTop="1" thickBot="1">
      <c r="E14347"/>
    </row>
    <row r="14348" spans="5:5" ht="13" thickTop="1">
      <c r="E14348"/>
    </row>
    <row r="14349" spans="5:5">
      <c r="E14349"/>
    </row>
    <row r="14350" spans="5:5">
      <c r="E14350"/>
    </row>
    <row r="14351" spans="5:5">
      <c r="E14351"/>
    </row>
    <row r="14352" spans="5:5">
      <c r="E14352"/>
    </row>
    <row r="14353" spans="5:5">
      <c r="E14353"/>
    </row>
    <row r="14354" spans="5:5">
      <c r="E14354"/>
    </row>
    <row r="14355" spans="5:5">
      <c r="E14355"/>
    </row>
    <row r="14356" spans="5:5">
      <c r="E14356"/>
    </row>
    <row r="14357" spans="5:5">
      <c r="E14357"/>
    </row>
    <row r="14358" spans="5:5">
      <c r="E14358"/>
    </row>
    <row r="14359" spans="5:5">
      <c r="E14359"/>
    </row>
    <row r="14360" spans="5:5">
      <c r="E14360"/>
    </row>
    <row r="14361" spans="5:5" ht="13" thickBot="1">
      <c r="E14361"/>
    </row>
    <row r="14362" spans="5:5" ht="13.5" thickTop="1" thickBot="1">
      <c r="E14362"/>
    </row>
    <row r="14363" spans="5:5" ht="13.5" thickTop="1" thickBot="1">
      <c r="E14363"/>
    </row>
    <row r="14364" spans="5:5" ht="13.5" thickTop="1" thickBot="1">
      <c r="E14364"/>
    </row>
    <row r="14365" spans="5:5" ht="13.5" thickTop="1" thickBot="1">
      <c r="E14365"/>
    </row>
    <row r="14366" spans="5:5" ht="13.5" thickTop="1" thickBot="1">
      <c r="E14366"/>
    </row>
    <row r="14367" spans="5:5" ht="13.5" thickTop="1" thickBot="1">
      <c r="E14367"/>
    </row>
    <row r="14368" spans="5:5" ht="13.5" thickTop="1" thickBot="1">
      <c r="E14368"/>
    </row>
    <row r="14369" spans="5:5" ht="13.5" thickTop="1" thickBot="1">
      <c r="E14369"/>
    </row>
    <row r="14370" spans="5:5" ht="13.5" thickTop="1" thickBot="1">
      <c r="E14370"/>
    </row>
    <row r="14371" spans="5:5" ht="13.5" thickTop="1" thickBot="1">
      <c r="E14371"/>
    </row>
    <row r="14372" spans="5:5" ht="13.5" thickTop="1" thickBot="1">
      <c r="E14372"/>
    </row>
    <row r="14373" spans="5:5" ht="13.5" thickTop="1" thickBot="1">
      <c r="E14373"/>
    </row>
    <row r="14374" spans="5:5" ht="13.5" thickTop="1" thickBot="1">
      <c r="E14374"/>
    </row>
    <row r="14375" spans="5:5" ht="13.5" thickTop="1" thickBot="1">
      <c r="E14375"/>
    </row>
    <row r="14376" spans="5:5" ht="13.5" thickTop="1" thickBot="1">
      <c r="E14376"/>
    </row>
    <row r="14377" spans="5:5" ht="13.5" thickTop="1" thickBot="1">
      <c r="E14377"/>
    </row>
    <row r="14378" spans="5:5" ht="13.5" thickTop="1" thickBot="1">
      <c r="E14378"/>
    </row>
    <row r="14379" spans="5:5" ht="13.5" thickTop="1" thickBot="1">
      <c r="E14379"/>
    </row>
    <row r="14380" spans="5:5" ht="13.5" thickTop="1" thickBot="1">
      <c r="E14380"/>
    </row>
    <row r="14381" spans="5:5" ht="13.5" thickTop="1" thickBot="1">
      <c r="E14381"/>
    </row>
    <row r="14382" spans="5:5" ht="13.5" thickTop="1" thickBot="1">
      <c r="E14382"/>
    </row>
    <row r="14383" spans="5:5" ht="13.5" thickTop="1" thickBot="1">
      <c r="E14383"/>
    </row>
    <row r="14384" spans="5:5" ht="13.5" thickTop="1" thickBot="1">
      <c r="E14384"/>
    </row>
    <row r="14385" spans="5:5" ht="13.5" thickTop="1" thickBot="1">
      <c r="E14385"/>
    </row>
    <row r="14386" spans="5:5" ht="13.5" thickTop="1" thickBot="1">
      <c r="E14386"/>
    </row>
    <row r="14387" spans="5:5" ht="13.5" thickTop="1" thickBot="1">
      <c r="E14387"/>
    </row>
    <row r="14388" spans="5:5" ht="13.5" thickTop="1" thickBot="1">
      <c r="E14388"/>
    </row>
    <row r="14389" spans="5:5" ht="13.5" thickTop="1" thickBot="1">
      <c r="E14389"/>
    </row>
    <row r="14390" spans="5:5" ht="13.5" thickTop="1" thickBot="1">
      <c r="E14390"/>
    </row>
    <row r="14391" spans="5:5" ht="13.5" thickTop="1" thickBot="1">
      <c r="E14391"/>
    </row>
    <row r="14392" spans="5:5" ht="13.5" thickTop="1" thickBot="1">
      <c r="E14392"/>
    </row>
    <row r="14393" spans="5:5" ht="13.5" thickTop="1" thickBot="1">
      <c r="E14393"/>
    </row>
    <row r="14394" spans="5:5" ht="13.5" thickTop="1" thickBot="1">
      <c r="E14394"/>
    </row>
    <row r="14395" spans="5:5" ht="13.5" thickTop="1" thickBot="1">
      <c r="E14395"/>
    </row>
    <row r="14396" spans="5:5" ht="13.5" thickTop="1" thickBot="1">
      <c r="E14396"/>
    </row>
    <row r="14397" spans="5:5" ht="13.5" thickTop="1" thickBot="1">
      <c r="E14397"/>
    </row>
    <row r="14398" spans="5:5" ht="13.5" thickTop="1" thickBot="1">
      <c r="E14398"/>
    </row>
    <row r="14399" spans="5:5" ht="13.5" thickTop="1" thickBot="1">
      <c r="E14399"/>
    </row>
    <row r="14400" spans="5:5" ht="13.5" thickTop="1" thickBot="1">
      <c r="E14400"/>
    </row>
    <row r="14401" spans="5:5" ht="13.5" thickTop="1" thickBot="1">
      <c r="E14401"/>
    </row>
    <row r="14402" spans="5:5" ht="13.5" thickTop="1" thickBot="1">
      <c r="E14402"/>
    </row>
    <row r="14403" spans="5:5" ht="13.5" thickTop="1" thickBot="1">
      <c r="E14403"/>
    </row>
    <row r="14404" spans="5:5" ht="13.5" thickTop="1" thickBot="1">
      <c r="E14404"/>
    </row>
    <row r="14405" spans="5:5" ht="13.5" thickTop="1" thickBot="1">
      <c r="E14405"/>
    </row>
    <row r="14406" spans="5:5" ht="13.5" thickTop="1" thickBot="1">
      <c r="E14406"/>
    </row>
    <row r="14407" spans="5:5" ht="13.5" thickTop="1" thickBot="1">
      <c r="E14407"/>
    </row>
    <row r="14408" spans="5:5" ht="13.5" thickTop="1" thickBot="1">
      <c r="E14408"/>
    </row>
    <row r="14409" spans="5:5" ht="13.5" thickTop="1" thickBot="1">
      <c r="E14409"/>
    </row>
    <row r="14410" spans="5:5" ht="13.5" thickTop="1" thickBot="1">
      <c r="E14410"/>
    </row>
    <row r="14411" spans="5:5" ht="13.5" thickTop="1" thickBot="1">
      <c r="E14411"/>
    </row>
    <row r="14412" spans="5:5" ht="13.5" thickTop="1" thickBot="1">
      <c r="E14412"/>
    </row>
    <row r="14413" spans="5:5" ht="13.5" thickTop="1" thickBot="1">
      <c r="E14413"/>
    </row>
    <row r="14414" spans="5:5" ht="13.5" thickTop="1" thickBot="1">
      <c r="E14414"/>
    </row>
    <row r="14415" spans="5:5" ht="13.5" thickTop="1" thickBot="1">
      <c r="E14415"/>
    </row>
    <row r="14416" spans="5:5" ht="13.5" thickTop="1" thickBot="1">
      <c r="E14416"/>
    </row>
    <row r="14417" spans="5:5" ht="13.5" thickTop="1" thickBot="1">
      <c r="E14417"/>
    </row>
    <row r="14418" spans="5:5" ht="13" thickTop="1">
      <c r="E14418"/>
    </row>
    <row r="14419" spans="5:5">
      <c r="E14419"/>
    </row>
    <row r="14420" spans="5:5">
      <c r="E14420"/>
    </row>
    <row r="14421" spans="5:5">
      <c r="E14421"/>
    </row>
    <row r="14422" spans="5:5">
      <c r="E14422"/>
    </row>
    <row r="14423" spans="5:5">
      <c r="E14423"/>
    </row>
    <row r="14424" spans="5:5">
      <c r="E14424"/>
    </row>
    <row r="14425" spans="5:5">
      <c r="E14425"/>
    </row>
    <row r="14426" spans="5:5">
      <c r="E14426"/>
    </row>
    <row r="14427" spans="5:5">
      <c r="E14427"/>
    </row>
    <row r="14428" spans="5:5">
      <c r="E14428"/>
    </row>
    <row r="14429" spans="5:5">
      <c r="E14429"/>
    </row>
    <row r="14430" spans="5:5">
      <c r="E14430"/>
    </row>
    <row r="14431" spans="5:5" ht="13" thickBot="1">
      <c r="E14431"/>
    </row>
    <row r="14432" spans="5:5" ht="13.5" thickTop="1" thickBot="1">
      <c r="E14432"/>
    </row>
    <row r="14433" spans="5:5" ht="13.5" thickTop="1" thickBot="1">
      <c r="E14433"/>
    </row>
    <row r="14434" spans="5:5" ht="13.5" thickTop="1" thickBot="1">
      <c r="E14434"/>
    </row>
    <row r="14435" spans="5:5" ht="13.5" thickTop="1" thickBot="1">
      <c r="E14435"/>
    </row>
    <row r="14436" spans="5:5" ht="13.5" thickTop="1" thickBot="1">
      <c r="E14436"/>
    </row>
    <row r="14437" spans="5:5" ht="13.5" thickTop="1" thickBot="1">
      <c r="E14437"/>
    </row>
    <row r="14438" spans="5:5" ht="13.5" thickTop="1" thickBot="1">
      <c r="E14438"/>
    </row>
    <row r="14439" spans="5:5" ht="13.5" thickTop="1" thickBot="1">
      <c r="E14439"/>
    </row>
    <row r="14440" spans="5:5" ht="13.5" thickTop="1" thickBot="1">
      <c r="E14440"/>
    </row>
    <row r="14441" spans="5:5" ht="13.5" thickTop="1" thickBot="1">
      <c r="E14441"/>
    </row>
    <row r="14442" spans="5:5" ht="13.5" thickTop="1" thickBot="1">
      <c r="E14442"/>
    </row>
    <row r="14443" spans="5:5" ht="13.5" thickTop="1" thickBot="1">
      <c r="E14443"/>
    </row>
    <row r="14444" spans="5:5" ht="13.5" thickTop="1" thickBot="1">
      <c r="E14444"/>
    </row>
    <row r="14445" spans="5:5" ht="13.5" thickTop="1" thickBot="1">
      <c r="E14445"/>
    </row>
    <row r="14446" spans="5:5" ht="13.5" thickTop="1" thickBot="1">
      <c r="E14446"/>
    </row>
    <row r="14447" spans="5:5" ht="13.5" thickTop="1" thickBot="1">
      <c r="E14447"/>
    </row>
    <row r="14448" spans="5:5" ht="13.5" thickTop="1" thickBot="1">
      <c r="E14448"/>
    </row>
    <row r="14449" spans="5:5" ht="13.5" thickTop="1" thickBot="1">
      <c r="E14449"/>
    </row>
    <row r="14450" spans="5:5" ht="13.5" thickTop="1" thickBot="1">
      <c r="E14450"/>
    </row>
    <row r="14451" spans="5:5" ht="13.5" thickTop="1" thickBot="1">
      <c r="E14451"/>
    </row>
    <row r="14452" spans="5:5" ht="13.5" thickTop="1" thickBot="1">
      <c r="E14452"/>
    </row>
    <row r="14453" spans="5:5" ht="13.5" thickTop="1" thickBot="1">
      <c r="E14453"/>
    </row>
    <row r="14454" spans="5:5" ht="13.5" thickTop="1" thickBot="1">
      <c r="E14454"/>
    </row>
    <row r="14455" spans="5:5" ht="13.5" thickTop="1" thickBot="1">
      <c r="E14455"/>
    </row>
    <row r="14456" spans="5:5" ht="13.5" thickTop="1" thickBot="1">
      <c r="E14456"/>
    </row>
    <row r="14457" spans="5:5" ht="13.5" thickTop="1" thickBot="1">
      <c r="E14457"/>
    </row>
    <row r="14458" spans="5:5" ht="13.5" thickTop="1" thickBot="1">
      <c r="E14458"/>
    </row>
    <row r="14459" spans="5:5" ht="13.5" thickTop="1" thickBot="1">
      <c r="E14459"/>
    </row>
    <row r="14460" spans="5:5" ht="13.5" thickTop="1" thickBot="1">
      <c r="E14460"/>
    </row>
    <row r="14461" spans="5:5" ht="13.5" thickTop="1" thickBot="1">
      <c r="E14461"/>
    </row>
    <row r="14462" spans="5:5" ht="13.5" thickTop="1" thickBot="1">
      <c r="E14462"/>
    </row>
    <row r="14463" spans="5:5" ht="13.5" thickTop="1" thickBot="1">
      <c r="E14463"/>
    </row>
    <row r="14464" spans="5:5" ht="13.5" thickTop="1" thickBot="1">
      <c r="E14464"/>
    </row>
    <row r="14465" spans="5:5" ht="13.5" thickTop="1" thickBot="1">
      <c r="E14465"/>
    </row>
    <row r="14466" spans="5:5" ht="13.5" thickTop="1" thickBot="1">
      <c r="E14466"/>
    </row>
    <row r="14467" spans="5:5" ht="13.5" thickTop="1" thickBot="1">
      <c r="E14467"/>
    </row>
    <row r="14468" spans="5:5" ht="13.5" thickTop="1" thickBot="1">
      <c r="E14468"/>
    </row>
    <row r="14469" spans="5:5" ht="13.5" thickTop="1" thickBot="1">
      <c r="E14469"/>
    </row>
    <row r="14470" spans="5:5" ht="13.5" thickTop="1" thickBot="1">
      <c r="E14470"/>
    </row>
    <row r="14471" spans="5:5" ht="13.5" thickTop="1" thickBot="1">
      <c r="E14471"/>
    </row>
    <row r="14472" spans="5:5" ht="13.5" thickTop="1" thickBot="1">
      <c r="E14472"/>
    </row>
    <row r="14473" spans="5:5" ht="13.5" thickTop="1" thickBot="1">
      <c r="E14473"/>
    </row>
    <row r="14474" spans="5:5" ht="13.5" thickTop="1" thickBot="1">
      <c r="E14474"/>
    </row>
    <row r="14475" spans="5:5" ht="13.5" thickTop="1" thickBot="1">
      <c r="E14475"/>
    </row>
    <row r="14476" spans="5:5" ht="13.5" thickTop="1" thickBot="1">
      <c r="E14476"/>
    </row>
    <row r="14477" spans="5:5" ht="13.5" thickTop="1" thickBot="1">
      <c r="E14477"/>
    </row>
    <row r="14478" spans="5:5" ht="13.5" thickTop="1" thickBot="1">
      <c r="E14478"/>
    </row>
    <row r="14479" spans="5:5" ht="13.5" thickTop="1" thickBot="1">
      <c r="E14479"/>
    </row>
    <row r="14480" spans="5:5" ht="13.5" thickTop="1" thickBot="1">
      <c r="E14480"/>
    </row>
    <row r="14481" spans="5:5" ht="13.5" thickTop="1" thickBot="1">
      <c r="E14481"/>
    </row>
    <row r="14482" spans="5:5" ht="13.5" thickTop="1" thickBot="1">
      <c r="E14482"/>
    </row>
    <row r="14483" spans="5:5" ht="13.5" thickTop="1" thickBot="1">
      <c r="E14483"/>
    </row>
    <row r="14484" spans="5:5" ht="13.5" thickTop="1" thickBot="1">
      <c r="E14484"/>
    </row>
    <row r="14485" spans="5:5" ht="13.5" thickTop="1" thickBot="1">
      <c r="E14485"/>
    </row>
    <row r="14486" spans="5:5" ht="13.5" thickTop="1" thickBot="1">
      <c r="E14486"/>
    </row>
    <row r="14487" spans="5:5" ht="13.5" thickTop="1" thickBot="1">
      <c r="E14487"/>
    </row>
    <row r="14488" spans="5:5" ht="13" thickTop="1">
      <c r="E14488"/>
    </row>
    <row r="14489" spans="5:5">
      <c r="E14489"/>
    </row>
    <row r="14490" spans="5:5">
      <c r="E14490"/>
    </row>
    <row r="14491" spans="5:5">
      <c r="E14491"/>
    </row>
    <row r="14492" spans="5:5">
      <c r="E14492"/>
    </row>
    <row r="14493" spans="5:5">
      <c r="E14493"/>
    </row>
    <row r="14494" spans="5:5">
      <c r="E14494"/>
    </row>
    <row r="14495" spans="5:5">
      <c r="E14495"/>
    </row>
    <row r="14496" spans="5:5">
      <c r="E14496"/>
    </row>
    <row r="14497" spans="5:5">
      <c r="E14497"/>
    </row>
    <row r="14498" spans="5:5">
      <c r="E14498"/>
    </row>
    <row r="14499" spans="5:5">
      <c r="E14499"/>
    </row>
    <row r="14500" spans="5:5">
      <c r="E14500"/>
    </row>
    <row r="14501" spans="5:5" ht="13" thickBot="1">
      <c r="E14501"/>
    </row>
    <row r="14502" spans="5:5" ht="13.5" thickTop="1" thickBot="1">
      <c r="E14502"/>
    </row>
    <row r="14503" spans="5:5" ht="13.5" thickTop="1" thickBot="1">
      <c r="E14503"/>
    </row>
    <row r="14504" spans="5:5" ht="13.5" thickTop="1" thickBot="1">
      <c r="E14504"/>
    </row>
    <row r="14505" spans="5:5" ht="13.5" thickTop="1" thickBot="1">
      <c r="E14505"/>
    </row>
    <row r="14506" spans="5:5" ht="13.5" thickTop="1" thickBot="1">
      <c r="E14506"/>
    </row>
    <row r="14507" spans="5:5" ht="13.5" thickTop="1" thickBot="1">
      <c r="E14507"/>
    </row>
    <row r="14508" spans="5:5" ht="13.5" thickTop="1" thickBot="1">
      <c r="E14508"/>
    </row>
    <row r="14509" spans="5:5" ht="13.5" thickTop="1" thickBot="1">
      <c r="E14509"/>
    </row>
    <row r="14510" spans="5:5" ht="13.5" thickTop="1" thickBot="1">
      <c r="E14510"/>
    </row>
    <row r="14511" spans="5:5" ht="13.5" thickTop="1" thickBot="1">
      <c r="E14511"/>
    </row>
    <row r="14512" spans="5:5" ht="13.5" thickTop="1" thickBot="1">
      <c r="E14512"/>
    </row>
    <row r="14513" spans="5:5" ht="13.5" thickTop="1" thickBot="1">
      <c r="E14513"/>
    </row>
    <row r="14514" spans="5:5" ht="13.5" thickTop="1" thickBot="1">
      <c r="E14514"/>
    </row>
    <row r="14515" spans="5:5" ht="13.5" thickTop="1" thickBot="1">
      <c r="E14515"/>
    </row>
    <row r="14516" spans="5:5" ht="13.5" thickTop="1" thickBot="1">
      <c r="E14516"/>
    </row>
    <row r="14517" spans="5:5" ht="13.5" thickTop="1" thickBot="1">
      <c r="E14517"/>
    </row>
    <row r="14518" spans="5:5" ht="13.5" thickTop="1" thickBot="1">
      <c r="E14518"/>
    </row>
    <row r="14519" spans="5:5" ht="13.5" thickTop="1" thickBot="1">
      <c r="E14519"/>
    </row>
    <row r="14520" spans="5:5" ht="13.5" thickTop="1" thickBot="1">
      <c r="E14520"/>
    </row>
    <row r="14521" spans="5:5" ht="13.5" thickTop="1" thickBot="1">
      <c r="E14521"/>
    </row>
    <row r="14522" spans="5:5" ht="13.5" thickTop="1" thickBot="1">
      <c r="E14522"/>
    </row>
    <row r="14523" spans="5:5" ht="13.5" thickTop="1" thickBot="1">
      <c r="E14523"/>
    </row>
    <row r="14524" spans="5:5" ht="13.5" thickTop="1" thickBot="1">
      <c r="E14524"/>
    </row>
    <row r="14525" spans="5:5" ht="13.5" thickTop="1" thickBot="1">
      <c r="E14525"/>
    </row>
    <row r="14526" spans="5:5" ht="13.5" thickTop="1" thickBot="1">
      <c r="E14526"/>
    </row>
    <row r="14527" spans="5:5" ht="13.5" thickTop="1" thickBot="1">
      <c r="E14527"/>
    </row>
    <row r="14528" spans="5:5" ht="13.5" thickTop="1" thickBot="1">
      <c r="E14528"/>
    </row>
    <row r="14529" spans="5:5" ht="13.5" thickTop="1" thickBot="1">
      <c r="E14529"/>
    </row>
    <row r="14530" spans="5:5" ht="13.5" thickTop="1" thickBot="1">
      <c r="E14530"/>
    </row>
    <row r="14531" spans="5:5" ht="13.5" thickTop="1" thickBot="1">
      <c r="E14531"/>
    </row>
    <row r="14532" spans="5:5" ht="13.5" thickTop="1" thickBot="1">
      <c r="E14532"/>
    </row>
    <row r="14533" spans="5:5" ht="13.5" thickTop="1" thickBot="1">
      <c r="E14533"/>
    </row>
    <row r="14534" spans="5:5" ht="13.5" thickTop="1" thickBot="1">
      <c r="E14534"/>
    </row>
    <row r="14535" spans="5:5" ht="13.5" thickTop="1" thickBot="1">
      <c r="E14535"/>
    </row>
    <row r="14536" spans="5:5" ht="13.5" thickTop="1" thickBot="1">
      <c r="E14536"/>
    </row>
    <row r="14537" spans="5:5" ht="13.5" thickTop="1" thickBot="1">
      <c r="E14537"/>
    </row>
    <row r="14538" spans="5:5" ht="13.5" thickTop="1" thickBot="1">
      <c r="E14538"/>
    </row>
    <row r="14539" spans="5:5" ht="13.5" thickTop="1" thickBot="1">
      <c r="E14539"/>
    </row>
    <row r="14540" spans="5:5" ht="13.5" thickTop="1" thickBot="1">
      <c r="E14540"/>
    </row>
    <row r="14541" spans="5:5" ht="13.5" thickTop="1" thickBot="1">
      <c r="E14541"/>
    </row>
    <row r="14542" spans="5:5" ht="13.5" thickTop="1" thickBot="1">
      <c r="E14542"/>
    </row>
    <row r="14543" spans="5:5" ht="13.5" thickTop="1" thickBot="1">
      <c r="E14543"/>
    </row>
    <row r="14544" spans="5:5" ht="13.5" thickTop="1" thickBot="1">
      <c r="E14544"/>
    </row>
    <row r="14545" spans="5:5" ht="13.5" thickTop="1" thickBot="1">
      <c r="E14545"/>
    </row>
    <row r="14546" spans="5:5" ht="13.5" thickTop="1" thickBot="1">
      <c r="E14546"/>
    </row>
    <row r="14547" spans="5:5" ht="13.5" thickTop="1" thickBot="1">
      <c r="E14547"/>
    </row>
    <row r="14548" spans="5:5" ht="13.5" thickTop="1" thickBot="1">
      <c r="E14548"/>
    </row>
    <row r="14549" spans="5:5" ht="13.5" thickTop="1" thickBot="1">
      <c r="E14549"/>
    </row>
    <row r="14550" spans="5:5" ht="13.5" thickTop="1" thickBot="1">
      <c r="E14550"/>
    </row>
    <row r="14551" spans="5:5" ht="13.5" thickTop="1" thickBot="1">
      <c r="E14551"/>
    </row>
    <row r="14552" spans="5:5" ht="13.5" thickTop="1" thickBot="1">
      <c r="E14552"/>
    </row>
    <row r="14553" spans="5:5" ht="13.5" thickTop="1" thickBot="1">
      <c r="E14553"/>
    </row>
    <row r="14554" spans="5:5" ht="13.5" thickTop="1" thickBot="1">
      <c r="E14554"/>
    </row>
    <row r="14555" spans="5:5" ht="13.5" thickTop="1" thickBot="1">
      <c r="E14555"/>
    </row>
    <row r="14556" spans="5:5" ht="13.5" thickTop="1" thickBot="1">
      <c r="E14556"/>
    </row>
    <row r="14557" spans="5:5" ht="13.5" thickTop="1" thickBot="1">
      <c r="E14557"/>
    </row>
    <row r="14558" spans="5:5" ht="13" thickTop="1">
      <c r="E14558"/>
    </row>
    <row r="14559" spans="5:5">
      <c r="E14559"/>
    </row>
    <row r="14560" spans="5:5">
      <c r="E14560"/>
    </row>
    <row r="14561" spans="5:5">
      <c r="E14561"/>
    </row>
    <row r="14562" spans="5:5">
      <c r="E14562"/>
    </row>
    <row r="14563" spans="5:5">
      <c r="E14563"/>
    </row>
    <row r="14564" spans="5:5">
      <c r="E14564"/>
    </row>
    <row r="14565" spans="5:5">
      <c r="E14565"/>
    </row>
    <row r="14566" spans="5:5">
      <c r="E14566"/>
    </row>
    <row r="14567" spans="5:5">
      <c r="E14567"/>
    </row>
    <row r="14568" spans="5:5">
      <c r="E14568"/>
    </row>
    <row r="14569" spans="5:5">
      <c r="E14569"/>
    </row>
    <row r="14570" spans="5:5">
      <c r="E14570"/>
    </row>
    <row r="14571" spans="5:5" ht="13" thickBot="1">
      <c r="E14571"/>
    </row>
    <row r="14572" spans="5:5" ht="13.5" thickTop="1" thickBot="1">
      <c r="E14572"/>
    </row>
    <row r="14573" spans="5:5" ht="13.5" thickTop="1" thickBot="1">
      <c r="E14573"/>
    </row>
    <row r="14574" spans="5:5" ht="13.5" thickTop="1" thickBot="1">
      <c r="E14574"/>
    </row>
    <row r="14575" spans="5:5" ht="13.5" thickTop="1" thickBot="1">
      <c r="E14575"/>
    </row>
    <row r="14576" spans="5:5" ht="13.5" thickTop="1" thickBot="1">
      <c r="E14576"/>
    </row>
    <row r="14577" spans="5:5" ht="13.5" thickTop="1" thickBot="1">
      <c r="E14577"/>
    </row>
    <row r="14578" spans="5:5" ht="13.5" thickTop="1" thickBot="1">
      <c r="E14578"/>
    </row>
    <row r="14579" spans="5:5" ht="13.5" thickTop="1" thickBot="1">
      <c r="E14579"/>
    </row>
    <row r="14580" spans="5:5" ht="13.5" thickTop="1" thickBot="1">
      <c r="E14580"/>
    </row>
    <row r="14581" spans="5:5" ht="13.5" thickTop="1" thickBot="1">
      <c r="E14581"/>
    </row>
    <row r="14582" spans="5:5" ht="13.5" thickTop="1" thickBot="1">
      <c r="E14582"/>
    </row>
    <row r="14583" spans="5:5" ht="13.5" thickTop="1" thickBot="1">
      <c r="E14583"/>
    </row>
    <row r="14584" spans="5:5" ht="13.5" thickTop="1" thickBot="1">
      <c r="E14584"/>
    </row>
    <row r="14585" spans="5:5" ht="13.5" thickTop="1" thickBot="1">
      <c r="E14585"/>
    </row>
    <row r="14586" spans="5:5" ht="13.5" thickTop="1" thickBot="1">
      <c r="E14586"/>
    </row>
    <row r="14587" spans="5:5" ht="13.5" thickTop="1" thickBot="1">
      <c r="E14587"/>
    </row>
    <row r="14588" spans="5:5" ht="13.5" thickTop="1" thickBot="1">
      <c r="E14588"/>
    </row>
    <row r="14589" spans="5:5" ht="13.5" thickTop="1" thickBot="1">
      <c r="E14589"/>
    </row>
    <row r="14590" spans="5:5" ht="13.5" thickTop="1" thickBot="1">
      <c r="E14590"/>
    </row>
    <row r="14591" spans="5:5" ht="13.5" thickTop="1" thickBot="1">
      <c r="E14591"/>
    </row>
    <row r="14592" spans="5:5" ht="13.5" thickTop="1" thickBot="1">
      <c r="E14592"/>
    </row>
    <row r="14593" spans="5:5" ht="13.5" thickTop="1" thickBot="1">
      <c r="E14593"/>
    </row>
    <row r="14594" spans="5:5" ht="13.5" thickTop="1" thickBot="1">
      <c r="E14594"/>
    </row>
    <row r="14595" spans="5:5" ht="13.5" thickTop="1" thickBot="1">
      <c r="E14595"/>
    </row>
    <row r="14596" spans="5:5" ht="13.5" thickTop="1" thickBot="1">
      <c r="E14596"/>
    </row>
    <row r="14597" spans="5:5" ht="13.5" thickTop="1" thickBot="1">
      <c r="E14597"/>
    </row>
    <row r="14598" spans="5:5" ht="13.5" thickTop="1" thickBot="1">
      <c r="E14598"/>
    </row>
    <row r="14599" spans="5:5" ht="13.5" thickTop="1" thickBot="1">
      <c r="E14599"/>
    </row>
    <row r="14600" spans="5:5" ht="13.5" thickTop="1" thickBot="1">
      <c r="E14600"/>
    </row>
    <row r="14601" spans="5:5" ht="13.5" thickTop="1" thickBot="1">
      <c r="E14601"/>
    </row>
    <row r="14602" spans="5:5" ht="13.5" thickTop="1" thickBot="1">
      <c r="E14602"/>
    </row>
    <row r="14603" spans="5:5" ht="13.5" thickTop="1" thickBot="1">
      <c r="E14603"/>
    </row>
    <row r="14604" spans="5:5" ht="13.5" thickTop="1" thickBot="1">
      <c r="E14604"/>
    </row>
    <row r="14605" spans="5:5" ht="13.5" thickTop="1" thickBot="1">
      <c r="E14605"/>
    </row>
    <row r="14606" spans="5:5" ht="13.5" thickTop="1" thickBot="1">
      <c r="E14606"/>
    </row>
    <row r="14607" spans="5:5" ht="13.5" thickTop="1" thickBot="1">
      <c r="E14607"/>
    </row>
    <row r="14608" spans="5:5" ht="13.5" thickTop="1" thickBot="1">
      <c r="E14608"/>
    </row>
    <row r="14609" spans="5:5" ht="13.5" thickTop="1" thickBot="1">
      <c r="E14609"/>
    </row>
    <row r="14610" spans="5:5" ht="13.5" thickTop="1" thickBot="1">
      <c r="E14610"/>
    </row>
    <row r="14611" spans="5:5" ht="13.5" thickTop="1" thickBot="1">
      <c r="E14611"/>
    </row>
    <row r="14612" spans="5:5" ht="13.5" thickTop="1" thickBot="1">
      <c r="E14612"/>
    </row>
    <row r="14613" spans="5:5" ht="13.5" thickTop="1" thickBot="1">
      <c r="E14613"/>
    </row>
    <row r="14614" spans="5:5" ht="13.5" thickTop="1" thickBot="1">
      <c r="E14614"/>
    </row>
    <row r="14615" spans="5:5" ht="13.5" thickTop="1" thickBot="1">
      <c r="E14615"/>
    </row>
    <row r="14616" spans="5:5" ht="13.5" thickTop="1" thickBot="1">
      <c r="E14616"/>
    </row>
    <row r="14617" spans="5:5" ht="13.5" thickTop="1" thickBot="1">
      <c r="E14617"/>
    </row>
    <row r="14618" spans="5:5" ht="13.5" thickTop="1" thickBot="1">
      <c r="E14618"/>
    </row>
    <row r="14619" spans="5:5" ht="13.5" thickTop="1" thickBot="1">
      <c r="E14619"/>
    </row>
    <row r="14620" spans="5:5" ht="13.5" thickTop="1" thickBot="1">
      <c r="E14620"/>
    </row>
    <row r="14621" spans="5:5" ht="13.5" thickTop="1" thickBot="1">
      <c r="E14621"/>
    </row>
    <row r="14622" spans="5:5" ht="13.5" thickTop="1" thickBot="1">
      <c r="E14622"/>
    </row>
    <row r="14623" spans="5:5" ht="13.5" thickTop="1" thickBot="1">
      <c r="E14623"/>
    </row>
    <row r="14624" spans="5:5" ht="13.5" thickTop="1" thickBot="1">
      <c r="E14624"/>
    </row>
    <row r="14625" spans="5:5" ht="13.5" thickTop="1" thickBot="1">
      <c r="E14625"/>
    </row>
    <row r="14626" spans="5:5" ht="13.5" thickTop="1" thickBot="1">
      <c r="E14626"/>
    </row>
    <row r="14627" spans="5:5" ht="13.5" thickTop="1" thickBot="1">
      <c r="E14627"/>
    </row>
    <row r="14628" spans="5:5" ht="13" thickTop="1">
      <c r="E14628"/>
    </row>
    <row r="14629" spans="5:5">
      <c r="E14629"/>
    </row>
    <row r="14630" spans="5:5">
      <c r="E14630"/>
    </row>
    <row r="14631" spans="5:5">
      <c r="E14631"/>
    </row>
    <row r="14632" spans="5:5">
      <c r="E14632"/>
    </row>
    <row r="14633" spans="5:5">
      <c r="E14633"/>
    </row>
    <row r="14634" spans="5:5">
      <c r="E14634"/>
    </row>
    <row r="14635" spans="5:5">
      <c r="E14635"/>
    </row>
    <row r="14636" spans="5:5">
      <c r="E14636"/>
    </row>
    <row r="14637" spans="5:5">
      <c r="E14637"/>
    </row>
    <row r="14638" spans="5:5">
      <c r="E14638"/>
    </row>
    <row r="14639" spans="5:5">
      <c r="E14639"/>
    </row>
    <row r="14640" spans="5:5">
      <c r="E14640"/>
    </row>
    <row r="14641" spans="5:5" ht="13" thickBot="1">
      <c r="E14641"/>
    </row>
    <row r="14642" spans="5:5" ht="13.5" thickTop="1" thickBot="1">
      <c r="E14642"/>
    </row>
    <row r="14643" spans="5:5" ht="13.5" thickTop="1" thickBot="1">
      <c r="E14643"/>
    </row>
    <row r="14644" spans="5:5" ht="13.5" thickTop="1" thickBot="1">
      <c r="E14644"/>
    </row>
    <row r="14645" spans="5:5" ht="13.5" thickTop="1" thickBot="1">
      <c r="E14645"/>
    </row>
    <row r="14646" spans="5:5" ht="13.5" thickTop="1" thickBot="1">
      <c r="E14646"/>
    </row>
    <row r="14647" spans="5:5" ht="13.5" thickTop="1" thickBot="1">
      <c r="E14647"/>
    </row>
    <row r="14648" spans="5:5" ht="13.5" thickTop="1" thickBot="1">
      <c r="E14648"/>
    </row>
    <row r="14649" spans="5:5" ht="13.5" thickTop="1" thickBot="1">
      <c r="E14649"/>
    </row>
    <row r="14650" spans="5:5" ht="13.5" thickTop="1" thickBot="1">
      <c r="E14650"/>
    </row>
    <row r="14651" spans="5:5" ht="13.5" thickTop="1" thickBot="1">
      <c r="E14651"/>
    </row>
    <row r="14652" spans="5:5" ht="13.5" thickTop="1" thickBot="1">
      <c r="E14652"/>
    </row>
    <row r="14653" spans="5:5" ht="13.5" thickTop="1" thickBot="1">
      <c r="E14653"/>
    </row>
    <row r="14654" spans="5:5" ht="13.5" thickTop="1" thickBot="1">
      <c r="E14654"/>
    </row>
    <row r="14655" spans="5:5" ht="13.5" thickTop="1" thickBot="1">
      <c r="E14655"/>
    </row>
    <row r="14656" spans="5:5" ht="13.5" thickTop="1" thickBot="1">
      <c r="E14656"/>
    </row>
    <row r="14657" spans="5:5" ht="13.5" thickTop="1" thickBot="1">
      <c r="E14657"/>
    </row>
    <row r="14658" spans="5:5" ht="13.5" thickTop="1" thickBot="1">
      <c r="E14658"/>
    </row>
    <row r="14659" spans="5:5" ht="13.5" thickTop="1" thickBot="1">
      <c r="E14659"/>
    </row>
    <row r="14660" spans="5:5" ht="13.5" thickTop="1" thickBot="1">
      <c r="E14660"/>
    </row>
    <row r="14661" spans="5:5" ht="13.5" thickTop="1" thickBot="1">
      <c r="E14661"/>
    </row>
    <row r="14662" spans="5:5" ht="13.5" thickTop="1" thickBot="1">
      <c r="E14662"/>
    </row>
    <row r="14663" spans="5:5" ht="13.5" thickTop="1" thickBot="1">
      <c r="E14663"/>
    </row>
    <row r="14664" spans="5:5" ht="13.5" thickTop="1" thickBot="1">
      <c r="E14664"/>
    </row>
    <row r="14665" spans="5:5" ht="13.5" thickTop="1" thickBot="1">
      <c r="E14665"/>
    </row>
    <row r="14666" spans="5:5" ht="13.5" thickTop="1" thickBot="1">
      <c r="E14666"/>
    </row>
    <row r="14667" spans="5:5" ht="13.5" thickTop="1" thickBot="1">
      <c r="E14667"/>
    </row>
    <row r="14668" spans="5:5" ht="13.5" thickTop="1" thickBot="1">
      <c r="E14668"/>
    </row>
    <row r="14669" spans="5:5" ht="13.5" thickTop="1" thickBot="1">
      <c r="E14669"/>
    </row>
    <row r="14670" spans="5:5" ht="13.5" thickTop="1" thickBot="1">
      <c r="E14670"/>
    </row>
    <row r="14671" spans="5:5" ht="13.5" thickTop="1" thickBot="1">
      <c r="E14671"/>
    </row>
    <row r="14672" spans="5:5" ht="13.5" thickTop="1" thickBot="1">
      <c r="E14672"/>
    </row>
    <row r="14673" spans="5:5" ht="13.5" thickTop="1" thickBot="1">
      <c r="E14673"/>
    </row>
    <row r="14674" spans="5:5" ht="13.5" thickTop="1" thickBot="1">
      <c r="E14674"/>
    </row>
    <row r="14675" spans="5:5" ht="13.5" thickTop="1" thickBot="1">
      <c r="E14675"/>
    </row>
    <row r="14676" spans="5:5" ht="13.5" thickTop="1" thickBot="1">
      <c r="E14676"/>
    </row>
    <row r="14677" spans="5:5" ht="13.5" thickTop="1" thickBot="1">
      <c r="E14677"/>
    </row>
    <row r="14678" spans="5:5" ht="13.5" thickTop="1" thickBot="1">
      <c r="E14678"/>
    </row>
    <row r="14679" spans="5:5" ht="13.5" thickTop="1" thickBot="1">
      <c r="E14679"/>
    </row>
    <row r="14680" spans="5:5" ht="13.5" thickTop="1" thickBot="1">
      <c r="E14680"/>
    </row>
    <row r="14681" spans="5:5" ht="13.5" thickTop="1" thickBot="1">
      <c r="E14681"/>
    </row>
    <row r="14682" spans="5:5" ht="13.5" thickTop="1" thickBot="1">
      <c r="E14682"/>
    </row>
    <row r="14683" spans="5:5" ht="13.5" thickTop="1" thickBot="1">
      <c r="E14683"/>
    </row>
    <row r="14684" spans="5:5" ht="13.5" thickTop="1" thickBot="1">
      <c r="E14684"/>
    </row>
    <row r="14685" spans="5:5" ht="13.5" thickTop="1" thickBot="1">
      <c r="E14685"/>
    </row>
    <row r="14686" spans="5:5" ht="13.5" thickTop="1" thickBot="1">
      <c r="E14686"/>
    </row>
    <row r="14687" spans="5:5" ht="13.5" thickTop="1" thickBot="1">
      <c r="E14687"/>
    </row>
    <row r="14688" spans="5:5" ht="13.5" thickTop="1" thickBot="1">
      <c r="E14688"/>
    </row>
    <row r="14689" spans="5:5" ht="13.5" thickTop="1" thickBot="1">
      <c r="E14689"/>
    </row>
    <row r="14690" spans="5:5" ht="13.5" thickTop="1" thickBot="1">
      <c r="E14690"/>
    </row>
    <row r="14691" spans="5:5" ht="13.5" thickTop="1" thickBot="1">
      <c r="E14691"/>
    </row>
    <row r="14692" spans="5:5" ht="13.5" thickTop="1" thickBot="1">
      <c r="E14692"/>
    </row>
    <row r="14693" spans="5:5" ht="13.5" thickTop="1" thickBot="1">
      <c r="E14693"/>
    </row>
    <row r="14694" spans="5:5" ht="13.5" thickTop="1" thickBot="1">
      <c r="E14694"/>
    </row>
    <row r="14695" spans="5:5" ht="13.5" thickTop="1" thickBot="1">
      <c r="E14695"/>
    </row>
    <row r="14696" spans="5:5" ht="13.5" thickTop="1" thickBot="1">
      <c r="E14696"/>
    </row>
    <row r="14697" spans="5:5" ht="13.5" thickTop="1" thickBot="1">
      <c r="E14697"/>
    </row>
    <row r="14698" spans="5:5" ht="13" thickTop="1">
      <c r="E14698"/>
    </row>
    <row r="14699" spans="5:5">
      <c r="E14699"/>
    </row>
    <row r="14700" spans="5:5">
      <c r="E14700"/>
    </row>
    <row r="14701" spans="5:5">
      <c r="E14701"/>
    </row>
    <row r="14702" spans="5:5">
      <c r="E14702"/>
    </row>
    <row r="14703" spans="5:5">
      <c r="E14703"/>
    </row>
    <row r="14704" spans="5:5">
      <c r="E14704"/>
    </row>
    <row r="14705" spans="5:5">
      <c r="E14705"/>
    </row>
    <row r="14706" spans="5:5">
      <c r="E14706"/>
    </row>
    <row r="14707" spans="5:5">
      <c r="E14707"/>
    </row>
    <row r="14708" spans="5:5">
      <c r="E14708"/>
    </row>
    <row r="14709" spans="5:5">
      <c r="E14709"/>
    </row>
    <row r="14710" spans="5:5">
      <c r="E14710"/>
    </row>
    <row r="14711" spans="5:5" ht="13" thickBot="1">
      <c r="E14711"/>
    </row>
    <row r="14712" spans="5:5" ht="13.5" thickTop="1" thickBot="1">
      <c r="E14712"/>
    </row>
    <row r="14713" spans="5:5" ht="13.5" thickTop="1" thickBot="1">
      <c r="E14713"/>
    </row>
    <row r="14714" spans="5:5" ht="13.5" thickTop="1" thickBot="1">
      <c r="E14714"/>
    </row>
    <row r="14715" spans="5:5" ht="13.5" thickTop="1" thickBot="1">
      <c r="E14715"/>
    </row>
    <row r="14716" spans="5:5" ht="13.5" thickTop="1" thickBot="1">
      <c r="E14716"/>
    </row>
    <row r="14717" spans="5:5" ht="13.5" thickTop="1" thickBot="1">
      <c r="E14717"/>
    </row>
    <row r="14718" spans="5:5" ht="13.5" thickTop="1" thickBot="1">
      <c r="E14718"/>
    </row>
    <row r="14719" spans="5:5" ht="13.5" thickTop="1" thickBot="1">
      <c r="E14719"/>
    </row>
    <row r="14720" spans="5:5" ht="13.5" thickTop="1" thickBot="1">
      <c r="E14720"/>
    </row>
    <row r="14721" spans="5:5" ht="13.5" thickTop="1" thickBot="1">
      <c r="E14721"/>
    </row>
    <row r="14722" spans="5:5" ht="13.5" thickTop="1" thickBot="1">
      <c r="E14722"/>
    </row>
    <row r="14723" spans="5:5" ht="13.5" thickTop="1" thickBot="1">
      <c r="E14723"/>
    </row>
    <row r="14724" spans="5:5" ht="13.5" thickTop="1" thickBot="1">
      <c r="E14724"/>
    </row>
    <row r="14725" spans="5:5" ht="13.5" thickTop="1" thickBot="1">
      <c r="E14725"/>
    </row>
    <row r="14726" spans="5:5" ht="13.5" thickTop="1" thickBot="1">
      <c r="E14726"/>
    </row>
    <row r="14727" spans="5:5" ht="13.5" thickTop="1" thickBot="1">
      <c r="E14727"/>
    </row>
    <row r="14728" spans="5:5" ht="13.5" thickTop="1" thickBot="1">
      <c r="E14728"/>
    </row>
    <row r="14729" spans="5:5" ht="13.5" thickTop="1" thickBot="1">
      <c r="E14729"/>
    </row>
    <row r="14730" spans="5:5" ht="13.5" thickTop="1" thickBot="1">
      <c r="E14730"/>
    </row>
    <row r="14731" spans="5:5" ht="13.5" thickTop="1" thickBot="1">
      <c r="E14731"/>
    </row>
    <row r="14732" spans="5:5" ht="13.5" thickTop="1" thickBot="1">
      <c r="E14732"/>
    </row>
    <row r="14733" spans="5:5" ht="13.5" thickTop="1" thickBot="1">
      <c r="E14733"/>
    </row>
    <row r="14734" spans="5:5" ht="13.5" thickTop="1" thickBot="1">
      <c r="E14734"/>
    </row>
    <row r="14735" spans="5:5" ht="13.5" thickTop="1" thickBot="1">
      <c r="E14735"/>
    </row>
    <row r="14736" spans="5:5" ht="13.5" thickTop="1" thickBot="1">
      <c r="E14736"/>
    </row>
    <row r="14737" spans="5:5" ht="13.5" thickTop="1" thickBot="1">
      <c r="E14737"/>
    </row>
    <row r="14738" spans="5:5" ht="13.5" thickTop="1" thickBot="1">
      <c r="E14738"/>
    </row>
    <row r="14739" spans="5:5" ht="13.5" thickTop="1" thickBot="1">
      <c r="E14739"/>
    </row>
    <row r="14740" spans="5:5" ht="13.5" thickTop="1" thickBot="1">
      <c r="E14740"/>
    </row>
    <row r="14741" spans="5:5" ht="13.5" thickTop="1" thickBot="1">
      <c r="E14741"/>
    </row>
    <row r="14742" spans="5:5" ht="13.5" thickTop="1" thickBot="1">
      <c r="E14742"/>
    </row>
    <row r="14743" spans="5:5" ht="13.5" thickTop="1" thickBot="1">
      <c r="E14743"/>
    </row>
    <row r="14744" spans="5:5" ht="13.5" thickTop="1" thickBot="1">
      <c r="E14744"/>
    </row>
    <row r="14745" spans="5:5" ht="13.5" thickTop="1" thickBot="1">
      <c r="E14745"/>
    </row>
    <row r="14746" spans="5:5" ht="13.5" thickTop="1" thickBot="1">
      <c r="E14746"/>
    </row>
    <row r="14747" spans="5:5" ht="13.5" thickTop="1" thickBot="1">
      <c r="E14747"/>
    </row>
    <row r="14748" spans="5:5" ht="13.5" thickTop="1" thickBot="1">
      <c r="E14748"/>
    </row>
    <row r="14749" spans="5:5" ht="13.5" thickTop="1" thickBot="1">
      <c r="E14749"/>
    </row>
    <row r="14750" spans="5:5" ht="13.5" thickTop="1" thickBot="1">
      <c r="E14750"/>
    </row>
    <row r="14751" spans="5:5" ht="13.5" thickTop="1" thickBot="1">
      <c r="E14751"/>
    </row>
    <row r="14752" spans="5:5" ht="13.5" thickTop="1" thickBot="1">
      <c r="E14752"/>
    </row>
    <row r="14753" spans="5:5" ht="13.5" thickTop="1" thickBot="1">
      <c r="E14753"/>
    </row>
    <row r="14754" spans="5:5" ht="13.5" thickTop="1" thickBot="1">
      <c r="E14754"/>
    </row>
    <row r="14755" spans="5:5" ht="13.5" thickTop="1" thickBot="1">
      <c r="E14755"/>
    </row>
    <row r="14756" spans="5:5" ht="13.5" thickTop="1" thickBot="1">
      <c r="E14756"/>
    </row>
    <row r="14757" spans="5:5" ht="13.5" thickTop="1" thickBot="1">
      <c r="E14757"/>
    </row>
    <row r="14758" spans="5:5" ht="13.5" thickTop="1" thickBot="1">
      <c r="E14758"/>
    </row>
    <row r="14759" spans="5:5" ht="13.5" thickTop="1" thickBot="1">
      <c r="E14759"/>
    </row>
    <row r="14760" spans="5:5" ht="13.5" thickTop="1" thickBot="1">
      <c r="E14760"/>
    </row>
    <row r="14761" spans="5:5" ht="13.5" thickTop="1" thickBot="1">
      <c r="E14761"/>
    </row>
    <row r="14762" spans="5:5" ht="13.5" thickTop="1" thickBot="1">
      <c r="E14762"/>
    </row>
    <row r="14763" spans="5:5" ht="13.5" thickTop="1" thickBot="1">
      <c r="E14763"/>
    </row>
    <row r="14764" spans="5:5" ht="13.5" thickTop="1" thickBot="1">
      <c r="E14764"/>
    </row>
    <row r="14765" spans="5:5" ht="13.5" thickTop="1" thickBot="1">
      <c r="E14765"/>
    </row>
    <row r="14766" spans="5:5" ht="13.5" thickTop="1" thickBot="1">
      <c r="E14766"/>
    </row>
    <row r="14767" spans="5:5" ht="13.5" thickTop="1" thickBot="1">
      <c r="E14767"/>
    </row>
    <row r="14768" spans="5:5" ht="13" thickTop="1">
      <c r="E14768"/>
    </row>
    <row r="14769" spans="5:5">
      <c r="E14769"/>
    </row>
    <row r="14770" spans="5:5">
      <c r="E14770"/>
    </row>
    <row r="14771" spans="5:5">
      <c r="E14771"/>
    </row>
    <row r="14772" spans="5:5">
      <c r="E14772"/>
    </row>
    <row r="14773" spans="5:5">
      <c r="E14773"/>
    </row>
    <row r="14774" spans="5:5">
      <c r="E14774"/>
    </row>
    <row r="14775" spans="5:5">
      <c r="E14775"/>
    </row>
    <row r="14776" spans="5:5">
      <c r="E14776"/>
    </row>
    <row r="14777" spans="5:5">
      <c r="E14777"/>
    </row>
    <row r="14778" spans="5:5">
      <c r="E14778"/>
    </row>
    <row r="14779" spans="5:5">
      <c r="E14779"/>
    </row>
    <row r="14780" spans="5:5">
      <c r="E14780"/>
    </row>
    <row r="14781" spans="5:5" ht="13" thickBot="1">
      <c r="E14781"/>
    </row>
    <row r="14782" spans="5:5" ht="13.5" thickTop="1" thickBot="1">
      <c r="E14782"/>
    </row>
    <row r="14783" spans="5:5" ht="13.5" thickTop="1" thickBot="1">
      <c r="E14783"/>
    </row>
    <row r="14784" spans="5:5" ht="13.5" thickTop="1" thickBot="1">
      <c r="E14784"/>
    </row>
    <row r="14785" spans="5:5" ht="13.5" thickTop="1" thickBot="1">
      <c r="E14785"/>
    </row>
    <row r="14786" spans="5:5" ht="13.5" thickTop="1" thickBot="1">
      <c r="E14786"/>
    </row>
    <row r="14787" spans="5:5" ht="13.5" thickTop="1" thickBot="1">
      <c r="E14787"/>
    </row>
    <row r="14788" spans="5:5" ht="13.5" thickTop="1" thickBot="1">
      <c r="E14788"/>
    </row>
    <row r="14789" spans="5:5" ht="13.5" thickTop="1" thickBot="1">
      <c r="E14789"/>
    </row>
    <row r="14790" spans="5:5" ht="13.5" thickTop="1" thickBot="1">
      <c r="E14790"/>
    </row>
    <row r="14791" spans="5:5" ht="13.5" thickTop="1" thickBot="1">
      <c r="E14791"/>
    </row>
    <row r="14792" spans="5:5" ht="13.5" thickTop="1" thickBot="1">
      <c r="E14792"/>
    </row>
    <row r="14793" spans="5:5" ht="13.5" thickTop="1" thickBot="1">
      <c r="E14793"/>
    </row>
    <row r="14794" spans="5:5" ht="13.5" thickTop="1" thickBot="1">
      <c r="E14794"/>
    </row>
    <row r="14795" spans="5:5" ht="13.5" thickTop="1" thickBot="1">
      <c r="E14795"/>
    </row>
    <row r="14796" spans="5:5" ht="13.5" thickTop="1" thickBot="1">
      <c r="E14796"/>
    </row>
    <row r="14797" spans="5:5" ht="13.5" thickTop="1" thickBot="1">
      <c r="E14797"/>
    </row>
    <row r="14798" spans="5:5" ht="13.5" thickTop="1" thickBot="1">
      <c r="E14798"/>
    </row>
    <row r="14799" spans="5:5" ht="13.5" thickTop="1" thickBot="1">
      <c r="E14799"/>
    </row>
    <row r="14800" spans="5:5" ht="13.5" thickTop="1" thickBot="1">
      <c r="E14800"/>
    </row>
    <row r="14801" spans="5:5" ht="13.5" thickTop="1" thickBot="1">
      <c r="E14801"/>
    </row>
    <row r="14802" spans="5:5" ht="13.5" thickTop="1" thickBot="1">
      <c r="E14802"/>
    </row>
    <row r="14803" spans="5:5" ht="13.5" thickTop="1" thickBot="1">
      <c r="E14803"/>
    </row>
    <row r="14804" spans="5:5" ht="13.5" thickTop="1" thickBot="1">
      <c r="E14804"/>
    </row>
    <row r="14805" spans="5:5" ht="13.5" thickTop="1" thickBot="1">
      <c r="E14805"/>
    </row>
    <row r="14806" spans="5:5" ht="13.5" thickTop="1" thickBot="1">
      <c r="E14806"/>
    </row>
    <row r="14807" spans="5:5" ht="13.5" thickTop="1" thickBot="1">
      <c r="E14807"/>
    </row>
    <row r="14808" spans="5:5" ht="13.5" thickTop="1" thickBot="1">
      <c r="E14808"/>
    </row>
    <row r="14809" spans="5:5" ht="13.5" thickTop="1" thickBot="1">
      <c r="E14809"/>
    </row>
    <row r="14810" spans="5:5" ht="13.5" thickTop="1" thickBot="1">
      <c r="E14810"/>
    </row>
    <row r="14811" spans="5:5" ht="13.5" thickTop="1" thickBot="1">
      <c r="E14811"/>
    </row>
    <row r="14812" spans="5:5" ht="13.5" thickTop="1" thickBot="1">
      <c r="E14812"/>
    </row>
    <row r="14813" spans="5:5" ht="13.5" thickTop="1" thickBot="1">
      <c r="E14813"/>
    </row>
    <row r="14814" spans="5:5" ht="13.5" thickTop="1" thickBot="1">
      <c r="E14814"/>
    </row>
    <row r="14815" spans="5:5" ht="13.5" thickTop="1" thickBot="1">
      <c r="E14815"/>
    </row>
    <row r="14816" spans="5:5" ht="13.5" thickTop="1" thickBot="1">
      <c r="E14816"/>
    </row>
    <row r="14817" spans="5:5" ht="13.5" thickTop="1" thickBot="1">
      <c r="E14817"/>
    </row>
    <row r="14818" spans="5:5" ht="13.5" thickTop="1" thickBot="1">
      <c r="E14818"/>
    </row>
    <row r="14819" spans="5:5" ht="13.5" thickTop="1" thickBot="1">
      <c r="E14819"/>
    </row>
    <row r="14820" spans="5:5" ht="13.5" thickTop="1" thickBot="1">
      <c r="E14820"/>
    </row>
    <row r="14821" spans="5:5" ht="13.5" thickTop="1" thickBot="1">
      <c r="E14821"/>
    </row>
    <row r="14822" spans="5:5" ht="13.5" thickTop="1" thickBot="1">
      <c r="E14822"/>
    </row>
    <row r="14823" spans="5:5" ht="13.5" thickTop="1" thickBot="1">
      <c r="E14823"/>
    </row>
    <row r="14824" spans="5:5" ht="13.5" thickTop="1" thickBot="1">
      <c r="E14824"/>
    </row>
    <row r="14825" spans="5:5" ht="13.5" thickTop="1" thickBot="1">
      <c r="E14825"/>
    </row>
    <row r="14826" spans="5:5" ht="13.5" thickTop="1" thickBot="1">
      <c r="E14826"/>
    </row>
    <row r="14827" spans="5:5" ht="13.5" thickTop="1" thickBot="1">
      <c r="E14827"/>
    </row>
    <row r="14828" spans="5:5" ht="13.5" thickTop="1" thickBot="1">
      <c r="E14828"/>
    </row>
    <row r="14829" spans="5:5" ht="13.5" thickTop="1" thickBot="1">
      <c r="E14829"/>
    </row>
    <row r="14830" spans="5:5" ht="13.5" thickTop="1" thickBot="1">
      <c r="E14830"/>
    </row>
    <row r="14831" spans="5:5" ht="13.5" thickTop="1" thickBot="1">
      <c r="E14831"/>
    </row>
    <row r="14832" spans="5:5" ht="13.5" thickTop="1" thickBot="1">
      <c r="E14832"/>
    </row>
    <row r="14833" spans="5:5" ht="13.5" thickTop="1" thickBot="1">
      <c r="E14833"/>
    </row>
    <row r="14834" spans="5:5" ht="13.5" thickTop="1" thickBot="1">
      <c r="E14834"/>
    </row>
    <row r="14835" spans="5:5" ht="13.5" thickTop="1" thickBot="1">
      <c r="E14835"/>
    </row>
    <row r="14836" spans="5:5" ht="13.5" thickTop="1" thickBot="1">
      <c r="E14836"/>
    </row>
    <row r="14837" spans="5:5" ht="13.5" thickTop="1" thickBot="1">
      <c r="E14837"/>
    </row>
    <row r="14838" spans="5:5" ht="13" thickTop="1">
      <c r="E14838"/>
    </row>
    <row r="14839" spans="5:5">
      <c r="E14839"/>
    </row>
    <row r="14840" spans="5:5">
      <c r="E14840"/>
    </row>
    <row r="14841" spans="5:5">
      <c r="E14841"/>
    </row>
    <row r="14842" spans="5:5">
      <c r="E14842"/>
    </row>
    <row r="14843" spans="5:5">
      <c r="E14843"/>
    </row>
    <row r="14844" spans="5:5">
      <c r="E14844"/>
    </row>
    <row r="14845" spans="5:5">
      <c r="E14845"/>
    </row>
    <row r="14846" spans="5:5">
      <c r="E14846"/>
    </row>
    <row r="14847" spans="5:5">
      <c r="E14847"/>
    </row>
    <row r="14848" spans="5:5">
      <c r="E14848"/>
    </row>
    <row r="14849" spans="5:5">
      <c r="E14849"/>
    </row>
    <row r="14850" spans="5:5">
      <c r="E14850"/>
    </row>
    <row r="14851" spans="5:5" ht="13" thickBot="1">
      <c r="E14851"/>
    </row>
    <row r="14852" spans="5:5" ht="13.5" thickTop="1" thickBot="1">
      <c r="E14852"/>
    </row>
    <row r="14853" spans="5:5" ht="13.5" thickTop="1" thickBot="1">
      <c r="E14853"/>
    </row>
    <row r="14854" spans="5:5" ht="13.5" thickTop="1" thickBot="1">
      <c r="E14854"/>
    </row>
    <row r="14855" spans="5:5" ht="13.5" thickTop="1" thickBot="1">
      <c r="E14855"/>
    </row>
    <row r="14856" spans="5:5" ht="13.5" thickTop="1" thickBot="1">
      <c r="E14856"/>
    </row>
    <row r="14857" spans="5:5" ht="13.5" thickTop="1" thickBot="1">
      <c r="E14857"/>
    </row>
    <row r="14858" spans="5:5" ht="13.5" thickTop="1" thickBot="1">
      <c r="E14858"/>
    </row>
    <row r="14859" spans="5:5" ht="13.5" thickTop="1" thickBot="1">
      <c r="E14859"/>
    </row>
    <row r="14860" spans="5:5" ht="13.5" thickTop="1" thickBot="1">
      <c r="E14860"/>
    </row>
    <row r="14861" spans="5:5" ht="13.5" thickTop="1" thickBot="1">
      <c r="E14861"/>
    </row>
    <row r="14862" spans="5:5" ht="13.5" thickTop="1" thickBot="1">
      <c r="E14862"/>
    </row>
    <row r="14863" spans="5:5" ht="13.5" thickTop="1" thickBot="1">
      <c r="E14863"/>
    </row>
    <row r="14864" spans="5:5" ht="13.5" thickTop="1" thickBot="1">
      <c r="E14864"/>
    </row>
    <row r="14865" spans="5:5" ht="13.5" thickTop="1" thickBot="1">
      <c r="E14865"/>
    </row>
    <row r="14866" spans="5:5" ht="13.5" thickTop="1" thickBot="1">
      <c r="E14866"/>
    </row>
    <row r="14867" spans="5:5" ht="13.5" thickTop="1" thickBot="1">
      <c r="E14867"/>
    </row>
    <row r="14868" spans="5:5" ht="13.5" thickTop="1" thickBot="1">
      <c r="E14868"/>
    </row>
    <row r="14869" spans="5:5" ht="13.5" thickTop="1" thickBot="1">
      <c r="E14869"/>
    </row>
    <row r="14870" spans="5:5" ht="13.5" thickTop="1" thickBot="1">
      <c r="E14870"/>
    </row>
    <row r="14871" spans="5:5" ht="13.5" thickTop="1" thickBot="1">
      <c r="E14871"/>
    </row>
    <row r="14872" spans="5:5" ht="13.5" thickTop="1" thickBot="1">
      <c r="E14872"/>
    </row>
    <row r="14873" spans="5:5" ht="13.5" thickTop="1" thickBot="1">
      <c r="E14873"/>
    </row>
    <row r="14874" spans="5:5" ht="13.5" thickTop="1" thickBot="1">
      <c r="E14874"/>
    </row>
    <row r="14875" spans="5:5" ht="13.5" thickTop="1" thickBot="1">
      <c r="E14875"/>
    </row>
    <row r="14876" spans="5:5" ht="13.5" thickTop="1" thickBot="1">
      <c r="E14876"/>
    </row>
    <row r="14877" spans="5:5" ht="13.5" thickTop="1" thickBot="1">
      <c r="E14877"/>
    </row>
    <row r="14878" spans="5:5" ht="13.5" thickTop="1" thickBot="1">
      <c r="E14878"/>
    </row>
    <row r="14879" spans="5:5" ht="13.5" thickTop="1" thickBot="1">
      <c r="E14879"/>
    </row>
    <row r="14880" spans="5:5" ht="13.5" thickTop="1" thickBot="1">
      <c r="E14880"/>
    </row>
    <row r="14881" spans="5:5" ht="13.5" thickTop="1" thickBot="1">
      <c r="E14881"/>
    </row>
    <row r="14882" spans="5:5" ht="13.5" thickTop="1" thickBot="1">
      <c r="E14882"/>
    </row>
    <row r="14883" spans="5:5" ht="13.5" thickTop="1" thickBot="1">
      <c r="E14883"/>
    </row>
    <row r="14884" spans="5:5" ht="13.5" thickTop="1" thickBot="1">
      <c r="E14884"/>
    </row>
    <row r="14885" spans="5:5" ht="13.5" thickTop="1" thickBot="1">
      <c r="E14885"/>
    </row>
    <row r="14886" spans="5:5" ht="13.5" thickTop="1" thickBot="1">
      <c r="E14886"/>
    </row>
    <row r="14887" spans="5:5" ht="13.5" thickTop="1" thickBot="1">
      <c r="E14887"/>
    </row>
    <row r="14888" spans="5:5" ht="13.5" thickTop="1" thickBot="1">
      <c r="E14888"/>
    </row>
    <row r="14889" spans="5:5" ht="13.5" thickTop="1" thickBot="1">
      <c r="E14889"/>
    </row>
    <row r="14890" spans="5:5" ht="13.5" thickTop="1" thickBot="1">
      <c r="E14890"/>
    </row>
    <row r="14891" spans="5:5" ht="13.5" thickTop="1" thickBot="1">
      <c r="E14891"/>
    </row>
    <row r="14892" spans="5:5" ht="13.5" thickTop="1" thickBot="1">
      <c r="E14892"/>
    </row>
    <row r="14893" spans="5:5" ht="13.5" thickTop="1" thickBot="1">
      <c r="E14893"/>
    </row>
    <row r="14894" spans="5:5" ht="13.5" thickTop="1" thickBot="1">
      <c r="E14894"/>
    </row>
    <row r="14895" spans="5:5" ht="13.5" thickTop="1" thickBot="1">
      <c r="E14895"/>
    </row>
    <row r="14896" spans="5:5" ht="13.5" thickTop="1" thickBot="1">
      <c r="E14896"/>
    </row>
    <row r="14897" spans="5:5" ht="13.5" thickTop="1" thickBot="1">
      <c r="E14897"/>
    </row>
    <row r="14898" spans="5:5" ht="13.5" thickTop="1" thickBot="1">
      <c r="E14898"/>
    </row>
    <row r="14899" spans="5:5" ht="13.5" thickTop="1" thickBot="1">
      <c r="E14899"/>
    </row>
    <row r="14900" spans="5:5" ht="13.5" thickTop="1" thickBot="1">
      <c r="E14900"/>
    </row>
    <row r="14901" spans="5:5" ht="13.5" thickTop="1" thickBot="1">
      <c r="E14901"/>
    </row>
    <row r="14902" spans="5:5" ht="13.5" thickTop="1" thickBot="1">
      <c r="E14902"/>
    </row>
    <row r="14903" spans="5:5" ht="13.5" thickTop="1" thickBot="1">
      <c r="E14903"/>
    </row>
    <row r="14904" spans="5:5" ht="13.5" thickTop="1" thickBot="1">
      <c r="E14904"/>
    </row>
    <row r="14905" spans="5:5" ht="13.5" thickTop="1" thickBot="1">
      <c r="E14905"/>
    </row>
    <row r="14906" spans="5:5" ht="13.5" thickTop="1" thickBot="1">
      <c r="E14906"/>
    </row>
    <row r="14907" spans="5:5" ht="13.5" thickTop="1" thickBot="1">
      <c r="E14907"/>
    </row>
    <row r="14908" spans="5:5" ht="13" thickTop="1">
      <c r="E14908"/>
    </row>
    <row r="14909" spans="5:5">
      <c r="E14909"/>
    </row>
    <row r="14910" spans="5:5">
      <c r="E14910"/>
    </row>
    <row r="14911" spans="5:5">
      <c r="E14911"/>
    </row>
    <row r="14912" spans="5:5">
      <c r="E14912"/>
    </row>
    <row r="14913" spans="5:5">
      <c r="E14913"/>
    </row>
    <row r="14914" spans="5:5">
      <c r="E14914"/>
    </row>
    <row r="14915" spans="5:5">
      <c r="E14915"/>
    </row>
    <row r="14916" spans="5:5">
      <c r="E14916"/>
    </row>
    <row r="14917" spans="5:5">
      <c r="E14917"/>
    </row>
    <row r="14918" spans="5:5">
      <c r="E14918"/>
    </row>
    <row r="14919" spans="5:5">
      <c r="E14919"/>
    </row>
    <row r="14920" spans="5:5">
      <c r="E14920"/>
    </row>
    <row r="14921" spans="5:5" ht="13" thickBot="1">
      <c r="E14921"/>
    </row>
    <row r="14922" spans="5:5" ht="13.5" thickTop="1" thickBot="1">
      <c r="E14922"/>
    </row>
    <row r="14923" spans="5:5" ht="13.5" thickTop="1" thickBot="1">
      <c r="E14923"/>
    </row>
    <row r="14924" spans="5:5" ht="13.5" thickTop="1" thickBot="1">
      <c r="E14924"/>
    </row>
    <row r="14925" spans="5:5" ht="13.5" thickTop="1" thickBot="1">
      <c r="E14925"/>
    </row>
    <row r="14926" spans="5:5" ht="13.5" thickTop="1" thickBot="1">
      <c r="E14926"/>
    </row>
    <row r="14927" spans="5:5" ht="13.5" thickTop="1" thickBot="1">
      <c r="E14927"/>
    </row>
    <row r="14928" spans="5:5" ht="13.5" thickTop="1" thickBot="1">
      <c r="E14928"/>
    </row>
    <row r="14929" spans="5:5" ht="13.5" thickTop="1" thickBot="1">
      <c r="E14929"/>
    </row>
    <row r="14930" spans="5:5" ht="13.5" thickTop="1" thickBot="1">
      <c r="E14930"/>
    </row>
    <row r="14931" spans="5:5" ht="13.5" thickTop="1" thickBot="1">
      <c r="E14931"/>
    </row>
    <row r="14932" spans="5:5" ht="13.5" thickTop="1" thickBot="1">
      <c r="E14932"/>
    </row>
    <row r="14933" spans="5:5" ht="13.5" thickTop="1" thickBot="1">
      <c r="E14933"/>
    </row>
    <row r="14934" spans="5:5" ht="13.5" thickTop="1" thickBot="1">
      <c r="E14934"/>
    </row>
    <row r="14935" spans="5:5" ht="13.5" thickTop="1" thickBot="1">
      <c r="E14935"/>
    </row>
    <row r="14936" spans="5:5" ht="13.5" thickTop="1" thickBot="1">
      <c r="E14936"/>
    </row>
    <row r="14937" spans="5:5" ht="13.5" thickTop="1" thickBot="1">
      <c r="E14937"/>
    </row>
    <row r="14938" spans="5:5" ht="13.5" thickTop="1" thickBot="1">
      <c r="E14938"/>
    </row>
    <row r="14939" spans="5:5" ht="13.5" thickTop="1" thickBot="1">
      <c r="E14939"/>
    </row>
    <row r="14940" spans="5:5" ht="13.5" thickTop="1" thickBot="1">
      <c r="E14940"/>
    </row>
    <row r="14941" spans="5:5" ht="13.5" thickTop="1" thickBot="1">
      <c r="E14941"/>
    </row>
    <row r="14942" spans="5:5" ht="13.5" thickTop="1" thickBot="1">
      <c r="E14942"/>
    </row>
    <row r="14943" spans="5:5" ht="13.5" thickTop="1" thickBot="1">
      <c r="E14943"/>
    </row>
    <row r="14944" spans="5:5" ht="13.5" thickTop="1" thickBot="1">
      <c r="E14944"/>
    </row>
    <row r="14945" spans="5:5" ht="13.5" thickTop="1" thickBot="1">
      <c r="E14945"/>
    </row>
    <row r="14946" spans="5:5" ht="13.5" thickTop="1" thickBot="1">
      <c r="E14946"/>
    </row>
    <row r="14947" spans="5:5" ht="13.5" thickTop="1" thickBot="1">
      <c r="E14947"/>
    </row>
    <row r="14948" spans="5:5" ht="13.5" thickTop="1" thickBot="1">
      <c r="E14948"/>
    </row>
    <row r="14949" spans="5:5" ht="13.5" thickTop="1" thickBot="1">
      <c r="E14949"/>
    </row>
    <row r="14950" spans="5:5" ht="13.5" thickTop="1" thickBot="1">
      <c r="E14950"/>
    </row>
    <row r="14951" spans="5:5" ht="13.5" thickTop="1" thickBot="1">
      <c r="E14951"/>
    </row>
    <row r="14952" spans="5:5" ht="13.5" thickTop="1" thickBot="1">
      <c r="E14952"/>
    </row>
    <row r="14953" spans="5:5" ht="13.5" thickTop="1" thickBot="1">
      <c r="E14953"/>
    </row>
    <row r="14954" spans="5:5" ht="13.5" thickTop="1" thickBot="1">
      <c r="E14954"/>
    </row>
    <row r="14955" spans="5:5" ht="13.5" thickTop="1" thickBot="1">
      <c r="E14955"/>
    </row>
    <row r="14956" spans="5:5" ht="13.5" thickTop="1" thickBot="1">
      <c r="E14956"/>
    </row>
    <row r="14957" spans="5:5" ht="13.5" thickTop="1" thickBot="1">
      <c r="E14957"/>
    </row>
    <row r="14958" spans="5:5" ht="13.5" thickTop="1" thickBot="1">
      <c r="E14958"/>
    </row>
    <row r="14959" spans="5:5" ht="13.5" thickTop="1" thickBot="1">
      <c r="E14959"/>
    </row>
    <row r="14960" spans="5:5" ht="13.5" thickTop="1" thickBot="1">
      <c r="E14960"/>
    </row>
    <row r="14961" spans="5:5" ht="13.5" thickTop="1" thickBot="1">
      <c r="E14961"/>
    </row>
    <row r="14962" spans="5:5" ht="13.5" thickTop="1" thickBot="1">
      <c r="E14962"/>
    </row>
    <row r="14963" spans="5:5" ht="13.5" thickTop="1" thickBot="1">
      <c r="E14963"/>
    </row>
    <row r="14964" spans="5:5" ht="13.5" thickTop="1" thickBot="1">
      <c r="E14964"/>
    </row>
    <row r="14965" spans="5:5" ht="13.5" thickTop="1" thickBot="1">
      <c r="E14965"/>
    </row>
    <row r="14966" spans="5:5" ht="13.5" thickTop="1" thickBot="1">
      <c r="E14966"/>
    </row>
    <row r="14967" spans="5:5" ht="13.5" thickTop="1" thickBot="1">
      <c r="E14967"/>
    </row>
    <row r="14968" spans="5:5" ht="13.5" thickTop="1" thickBot="1">
      <c r="E14968"/>
    </row>
    <row r="14969" spans="5:5" ht="13.5" thickTop="1" thickBot="1">
      <c r="E14969"/>
    </row>
    <row r="14970" spans="5:5" ht="13.5" thickTop="1" thickBot="1">
      <c r="E14970"/>
    </row>
    <row r="14971" spans="5:5" ht="13.5" thickTop="1" thickBot="1">
      <c r="E14971"/>
    </row>
    <row r="14972" spans="5:5" ht="13.5" thickTop="1" thickBot="1">
      <c r="E14972"/>
    </row>
    <row r="14973" spans="5:5" ht="13.5" thickTop="1" thickBot="1">
      <c r="E14973"/>
    </row>
    <row r="14974" spans="5:5" ht="13.5" thickTop="1" thickBot="1">
      <c r="E14974"/>
    </row>
    <row r="14975" spans="5:5" ht="13.5" thickTop="1" thickBot="1">
      <c r="E14975"/>
    </row>
    <row r="14976" spans="5:5" ht="13.5" thickTop="1" thickBot="1">
      <c r="E14976"/>
    </row>
    <row r="14977" spans="5:5" ht="13.5" thickTop="1" thickBot="1">
      <c r="E14977"/>
    </row>
    <row r="14978" spans="5:5" ht="13" thickTop="1">
      <c r="E14978"/>
    </row>
    <row r="14979" spans="5:5">
      <c r="E14979"/>
    </row>
    <row r="14980" spans="5:5">
      <c r="E14980"/>
    </row>
    <row r="14981" spans="5:5">
      <c r="E14981"/>
    </row>
    <row r="14982" spans="5:5">
      <c r="E14982"/>
    </row>
    <row r="14983" spans="5:5">
      <c r="E14983"/>
    </row>
    <row r="14984" spans="5:5">
      <c r="E14984"/>
    </row>
    <row r="14985" spans="5:5">
      <c r="E14985"/>
    </row>
    <row r="14986" spans="5:5">
      <c r="E14986"/>
    </row>
    <row r="14987" spans="5:5">
      <c r="E14987"/>
    </row>
    <row r="14988" spans="5:5">
      <c r="E14988"/>
    </row>
    <row r="14989" spans="5:5">
      <c r="E14989"/>
    </row>
    <row r="14990" spans="5:5">
      <c r="E14990"/>
    </row>
    <row r="14991" spans="5:5" ht="13" thickBot="1">
      <c r="E14991"/>
    </row>
    <row r="14992" spans="5:5" ht="13.5" thickTop="1" thickBot="1">
      <c r="E14992"/>
    </row>
    <row r="14993" spans="5:5" ht="13.5" thickTop="1" thickBot="1">
      <c r="E14993"/>
    </row>
    <row r="14994" spans="5:5" ht="13.5" thickTop="1" thickBot="1">
      <c r="E14994"/>
    </row>
    <row r="14995" spans="5:5" ht="13.5" thickTop="1" thickBot="1">
      <c r="E14995"/>
    </row>
    <row r="14996" spans="5:5" ht="13.5" thickTop="1" thickBot="1">
      <c r="E14996"/>
    </row>
    <row r="14997" spans="5:5" ht="13.5" thickTop="1" thickBot="1">
      <c r="E14997"/>
    </row>
    <row r="14998" spans="5:5" ht="13.5" thickTop="1" thickBot="1">
      <c r="E14998"/>
    </row>
    <row r="14999" spans="5:5" ht="13.5" thickTop="1" thickBot="1">
      <c r="E14999"/>
    </row>
    <row r="15000" spans="5:5" ht="13.5" thickTop="1" thickBot="1">
      <c r="E15000"/>
    </row>
    <row r="15001" spans="5:5" ht="13.5" thickTop="1" thickBot="1">
      <c r="E15001"/>
    </row>
    <row r="15002" spans="5:5" ht="13.5" thickTop="1" thickBot="1">
      <c r="E15002"/>
    </row>
    <row r="15003" spans="5:5" ht="13.5" thickTop="1" thickBot="1">
      <c r="E15003"/>
    </row>
    <row r="15004" spans="5:5" ht="13.5" thickTop="1" thickBot="1">
      <c r="E15004"/>
    </row>
    <row r="15005" spans="5:5" ht="13.5" thickTop="1" thickBot="1">
      <c r="E15005"/>
    </row>
    <row r="15006" spans="5:5" ht="13.5" thickTop="1" thickBot="1">
      <c r="E15006"/>
    </row>
    <row r="15007" spans="5:5" ht="13.5" thickTop="1" thickBot="1">
      <c r="E15007"/>
    </row>
    <row r="15008" spans="5:5" ht="13.5" thickTop="1" thickBot="1">
      <c r="E15008"/>
    </row>
    <row r="15009" spans="5:5" ht="13.5" thickTop="1" thickBot="1">
      <c r="E15009"/>
    </row>
    <row r="15010" spans="5:5" ht="13.5" thickTop="1" thickBot="1">
      <c r="E15010"/>
    </row>
    <row r="15011" spans="5:5" ht="13.5" thickTop="1" thickBot="1">
      <c r="E15011"/>
    </row>
    <row r="15012" spans="5:5" ht="13.5" thickTop="1" thickBot="1">
      <c r="E15012"/>
    </row>
    <row r="15013" spans="5:5" ht="13.5" thickTop="1" thickBot="1">
      <c r="E15013"/>
    </row>
    <row r="15014" spans="5:5" ht="13.5" thickTop="1" thickBot="1">
      <c r="E15014"/>
    </row>
    <row r="15015" spans="5:5" ht="13.5" thickTop="1" thickBot="1">
      <c r="E15015"/>
    </row>
    <row r="15016" spans="5:5" ht="13.5" thickTop="1" thickBot="1">
      <c r="E15016"/>
    </row>
    <row r="15017" spans="5:5" ht="13.5" thickTop="1" thickBot="1">
      <c r="E15017"/>
    </row>
    <row r="15018" spans="5:5" ht="13.5" thickTop="1" thickBot="1">
      <c r="E15018"/>
    </row>
    <row r="15019" spans="5:5" ht="13.5" thickTop="1" thickBot="1">
      <c r="E15019"/>
    </row>
    <row r="15020" spans="5:5" ht="13.5" thickTop="1" thickBot="1">
      <c r="E15020"/>
    </row>
    <row r="15021" spans="5:5" ht="13.5" thickTop="1" thickBot="1">
      <c r="E15021"/>
    </row>
    <row r="15022" spans="5:5" ht="13.5" thickTop="1" thickBot="1">
      <c r="E15022"/>
    </row>
    <row r="15023" spans="5:5" ht="13.5" thickTop="1" thickBot="1">
      <c r="E15023"/>
    </row>
    <row r="15024" spans="5:5" ht="13.5" thickTop="1" thickBot="1">
      <c r="E15024"/>
    </row>
    <row r="15025" spans="5:5" ht="13.5" thickTop="1" thickBot="1">
      <c r="E15025"/>
    </row>
    <row r="15026" spans="5:5" ht="13.5" thickTop="1" thickBot="1">
      <c r="E15026"/>
    </row>
    <row r="15027" spans="5:5" ht="13.5" thickTop="1" thickBot="1">
      <c r="E15027"/>
    </row>
    <row r="15028" spans="5:5" ht="13.5" thickTop="1" thickBot="1">
      <c r="E15028"/>
    </row>
    <row r="15029" spans="5:5" ht="13.5" thickTop="1" thickBot="1">
      <c r="E15029"/>
    </row>
    <row r="15030" spans="5:5" ht="13.5" thickTop="1" thickBot="1">
      <c r="E15030"/>
    </row>
    <row r="15031" spans="5:5" ht="13.5" thickTop="1" thickBot="1">
      <c r="E15031"/>
    </row>
    <row r="15032" spans="5:5" ht="13.5" thickTop="1" thickBot="1">
      <c r="E15032"/>
    </row>
    <row r="15033" spans="5:5" ht="13.5" thickTop="1" thickBot="1">
      <c r="E15033"/>
    </row>
    <row r="15034" spans="5:5" ht="13.5" thickTop="1" thickBot="1">
      <c r="E15034"/>
    </row>
    <row r="15035" spans="5:5" ht="13.5" thickTop="1" thickBot="1">
      <c r="E15035"/>
    </row>
    <row r="15036" spans="5:5" ht="13.5" thickTop="1" thickBot="1">
      <c r="E15036"/>
    </row>
    <row r="15037" spans="5:5" ht="13.5" thickTop="1" thickBot="1">
      <c r="E15037"/>
    </row>
    <row r="15038" spans="5:5" ht="13.5" thickTop="1" thickBot="1">
      <c r="E15038"/>
    </row>
    <row r="15039" spans="5:5" ht="13.5" thickTop="1" thickBot="1">
      <c r="E15039"/>
    </row>
    <row r="15040" spans="5:5" ht="13.5" thickTop="1" thickBot="1">
      <c r="E15040"/>
    </row>
    <row r="15041" spans="5:5" ht="13.5" thickTop="1" thickBot="1">
      <c r="E15041"/>
    </row>
    <row r="15042" spans="5:5" ht="13.5" thickTop="1" thickBot="1">
      <c r="E15042"/>
    </row>
    <row r="15043" spans="5:5" ht="13.5" thickTop="1" thickBot="1">
      <c r="E15043"/>
    </row>
    <row r="15044" spans="5:5" ht="13.5" thickTop="1" thickBot="1">
      <c r="E15044"/>
    </row>
    <row r="15045" spans="5:5" ht="13.5" thickTop="1" thickBot="1">
      <c r="E15045"/>
    </row>
    <row r="15046" spans="5:5" ht="13.5" thickTop="1" thickBot="1">
      <c r="E15046"/>
    </row>
    <row r="15047" spans="5:5" ht="13.5" thickTop="1" thickBot="1">
      <c r="E15047"/>
    </row>
    <row r="15048" spans="5:5" ht="13" thickTop="1">
      <c r="E15048"/>
    </row>
    <row r="15049" spans="5:5">
      <c r="E15049"/>
    </row>
    <row r="15050" spans="5:5">
      <c r="E15050"/>
    </row>
    <row r="15051" spans="5:5">
      <c r="E15051"/>
    </row>
    <row r="15052" spans="5:5">
      <c r="E15052"/>
    </row>
    <row r="15053" spans="5:5">
      <c r="E15053"/>
    </row>
    <row r="15054" spans="5:5">
      <c r="E15054"/>
    </row>
    <row r="15055" spans="5:5">
      <c r="E15055"/>
    </row>
    <row r="15056" spans="5:5">
      <c r="E15056"/>
    </row>
    <row r="15057" spans="5:5">
      <c r="E15057"/>
    </row>
    <row r="15058" spans="5:5">
      <c r="E15058"/>
    </row>
    <row r="15059" spans="5:5">
      <c r="E15059"/>
    </row>
    <row r="15060" spans="5:5">
      <c r="E15060"/>
    </row>
    <row r="15061" spans="5:5" ht="13" thickBot="1">
      <c r="E15061"/>
    </row>
    <row r="15062" spans="5:5" ht="13.5" thickTop="1" thickBot="1">
      <c r="E15062"/>
    </row>
    <row r="15063" spans="5:5" ht="13.5" thickTop="1" thickBot="1">
      <c r="E15063"/>
    </row>
    <row r="15064" spans="5:5" ht="13.5" thickTop="1" thickBot="1">
      <c r="E15064"/>
    </row>
    <row r="15065" spans="5:5" ht="13.5" thickTop="1" thickBot="1">
      <c r="E15065"/>
    </row>
    <row r="15066" spans="5:5" ht="13.5" thickTop="1" thickBot="1">
      <c r="E15066"/>
    </row>
    <row r="15067" spans="5:5" ht="13.5" thickTop="1" thickBot="1">
      <c r="E15067"/>
    </row>
    <row r="15068" spans="5:5" ht="13.5" thickTop="1" thickBot="1">
      <c r="E15068"/>
    </row>
    <row r="15069" spans="5:5" ht="13.5" thickTop="1" thickBot="1">
      <c r="E15069"/>
    </row>
    <row r="15070" spans="5:5" ht="13.5" thickTop="1" thickBot="1">
      <c r="E15070"/>
    </row>
    <row r="15071" spans="5:5" ht="13.5" thickTop="1" thickBot="1">
      <c r="E15071"/>
    </row>
    <row r="15072" spans="5:5" ht="13.5" thickTop="1" thickBot="1">
      <c r="E15072"/>
    </row>
    <row r="15073" spans="5:5" ht="13.5" thickTop="1" thickBot="1">
      <c r="E15073"/>
    </row>
    <row r="15074" spans="5:5" ht="13.5" thickTop="1" thickBot="1">
      <c r="E15074"/>
    </row>
    <row r="15075" spans="5:5" ht="13.5" thickTop="1" thickBot="1">
      <c r="E15075"/>
    </row>
    <row r="15076" spans="5:5" ht="13.5" thickTop="1" thickBot="1">
      <c r="E15076"/>
    </row>
    <row r="15077" spans="5:5" ht="13.5" thickTop="1" thickBot="1">
      <c r="E15077"/>
    </row>
    <row r="15078" spans="5:5" ht="13.5" thickTop="1" thickBot="1">
      <c r="E15078"/>
    </row>
    <row r="15079" spans="5:5" ht="13.5" thickTop="1" thickBot="1">
      <c r="E15079"/>
    </row>
    <row r="15080" spans="5:5" ht="13.5" thickTop="1" thickBot="1">
      <c r="E15080"/>
    </row>
    <row r="15081" spans="5:5" ht="13.5" thickTop="1" thickBot="1">
      <c r="E15081"/>
    </row>
    <row r="15082" spans="5:5" ht="13.5" thickTop="1" thickBot="1">
      <c r="E15082"/>
    </row>
    <row r="15083" spans="5:5" ht="13.5" thickTop="1" thickBot="1">
      <c r="E15083"/>
    </row>
    <row r="15084" spans="5:5" ht="13.5" thickTop="1" thickBot="1">
      <c r="E15084"/>
    </row>
    <row r="15085" spans="5:5" ht="13.5" thickTop="1" thickBot="1">
      <c r="E15085"/>
    </row>
    <row r="15086" spans="5:5" ht="13.5" thickTop="1" thickBot="1">
      <c r="E15086"/>
    </row>
    <row r="15087" spans="5:5" ht="13.5" thickTop="1" thickBot="1">
      <c r="E15087"/>
    </row>
    <row r="15088" spans="5:5" ht="13.5" thickTop="1" thickBot="1">
      <c r="E15088"/>
    </row>
    <row r="15089" spans="5:5" ht="13.5" thickTop="1" thickBot="1">
      <c r="E15089"/>
    </row>
    <row r="15090" spans="5:5" ht="13.5" thickTop="1" thickBot="1">
      <c r="E15090"/>
    </row>
    <row r="15091" spans="5:5" ht="13.5" thickTop="1" thickBot="1">
      <c r="E15091"/>
    </row>
    <row r="15092" spans="5:5" ht="13.5" thickTop="1" thickBot="1">
      <c r="E15092"/>
    </row>
    <row r="15093" spans="5:5" ht="13.5" thickTop="1" thickBot="1">
      <c r="E15093"/>
    </row>
    <row r="15094" spans="5:5" ht="13.5" thickTop="1" thickBot="1">
      <c r="E15094"/>
    </row>
    <row r="15095" spans="5:5" ht="13.5" thickTop="1" thickBot="1">
      <c r="E15095"/>
    </row>
    <row r="15096" spans="5:5" ht="13.5" thickTop="1" thickBot="1">
      <c r="E15096"/>
    </row>
    <row r="15097" spans="5:5" ht="13.5" thickTop="1" thickBot="1">
      <c r="E15097"/>
    </row>
    <row r="15098" spans="5:5" ht="13.5" thickTop="1" thickBot="1">
      <c r="E15098"/>
    </row>
    <row r="15099" spans="5:5" ht="13.5" thickTop="1" thickBot="1">
      <c r="E15099"/>
    </row>
    <row r="15100" spans="5:5" ht="13.5" thickTop="1" thickBot="1">
      <c r="E15100"/>
    </row>
    <row r="15101" spans="5:5" ht="13.5" thickTop="1" thickBot="1">
      <c r="E15101"/>
    </row>
    <row r="15102" spans="5:5" ht="13.5" thickTop="1" thickBot="1">
      <c r="E15102"/>
    </row>
    <row r="15103" spans="5:5" ht="13.5" thickTop="1" thickBot="1">
      <c r="E15103"/>
    </row>
    <row r="15104" spans="5:5" ht="13.5" thickTop="1" thickBot="1">
      <c r="E15104"/>
    </row>
    <row r="15105" spans="5:5" ht="13.5" thickTop="1" thickBot="1">
      <c r="E15105"/>
    </row>
    <row r="15106" spans="5:5" ht="13.5" thickTop="1" thickBot="1">
      <c r="E15106"/>
    </row>
    <row r="15107" spans="5:5" ht="13.5" thickTop="1" thickBot="1">
      <c r="E15107"/>
    </row>
    <row r="15108" spans="5:5" ht="13.5" thickTop="1" thickBot="1">
      <c r="E15108"/>
    </row>
    <row r="15109" spans="5:5" ht="13.5" thickTop="1" thickBot="1">
      <c r="E15109"/>
    </row>
    <row r="15110" spans="5:5" ht="13.5" thickTop="1" thickBot="1">
      <c r="E15110"/>
    </row>
    <row r="15111" spans="5:5" ht="13.5" thickTop="1" thickBot="1">
      <c r="E15111"/>
    </row>
    <row r="15112" spans="5:5" ht="13.5" thickTop="1" thickBot="1">
      <c r="E15112"/>
    </row>
    <row r="15113" spans="5:5" ht="13.5" thickTop="1" thickBot="1">
      <c r="E15113"/>
    </row>
    <row r="15114" spans="5:5" ht="13.5" thickTop="1" thickBot="1">
      <c r="E15114"/>
    </row>
    <row r="15115" spans="5:5" ht="13.5" thickTop="1" thickBot="1">
      <c r="E15115"/>
    </row>
    <row r="15116" spans="5:5" ht="13.5" thickTop="1" thickBot="1">
      <c r="E15116"/>
    </row>
    <row r="15117" spans="5:5" ht="13.5" thickTop="1" thickBot="1">
      <c r="E15117"/>
    </row>
    <row r="15118" spans="5:5" ht="13" thickTop="1">
      <c r="E15118"/>
    </row>
    <row r="15119" spans="5:5">
      <c r="E15119"/>
    </row>
    <row r="15120" spans="5:5">
      <c r="E15120"/>
    </row>
    <row r="15121" spans="5:5">
      <c r="E15121"/>
    </row>
    <row r="15122" spans="5:5">
      <c r="E15122"/>
    </row>
    <row r="15123" spans="5:5">
      <c r="E15123"/>
    </row>
    <row r="15124" spans="5:5">
      <c r="E15124"/>
    </row>
    <row r="15125" spans="5:5">
      <c r="E15125"/>
    </row>
    <row r="15126" spans="5:5">
      <c r="E15126"/>
    </row>
    <row r="15127" spans="5:5">
      <c r="E15127"/>
    </row>
    <row r="15128" spans="5:5">
      <c r="E15128"/>
    </row>
    <row r="15129" spans="5:5">
      <c r="E15129"/>
    </row>
    <row r="15130" spans="5:5">
      <c r="E15130"/>
    </row>
    <row r="15131" spans="5:5" ht="13" thickBot="1">
      <c r="E15131"/>
    </row>
    <row r="15132" spans="5:5" ht="13.5" thickTop="1" thickBot="1">
      <c r="E15132"/>
    </row>
    <row r="15133" spans="5:5" ht="13.5" thickTop="1" thickBot="1">
      <c r="E15133"/>
    </row>
    <row r="15134" spans="5:5" ht="13.5" thickTop="1" thickBot="1">
      <c r="E15134"/>
    </row>
    <row r="15135" spans="5:5" ht="13.5" thickTop="1" thickBot="1">
      <c r="E15135"/>
    </row>
    <row r="15136" spans="5:5" ht="13.5" thickTop="1" thickBot="1">
      <c r="E15136"/>
    </row>
    <row r="15137" spans="5:5" ht="13.5" thickTop="1" thickBot="1">
      <c r="E15137"/>
    </row>
    <row r="15138" spans="5:5" ht="13.5" thickTop="1" thickBot="1">
      <c r="E15138"/>
    </row>
    <row r="15139" spans="5:5" ht="13.5" thickTop="1" thickBot="1">
      <c r="E15139"/>
    </row>
    <row r="15140" spans="5:5" ht="13.5" thickTop="1" thickBot="1">
      <c r="E15140"/>
    </row>
    <row r="15141" spans="5:5" ht="13.5" thickTop="1" thickBot="1">
      <c r="E15141"/>
    </row>
    <row r="15142" spans="5:5" ht="13.5" thickTop="1" thickBot="1">
      <c r="E15142"/>
    </row>
    <row r="15143" spans="5:5" ht="13.5" thickTop="1" thickBot="1">
      <c r="E15143"/>
    </row>
    <row r="15144" spans="5:5" ht="13.5" thickTop="1" thickBot="1">
      <c r="E15144"/>
    </row>
    <row r="15145" spans="5:5" ht="13.5" thickTop="1" thickBot="1">
      <c r="E15145"/>
    </row>
    <row r="15146" spans="5:5" ht="13.5" thickTop="1" thickBot="1">
      <c r="E15146"/>
    </row>
    <row r="15147" spans="5:5" ht="13.5" thickTop="1" thickBot="1">
      <c r="E15147"/>
    </row>
    <row r="15148" spans="5:5" ht="13.5" thickTop="1" thickBot="1">
      <c r="E15148"/>
    </row>
    <row r="15149" spans="5:5" ht="13.5" thickTop="1" thickBot="1">
      <c r="E15149"/>
    </row>
    <row r="15150" spans="5:5" ht="13.5" thickTop="1" thickBot="1">
      <c r="E15150"/>
    </row>
    <row r="15151" spans="5:5" ht="13.5" thickTop="1" thickBot="1">
      <c r="E15151"/>
    </row>
    <row r="15152" spans="5:5" ht="13.5" thickTop="1" thickBot="1">
      <c r="E15152"/>
    </row>
    <row r="15153" spans="5:5" ht="13.5" thickTop="1" thickBot="1">
      <c r="E15153"/>
    </row>
    <row r="15154" spans="5:5" ht="13.5" thickTop="1" thickBot="1">
      <c r="E15154"/>
    </row>
    <row r="15155" spans="5:5" ht="13.5" thickTop="1" thickBot="1">
      <c r="E15155"/>
    </row>
    <row r="15156" spans="5:5" ht="13.5" thickTop="1" thickBot="1">
      <c r="E15156"/>
    </row>
    <row r="15157" spans="5:5" ht="13.5" thickTop="1" thickBot="1">
      <c r="E15157"/>
    </row>
    <row r="15158" spans="5:5" ht="13.5" thickTop="1" thickBot="1">
      <c r="E15158"/>
    </row>
    <row r="15159" spans="5:5" ht="13.5" thickTop="1" thickBot="1">
      <c r="E15159"/>
    </row>
    <row r="15160" spans="5:5" ht="13.5" thickTop="1" thickBot="1">
      <c r="E15160"/>
    </row>
    <row r="15161" spans="5:5" ht="13.5" thickTop="1" thickBot="1">
      <c r="E15161"/>
    </row>
    <row r="15162" spans="5:5" ht="13.5" thickTop="1" thickBot="1">
      <c r="E15162"/>
    </row>
    <row r="15163" spans="5:5" ht="13.5" thickTop="1" thickBot="1">
      <c r="E15163"/>
    </row>
    <row r="15164" spans="5:5" ht="13.5" thickTop="1" thickBot="1">
      <c r="E15164"/>
    </row>
    <row r="15165" spans="5:5" ht="13.5" thickTop="1" thickBot="1">
      <c r="E15165"/>
    </row>
    <row r="15166" spans="5:5" ht="13.5" thickTop="1" thickBot="1">
      <c r="E15166"/>
    </row>
    <row r="15167" spans="5:5" ht="13.5" thickTop="1" thickBot="1">
      <c r="E15167"/>
    </row>
    <row r="15168" spans="5:5" ht="13.5" thickTop="1" thickBot="1">
      <c r="E15168"/>
    </row>
    <row r="15169" spans="5:5" ht="13.5" thickTop="1" thickBot="1">
      <c r="E15169"/>
    </row>
    <row r="15170" spans="5:5" ht="13.5" thickTop="1" thickBot="1">
      <c r="E15170"/>
    </row>
    <row r="15171" spans="5:5" ht="13.5" thickTop="1" thickBot="1">
      <c r="E15171"/>
    </row>
    <row r="15172" spans="5:5" ht="13.5" thickTop="1" thickBot="1">
      <c r="E15172"/>
    </row>
    <row r="15173" spans="5:5" ht="13.5" thickTop="1" thickBot="1">
      <c r="E15173"/>
    </row>
    <row r="15174" spans="5:5" ht="13.5" thickTop="1" thickBot="1">
      <c r="E15174"/>
    </row>
    <row r="15175" spans="5:5" ht="13.5" thickTop="1" thickBot="1">
      <c r="E15175"/>
    </row>
    <row r="15176" spans="5:5" ht="13.5" thickTop="1" thickBot="1">
      <c r="E15176"/>
    </row>
    <row r="15177" spans="5:5" ht="13.5" thickTop="1" thickBot="1">
      <c r="E15177"/>
    </row>
    <row r="15178" spans="5:5" ht="13.5" thickTop="1" thickBot="1">
      <c r="E15178"/>
    </row>
    <row r="15179" spans="5:5" ht="13.5" thickTop="1" thickBot="1">
      <c r="E15179"/>
    </row>
    <row r="15180" spans="5:5" ht="13.5" thickTop="1" thickBot="1">
      <c r="E15180"/>
    </row>
    <row r="15181" spans="5:5" ht="13.5" thickTop="1" thickBot="1">
      <c r="E15181"/>
    </row>
    <row r="15182" spans="5:5" ht="13.5" thickTop="1" thickBot="1">
      <c r="E15182"/>
    </row>
    <row r="15183" spans="5:5" ht="13.5" thickTop="1" thickBot="1">
      <c r="E15183"/>
    </row>
    <row r="15184" spans="5:5" ht="13.5" thickTop="1" thickBot="1">
      <c r="E15184"/>
    </row>
    <row r="15185" spans="5:5" ht="13.5" thickTop="1" thickBot="1">
      <c r="E15185"/>
    </row>
    <row r="15186" spans="5:5" ht="13.5" thickTop="1" thickBot="1">
      <c r="E15186"/>
    </row>
    <row r="15187" spans="5:5" ht="13.5" thickTop="1" thickBot="1">
      <c r="E15187"/>
    </row>
    <row r="15188" spans="5:5" ht="13" thickTop="1">
      <c r="E15188"/>
    </row>
    <row r="15189" spans="5:5">
      <c r="E15189"/>
    </row>
    <row r="15190" spans="5:5">
      <c r="E15190"/>
    </row>
    <row r="15191" spans="5:5">
      <c r="E15191"/>
    </row>
    <row r="15192" spans="5:5">
      <c r="E15192"/>
    </row>
    <row r="15193" spans="5:5">
      <c r="E15193"/>
    </row>
    <row r="15194" spans="5:5">
      <c r="E15194"/>
    </row>
    <row r="15195" spans="5:5">
      <c r="E15195"/>
    </row>
    <row r="15196" spans="5:5">
      <c r="E15196"/>
    </row>
    <row r="15197" spans="5:5">
      <c r="E15197"/>
    </row>
    <row r="15198" spans="5:5">
      <c r="E15198"/>
    </row>
    <row r="15199" spans="5:5">
      <c r="E15199"/>
    </row>
    <row r="15200" spans="5:5">
      <c r="E15200"/>
    </row>
    <row r="15201" spans="5:5" ht="13" thickBot="1">
      <c r="E15201"/>
    </row>
    <row r="15202" spans="5:5" ht="13.5" thickTop="1" thickBot="1">
      <c r="E15202"/>
    </row>
    <row r="15203" spans="5:5" ht="13.5" thickTop="1" thickBot="1">
      <c r="E15203"/>
    </row>
    <row r="15204" spans="5:5" ht="13.5" thickTop="1" thickBot="1">
      <c r="E15204"/>
    </row>
    <row r="15205" spans="5:5" ht="13.5" thickTop="1" thickBot="1">
      <c r="E15205"/>
    </row>
    <row r="15206" spans="5:5" ht="13.5" thickTop="1" thickBot="1">
      <c r="E15206"/>
    </row>
    <row r="15207" spans="5:5" ht="13.5" thickTop="1" thickBot="1">
      <c r="E15207"/>
    </row>
    <row r="15208" spans="5:5" ht="13.5" thickTop="1" thickBot="1">
      <c r="E15208"/>
    </row>
    <row r="15209" spans="5:5" ht="13.5" thickTop="1" thickBot="1">
      <c r="E15209"/>
    </row>
    <row r="15210" spans="5:5" ht="13.5" thickTop="1" thickBot="1">
      <c r="E15210"/>
    </row>
    <row r="15211" spans="5:5" ht="13.5" thickTop="1" thickBot="1">
      <c r="E15211"/>
    </row>
    <row r="15212" spans="5:5" ht="13.5" thickTop="1" thickBot="1">
      <c r="E15212"/>
    </row>
    <row r="15213" spans="5:5" ht="13.5" thickTop="1" thickBot="1">
      <c r="E15213"/>
    </row>
    <row r="15214" spans="5:5" ht="13.5" thickTop="1" thickBot="1">
      <c r="E15214"/>
    </row>
    <row r="15215" spans="5:5" ht="13.5" thickTop="1" thickBot="1">
      <c r="E15215"/>
    </row>
    <row r="15216" spans="5:5" ht="13.5" thickTop="1" thickBot="1">
      <c r="E15216"/>
    </row>
    <row r="15217" spans="5:5" ht="13.5" thickTop="1" thickBot="1">
      <c r="E15217"/>
    </row>
    <row r="15218" spans="5:5" ht="13.5" thickTop="1" thickBot="1">
      <c r="E15218"/>
    </row>
    <row r="15219" spans="5:5" ht="13.5" thickTop="1" thickBot="1">
      <c r="E15219"/>
    </row>
    <row r="15220" spans="5:5" ht="13.5" thickTop="1" thickBot="1">
      <c r="E15220"/>
    </row>
    <row r="15221" spans="5:5" ht="13.5" thickTop="1" thickBot="1">
      <c r="E15221"/>
    </row>
    <row r="15222" spans="5:5" ht="13.5" thickTop="1" thickBot="1">
      <c r="E15222"/>
    </row>
    <row r="15223" spans="5:5" ht="13.5" thickTop="1" thickBot="1">
      <c r="E15223"/>
    </row>
    <row r="15224" spans="5:5" ht="13.5" thickTop="1" thickBot="1">
      <c r="E15224"/>
    </row>
    <row r="15225" spans="5:5" ht="13.5" thickTop="1" thickBot="1">
      <c r="E15225"/>
    </row>
    <row r="15226" spans="5:5" ht="13.5" thickTop="1" thickBot="1">
      <c r="E15226"/>
    </row>
    <row r="15227" spans="5:5" ht="13.5" thickTop="1" thickBot="1">
      <c r="E15227"/>
    </row>
    <row r="15228" spans="5:5" ht="13.5" thickTop="1" thickBot="1">
      <c r="E15228"/>
    </row>
    <row r="15229" spans="5:5" ht="13.5" thickTop="1" thickBot="1">
      <c r="E15229"/>
    </row>
    <row r="15230" spans="5:5" ht="13.5" thickTop="1" thickBot="1">
      <c r="E15230"/>
    </row>
    <row r="15231" spans="5:5" ht="13.5" thickTop="1" thickBot="1">
      <c r="E15231"/>
    </row>
    <row r="15232" spans="5:5" ht="13.5" thickTop="1" thickBot="1">
      <c r="E15232"/>
    </row>
    <row r="15233" spans="5:5" ht="13.5" thickTop="1" thickBot="1">
      <c r="E15233"/>
    </row>
    <row r="15234" spans="5:5" ht="13.5" thickTop="1" thickBot="1">
      <c r="E15234"/>
    </row>
    <row r="15235" spans="5:5" ht="13.5" thickTop="1" thickBot="1">
      <c r="E15235"/>
    </row>
    <row r="15236" spans="5:5" ht="13.5" thickTop="1" thickBot="1">
      <c r="E15236"/>
    </row>
    <row r="15237" spans="5:5" ht="13.5" thickTop="1" thickBot="1">
      <c r="E15237"/>
    </row>
    <row r="15238" spans="5:5" ht="13.5" thickTop="1" thickBot="1">
      <c r="E15238"/>
    </row>
    <row r="15239" spans="5:5" ht="13.5" thickTop="1" thickBot="1">
      <c r="E15239"/>
    </row>
    <row r="15240" spans="5:5" ht="13.5" thickTop="1" thickBot="1">
      <c r="E15240"/>
    </row>
    <row r="15241" spans="5:5" ht="13.5" thickTop="1" thickBot="1">
      <c r="E15241"/>
    </row>
    <row r="15242" spans="5:5" ht="13.5" thickTop="1" thickBot="1">
      <c r="E15242"/>
    </row>
    <row r="15243" spans="5:5" ht="13.5" thickTop="1" thickBot="1">
      <c r="E15243"/>
    </row>
    <row r="15244" spans="5:5" ht="13.5" thickTop="1" thickBot="1">
      <c r="E15244"/>
    </row>
    <row r="15245" spans="5:5" ht="13.5" thickTop="1" thickBot="1">
      <c r="E15245"/>
    </row>
    <row r="15246" spans="5:5" ht="13.5" thickTop="1" thickBot="1">
      <c r="E15246"/>
    </row>
    <row r="15247" spans="5:5" ht="13.5" thickTop="1" thickBot="1">
      <c r="E15247"/>
    </row>
    <row r="15248" spans="5:5" ht="13.5" thickTop="1" thickBot="1">
      <c r="E15248"/>
    </row>
    <row r="15249" spans="5:5" ht="13.5" thickTop="1" thickBot="1">
      <c r="E15249"/>
    </row>
    <row r="15250" spans="5:5" ht="13.5" thickTop="1" thickBot="1">
      <c r="E15250"/>
    </row>
    <row r="15251" spans="5:5" ht="13.5" thickTop="1" thickBot="1">
      <c r="E15251"/>
    </row>
    <row r="15252" spans="5:5" ht="13.5" thickTop="1" thickBot="1">
      <c r="E15252"/>
    </row>
    <row r="15253" spans="5:5" ht="13.5" thickTop="1" thickBot="1">
      <c r="E15253"/>
    </row>
    <row r="15254" spans="5:5" ht="13.5" thickTop="1" thickBot="1">
      <c r="E15254"/>
    </row>
    <row r="15255" spans="5:5" ht="13.5" thickTop="1" thickBot="1">
      <c r="E15255"/>
    </row>
    <row r="15256" spans="5:5" ht="13.5" thickTop="1" thickBot="1">
      <c r="E15256"/>
    </row>
    <row r="15257" spans="5:5" ht="13.5" thickTop="1" thickBot="1">
      <c r="E15257"/>
    </row>
    <row r="15258" spans="5:5" ht="13" thickTop="1">
      <c r="E15258"/>
    </row>
    <row r="15259" spans="5:5">
      <c r="E15259"/>
    </row>
    <row r="15260" spans="5:5">
      <c r="E15260"/>
    </row>
    <row r="15261" spans="5:5">
      <c r="E15261"/>
    </row>
    <row r="15262" spans="5:5">
      <c r="E15262"/>
    </row>
    <row r="15263" spans="5:5">
      <c r="E15263"/>
    </row>
    <row r="15264" spans="5:5">
      <c r="E15264"/>
    </row>
    <row r="15265" spans="5:5">
      <c r="E15265"/>
    </row>
    <row r="15266" spans="5:5">
      <c r="E15266"/>
    </row>
    <row r="15267" spans="5:5">
      <c r="E15267"/>
    </row>
    <row r="15268" spans="5:5">
      <c r="E15268"/>
    </row>
    <row r="15269" spans="5:5">
      <c r="E15269"/>
    </row>
    <row r="15270" spans="5:5">
      <c r="E15270"/>
    </row>
    <row r="15271" spans="5:5" ht="13" thickBot="1">
      <c r="E15271"/>
    </row>
    <row r="15272" spans="5:5" ht="13.5" thickTop="1" thickBot="1">
      <c r="E15272"/>
    </row>
    <row r="15273" spans="5:5" ht="13.5" thickTop="1" thickBot="1">
      <c r="E15273"/>
    </row>
    <row r="15274" spans="5:5" ht="13.5" thickTop="1" thickBot="1">
      <c r="E15274"/>
    </row>
    <row r="15275" spans="5:5" ht="13.5" thickTop="1" thickBot="1">
      <c r="E15275"/>
    </row>
    <row r="15276" spans="5:5" ht="13.5" thickTop="1" thickBot="1">
      <c r="E15276"/>
    </row>
    <row r="15277" spans="5:5" ht="13.5" thickTop="1" thickBot="1">
      <c r="E15277"/>
    </row>
    <row r="15278" spans="5:5" ht="13.5" thickTop="1" thickBot="1">
      <c r="E15278"/>
    </row>
    <row r="15279" spans="5:5" ht="13.5" thickTop="1" thickBot="1">
      <c r="E15279"/>
    </row>
    <row r="15280" spans="5:5" ht="13.5" thickTop="1" thickBot="1">
      <c r="E15280"/>
    </row>
    <row r="15281" spans="5:5" ht="13.5" thickTop="1" thickBot="1">
      <c r="E15281"/>
    </row>
    <row r="15282" spans="5:5" ht="13.5" thickTop="1" thickBot="1">
      <c r="E15282"/>
    </row>
    <row r="15283" spans="5:5" ht="13.5" thickTop="1" thickBot="1">
      <c r="E15283"/>
    </row>
    <row r="15284" spans="5:5" ht="13.5" thickTop="1" thickBot="1">
      <c r="E15284"/>
    </row>
    <row r="15285" spans="5:5" ht="13.5" thickTop="1" thickBot="1">
      <c r="E15285"/>
    </row>
    <row r="15286" spans="5:5" ht="13.5" thickTop="1" thickBot="1">
      <c r="E15286"/>
    </row>
    <row r="15287" spans="5:5" ht="13.5" thickTop="1" thickBot="1">
      <c r="E15287"/>
    </row>
    <row r="15288" spans="5:5" ht="13.5" thickTop="1" thickBot="1">
      <c r="E15288"/>
    </row>
    <row r="15289" spans="5:5" ht="13.5" thickTop="1" thickBot="1">
      <c r="E15289"/>
    </row>
    <row r="15290" spans="5:5" ht="13.5" thickTop="1" thickBot="1">
      <c r="E15290"/>
    </row>
    <row r="15291" spans="5:5" ht="13.5" thickTop="1" thickBot="1">
      <c r="E15291"/>
    </row>
    <row r="15292" spans="5:5" ht="13.5" thickTop="1" thickBot="1">
      <c r="E15292"/>
    </row>
    <row r="15293" spans="5:5" ht="13.5" thickTop="1" thickBot="1">
      <c r="E15293"/>
    </row>
    <row r="15294" spans="5:5" ht="13.5" thickTop="1" thickBot="1">
      <c r="E15294"/>
    </row>
    <row r="15295" spans="5:5" ht="13.5" thickTop="1" thickBot="1">
      <c r="E15295"/>
    </row>
    <row r="15296" spans="5:5" ht="13.5" thickTop="1" thickBot="1">
      <c r="E15296"/>
    </row>
    <row r="15297" spans="5:5" ht="13.5" thickTop="1" thickBot="1">
      <c r="E15297"/>
    </row>
    <row r="15298" spans="5:5" ht="13.5" thickTop="1" thickBot="1">
      <c r="E15298"/>
    </row>
    <row r="15299" spans="5:5" ht="13.5" thickTop="1" thickBot="1">
      <c r="E15299"/>
    </row>
    <row r="15300" spans="5:5" ht="13.5" thickTop="1" thickBot="1">
      <c r="E15300"/>
    </row>
    <row r="15301" spans="5:5" ht="13.5" thickTop="1" thickBot="1">
      <c r="E15301"/>
    </row>
    <row r="15302" spans="5:5" ht="13.5" thickTop="1" thickBot="1">
      <c r="E15302"/>
    </row>
    <row r="15303" spans="5:5" ht="13.5" thickTop="1" thickBot="1">
      <c r="E15303"/>
    </row>
    <row r="15304" spans="5:5" ht="13.5" thickTop="1" thickBot="1">
      <c r="E15304"/>
    </row>
    <row r="15305" spans="5:5" ht="13.5" thickTop="1" thickBot="1">
      <c r="E15305"/>
    </row>
    <row r="15306" spans="5:5" ht="13.5" thickTop="1" thickBot="1">
      <c r="E15306"/>
    </row>
    <row r="15307" spans="5:5" ht="13.5" thickTop="1" thickBot="1">
      <c r="E15307"/>
    </row>
    <row r="15308" spans="5:5" ht="13.5" thickTop="1" thickBot="1">
      <c r="E15308"/>
    </row>
    <row r="15309" spans="5:5" ht="13.5" thickTop="1" thickBot="1">
      <c r="E15309"/>
    </row>
    <row r="15310" spans="5:5" ht="13.5" thickTop="1" thickBot="1">
      <c r="E15310"/>
    </row>
    <row r="15311" spans="5:5" ht="13.5" thickTop="1" thickBot="1">
      <c r="E15311"/>
    </row>
    <row r="15312" spans="5:5" ht="13.5" thickTop="1" thickBot="1">
      <c r="E15312"/>
    </row>
    <row r="15313" spans="5:5" ht="13.5" thickTop="1" thickBot="1">
      <c r="E15313"/>
    </row>
    <row r="15314" spans="5:5" ht="13.5" thickTop="1" thickBot="1">
      <c r="E15314"/>
    </row>
    <row r="15315" spans="5:5" ht="13.5" thickTop="1" thickBot="1">
      <c r="E15315"/>
    </row>
    <row r="15316" spans="5:5" ht="13.5" thickTop="1" thickBot="1">
      <c r="E15316"/>
    </row>
    <row r="15317" spans="5:5" ht="13.5" thickTop="1" thickBot="1">
      <c r="E15317"/>
    </row>
    <row r="15318" spans="5:5" ht="13.5" thickTop="1" thickBot="1">
      <c r="E15318"/>
    </row>
    <row r="15319" spans="5:5" ht="13.5" thickTop="1" thickBot="1">
      <c r="E15319"/>
    </row>
    <row r="15320" spans="5:5" ht="13.5" thickTop="1" thickBot="1">
      <c r="E15320"/>
    </row>
    <row r="15321" spans="5:5" ht="13.5" thickTop="1" thickBot="1">
      <c r="E15321"/>
    </row>
    <row r="15322" spans="5:5" ht="13.5" thickTop="1" thickBot="1">
      <c r="E15322"/>
    </row>
    <row r="15323" spans="5:5" ht="13.5" thickTop="1" thickBot="1">
      <c r="E15323"/>
    </row>
    <row r="15324" spans="5:5" ht="13.5" thickTop="1" thickBot="1">
      <c r="E15324"/>
    </row>
    <row r="15325" spans="5:5" ht="13.5" thickTop="1" thickBot="1">
      <c r="E15325"/>
    </row>
    <row r="15326" spans="5:5" ht="13.5" thickTop="1" thickBot="1">
      <c r="E15326"/>
    </row>
    <row r="15327" spans="5:5" ht="13.5" thickTop="1" thickBot="1">
      <c r="E15327"/>
    </row>
    <row r="15328" spans="5:5" ht="13" thickTop="1">
      <c r="E15328"/>
    </row>
    <row r="15329" spans="5:5">
      <c r="E15329"/>
    </row>
    <row r="15330" spans="5:5">
      <c r="E15330"/>
    </row>
    <row r="15331" spans="5:5">
      <c r="E15331"/>
    </row>
    <row r="15332" spans="5:5">
      <c r="E15332"/>
    </row>
    <row r="15333" spans="5:5">
      <c r="E15333"/>
    </row>
    <row r="15334" spans="5:5">
      <c r="E15334"/>
    </row>
    <row r="15335" spans="5:5">
      <c r="E15335"/>
    </row>
    <row r="15336" spans="5:5">
      <c r="E15336"/>
    </row>
    <row r="15337" spans="5:5">
      <c r="E15337"/>
    </row>
    <row r="15338" spans="5:5">
      <c r="E15338"/>
    </row>
    <row r="15339" spans="5:5">
      <c r="E15339"/>
    </row>
    <row r="15340" spans="5:5">
      <c r="E15340"/>
    </row>
    <row r="15341" spans="5:5" ht="13" thickBot="1">
      <c r="E15341"/>
    </row>
    <row r="15342" spans="5:5" ht="13.5" thickTop="1" thickBot="1">
      <c r="E15342"/>
    </row>
    <row r="15343" spans="5:5" ht="13.5" thickTop="1" thickBot="1">
      <c r="E15343"/>
    </row>
    <row r="15344" spans="5:5" ht="13.5" thickTop="1" thickBot="1">
      <c r="E15344"/>
    </row>
    <row r="15345" spans="5:5" ht="13.5" thickTop="1" thickBot="1">
      <c r="E15345"/>
    </row>
    <row r="15346" spans="5:5" ht="13.5" thickTop="1" thickBot="1">
      <c r="E15346"/>
    </row>
    <row r="15347" spans="5:5" ht="13.5" thickTop="1" thickBot="1">
      <c r="E15347"/>
    </row>
    <row r="15348" spans="5:5" ht="13.5" thickTop="1" thickBot="1">
      <c r="E15348"/>
    </row>
    <row r="15349" spans="5:5" ht="13.5" thickTop="1" thickBot="1">
      <c r="E15349"/>
    </row>
    <row r="15350" spans="5:5" ht="13.5" thickTop="1" thickBot="1">
      <c r="E15350"/>
    </row>
    <row r="15351" spans="5:5" ht="13.5" thickTop="1" thickBot="1">
      <c r="E15351"/>
    </row>
    <row r="15352" spans="5:5" ht="13.5" thickTop="1" thickBot="1">
      <c r="E15352"/>
    </row>
    <row r="15353" spans="5:5" ht="13.5" thickTop="1" thickBot="1">
      <c r="E15353"/>
    </row>
    <row r="15354" spans="5:5" ht="13.5" thickTop="1" thickBot="1">
      <c r="E15354"/>
    </row>
    <row r="15355" spans="5:5" ht="13.5" thickTop="1" thickBot="1">
      <c r="E15355"/>
    </row>
    <row r="15356" spans="5:5" ht="13.5" thickTop="1" thickBot="1">
      <c r="E15356"/>
    </row>
    <row r="15357" spans="5:5" ht="13.5" thickTop="1" thickBot="1">
      <c r="E15357"/>
    </row>
    <row r="15358" spans="5:5" ht="13.5" thickTop="1" thickBot="1">
      <c r="E15358"/>
    </row>
    <row r="15359" spans="5:5" ht="13.5" thickTop="1" thickBot="1">
      <c r="E15359"/>
    </row>
    <row r="15360" spans="5:5" ht="13.5" thickTop="1" thickBot="1">
      <c r="E15360"/>
    </row>
    <row r="15361" spans="5:5" ht="13.5" thickTop="1" thickBot="1">
      <c r="E15361"/>
    </row>
    <row r="15362" spans="5:5" ht="13.5" thickTop="1" thickBot="1">
      <c r="E15362"/>
    </row>
    <row r="15363" spans="5:5" ht="13.5" thickTop="1" thickBot="1">
      <c r="E15363"/>
    </row>
    <row r="15364" spans="5:5" ht="13.5" thickTop="1" thickBot="1">
      <c r="E15364"/>
    </row>
    <row r="15365" spans="5:5" ht="13.5" thickTop="1" thickBot="1">
      <c r="E15365"/>
    </row>
    <row r="15366" spans="5:5" ht="13.5" thickTop="1" thickBot="1">
      <c r="E15366"/>
    </row>
    <row r="15367" spans="5:5" ht="13.5" thickTop="1" thickBot="1">
      <c r="E15367"/>
    </row>
    <row r="15368" spans="5:5" ht="13.5" thickTop="1" thickBot="1">
      <c r="E15368"/>
    </row>
    <row r="15369" spans="5:5" ht="13.5" thickTop="1" thickBot="1">
      <c r="E15369"/>
    </row>
    <row r="15370" spans="5:5" ht="13.5" thickTop="1" thickBot="1">
      <c r="E15370"/>
    </row>
    <row r="15371" spans="5:5" ht="13.5" thickTop="1" thickBot="1">
      <c r="E15371"/>
    </row>
    <row r="15372" spans="5:5" ht="13.5" thickTop="1" thickBot="1">
      <c r="E15372"/>
    </row>
    <row r="15373" spans="5:5" ht="13.5" thickTop="1" thickBot="1">
      <c r="E15373"/>
    </row>
    <row r="15374" spans="5:5" ht="13.5" thickTop="1" thickBot="1">
      <c r="E15374"/>
    </row>
    <row r="15375" spans="5:5" ht="13.5" thickTop="1" thickBot="1">
      <c r="E15375"/>
    </row>
    <row r="15376" spans="5:5" ht="13.5" thickTop="1" thickBot="1">
      <c r="E15376"/>
    </row>
    <row r="15377" spans="5:5" ht="13.5" thickTop="1" thickBot="1">
      <c r="E15377"/>
    </row>
    <row r="15378" spans="5:5" ht="13.5" thickTop="1" thickBot="1">
      <c r="E15378"/>
    </row>
    <row r="15379" spans="5:5" ht="13.5" thickTop="1" thickBot="1">
      <c r="E15379"/>
    </row>
    <row r="15380" spans="5:5" ht="13.5" thickTop="1" thickBot="1">
      <c r="E15380"/>
    </row>
    <row r="15381" spans="5:5" ht="13.5" thickTop="1" thickBot="1">
      <c r="E15381"/>
    </row>
    <row r="15382" spans="5:5" ht="13.5" thickTop="1" thickBot="1">
      <c r="E15382"/>
    </row>
    <row r="15383" spans="5:5" ht="13.5" thickTop="1" thickBot="1">
      <c r="E15383"/>
    </row>
    <row r="15384" spans="5:5" ht="13.5" thickTop="1" thickBot="1">
      <c r="E15384"/>
    </row>
    <row r="15385" spans="5:5" ht="13.5" thickTop="1" thickBot="1">
      <c r="E15385"/>
    </row>
    <row r="15386" spans="5:5" ht="13.5" thickTop="1" thickBot="1">
      <c r="E15386"/>
    </row>
    <row r="15387" spans="5:5" ht="13.5" thickTop="1" thickBot="1">
      <c r="E15387"/>
    </row>
    <row r="15388" spans="5:5" ht="13.5" thickTop="1" thickBot="1">
      <c r="E15388"/>
    </row>
    <row r="15389" spans="5:5" ht="13.5" thickTop="1" thickBot="1">
      <c r="E15389"/>
    </row>
    <row r="15390" spans="5:5" ht="13.5" thickTop="1" thickBot="1">
      <c r="E15390"/>
    </row>
    <row r="15391" spans="5:5" ht="13.5" thickTop="1" thickBot="1">
      <c r="E15391"/>
    </row>
    <row r="15392" spans="5:5" ht="13.5" thickTop="1" thickBot="1">
      <c r="E15392"/>
    </row>
    <row r="15393" spans="5:5" ht="13.5" thickTop="1" thickBot="1">
      <c r="E15393"/>
    </row>
    <row r="15394" spans="5:5" ht="13.5" thickTop="1" thickBot="1">
      <c r="E15394"/>
    </row>
    <row r="15395" spans="5:5" ht="13.5" thickTop="1" thickBot="1">
      <c r="E15395"/>
    </row>
    <row r="15396" spans="5:5" ht="13.5" thickTop="1" thickBot="1">
      <c r="E15396"/>
    </row>
    <row r="15397" spans="5:5" ht="13.5" thickTop="1" thickBot="1">
      <c r="E15397"/>
    </row>
    <row r="15398" spans="5:5" ht="13" thickTop="1">
      <c r="E15398"/>
    </row>
    <row r="15399" spans="5:5">
      <c r="E15399"/>
    </row>
    <row r="15400" spans="5:5">
      <c r="E15400"/>
    </row>
    <row r="15401" spans="5:5">
      <c r="E15401"/>
    </row>
    <row r="15402" spans="5:5">
      <c r="E15402"/>
    </row>
    <row r="15403" spans="5:5">
      <c r="E15403"/>
    </row>
    <row r="15404" spans="5:5">
      <c r="E15404"/>
    </row>
    <row r="15405" spans="5:5">
      <c r="E15405"/>
    </row>
    <row r="15406" spans="5:5">
      <c r="E15406"/>
    </row>
    <row r="15407" spans="5:5">
      <c r="E15407"/>
    </row>
    <row r="15408" spans="5:5">
      <c r="E15408"/>
    </row>
    <row r="15409" spans="5:5">
      <c r="E15409"/>
    </row>
    <row r="15410" spans="5:5">
      <c r="E15410"/>
    </row>
    <row r="15411" spans="5:5" ht="13" thickBot="1">
      <c r="E15411"/>
    </row>
    <row r="15412" spans="5:5" ht="13.5" thickTop="1" thickBot="1">
      <c r="E15412"/>
    </row>
    <row r="15413" spans="5:5" ht="13.5" thickTop="1" thickBot="1">
      <c r="E15413"/>
    </row>
    <row r="15414" spans="5:5" ht="13.5" thickTop="1" thickBot="1">
      <c r="E15414"/>
    </row>
    <row r="15415" spans="5:5" ht="13.5" thickTop="1" thickBot="1">
      <c r="E15415"/>
    </row>
    <row r="15416" spans="5:5" ht="13.5" thickTop="1" thickBot="1">
      <c r="E15416"/>
    </row>
    <row r="15417" spans="5:5" ht="13.5" thickTop="1" thickBot="1">
      <c r="E15417"/>
    </row>
    <row r="15418" spans="5:5" ht="13.5" thickTop="1" thickBot="1">
      <c r="E15418"/>
    </row>
    <row r="15419" spans="5:5" ht="13.5" thickTop="1" thickBot="1">
      <c r="E15419"/>
    </row>
    <row r="15420" spans="5:5" ht="13.5" thickTop="1" thickBot="1">
      <c r="E15420"/>
    </row>
    <row r="15421" spans="5:5" ht="13.5" thickTop="1" thickBot="1">
      <c r="E15421"/>
    </row>
    <row r="15422" spans="5:5" ht="13.5" thickTop="1" thickBot="1">
      <c r="E15422"/>
    </row>
    <row r="15423" spans="5:5" ht="13.5" thickTop="1" thickBot="1">
      <c r="E15423"/>
    </row>
    <row r="15424" spans="5:5" ht="13.5" thickTop="1" thickBot="1">
      <c r="E15424"/>
    </row>
    <row r="15425" spans="5:5" ht="13.5" thickTop="1" thickBot="1">
      <c r="E15425"/>
    </row>
    <row r="15426" spans="5:5" ht="13.5" thickTop="1" thickBot="1">
      <c r="E15426"/>
    </row>
    <row r="15427" spans="5:5" ht="13.5" thickTop="1" thickBot="1">
      <c r="E15427"/>
    </row>
    <row r="15428" spans="5:5" ht="13.5" thickTop="1" thickBot="1">
      <c r="E15428"/>
    </row>
    <row r="15429" spans="5:5" ht="13.5" thickTop="1" thickBot="1">
      <c r="E15429"/>
    </row>
    <row r="15430" spans="5:5" ht="13.5" thickTop="1" thickBot="1">
      <c r="E15430"/>
    </row>
    <row r="15431" spans="5:5" ht="13.5" thickTop="1" thickBot="1">
      <c r="E15431"/>
    </row>
    <row r="15432" spans="5:5" ht="13.5" thickTop="1" thickBot="1">
      <c r="E15432"/>
    </row>
    <row r="15433" spans="5:5" ht="13.5" thickTop="1" thickBot="1">
      <c r="E15433"/>
    </row>
    <row r="15434" spans="5:5" ht="13.5" thickTop="1" thickBot="1">
      <c r="E15434"/>
    </row>
    <row r="15435" spans="5:5" ht="13.5" thickTop="1" thickBot="1">
      <c r="E15435"/>
    </row>
    <row r="15436" spans="5:5" ht="13.5" thickTop="1" thickBot="1">
      <c r="E15436"/>
    </row>
    <row r="15437" spans="5:5" ht="13.5" thickTop="1" thickBot="1">
      <c r="E15437"/>
    </row>
    <row r="15438" spans="5:5" ht="13.5" thickTop="1" thickBot="1">
      <c r="E15438"/>
    </row>
    <row r="15439" spans="5:5" ht="13.5" thickTop="1" thickBot="1">
      <c r="E15439"/>
    </row>
    <row r="15440" spans="5:5" ht="13.5" thickTop="1" thickBot="1">
      <c r="E15440"/>
    </row>
    <row r="15441" spans="5:5" ht="13.5" thickTop="1" thickBot="1">
      <c r="E15441"/>
    </row>
    <row r="15442" spans="5:5" ht="13.5" thickTop="1" thickBot="1">
      <c r="E15442"/>
    </row>
    <row r="15443" spans="5:5" ht="13.5" thickTop="1" thickBot="1">
      <c r="E15443"/>
    </row>
    <row r="15444" spans="5:5" ht="13.5" thickTop="1" thickBot="1">
      <c r="E15444"/>
    </row>
    <row r="15445" spans="5:5" ht="13.5" thickTop="1" thickBot="1">
      <c r="E15445"/>
    </row>
    <row r="15446" spans="5:5" ht="13.5" thickTop="1" thickBot="1">
      <c r="E15446"/>
    </row>
    <row r="15447" spans="5:5" ht="13.5" thickTop="1" thickBot="1">
      <c r="E15447"/>
    </row>
    <row r="15448" spans="5:5" ht="13.5" thickTop="1" thickBot="1">
      <c r="E15448"/>
    </row>
    <row r="15449" spans="5:5" ht="13.5" thickTop="1" thickBot="1">
      <c r="E15449"/>
    </row>
    <row r="15450" spans="5:5" ht="13.5" thickTop="1" thickBot="1">
      <c r="E15450"/>
    </row>
    <row r="15451" spans="5:5" ht="13.5" thickTop="1" thickBot="1">
      <c r="E15451"/>
    </row>
    <row r="15452" spans="5:5" ht="13.5" thickTop="1" thickBot="1">
      <c r="E15452"/>
    </row>
    <row r="15453" spans="5:5" ht="13.5" thickTop="1" thickBot="1">
      <c r="E15453"/>
    </row>
    <row r="15454" spans="5:5" ht="13.5" thickTop="1" thickBot="1">
      <c r="E15454"/>
    </row>
    <row r="15455" spans="5:5" ht="13.5" thickTop="1" thickBot="1">
      <c r="E15455"/>
    </row>
    <row r="15456" spans="5:5" ht="13.5" thickTop="1" thickBot="1">
      <c r="E15456"/>
    </row>
    <row r="15457" spans="5:5" ht="13.5" thickTop="1" thickBot="1">
      <c r="E15457"/>
    </row>
    <row r="15458" spans="5:5" ht="13.5" thickTop="1" thickBot="1">
      <c r="E15458"/>
    </row>
    <row r="15459" spans="5:5" ht="13.5" thickTop="1" thickBot="1">
      <c r="E15459"/>
    </row>
    <row r="15460" spans="5:5" ht="13.5" thickTop="1" thickBot="1">
      <c r="E15460"/>
    </row>
    <row r="15461" spans="5:5" ht="13.5" thickTop="1" thickBot="1">
      <c r="E15461"/>
    </row>
    <row r="15462" spans="5:5" ht="13.5" thickTop="1" thickBot="1">
      <c r="E15462"/>
    </row>
    <row r="15463" spans="5:5" ht="13.5" thickTop="1" thickBot="1">
      <c r="E15463"/>
    </row>
    <row r="15464" spans="5:5" ht="13.5" thickTop="1" thickBot="1">
      <c r="E15464"/>
    </row>
    <row r="15465" spans="5:5" ht="13.5" thickTop="1" thickBot="1">
      <c r="E15465"/>
    </row>
    <row r="15466" spans="5:5" ht="13.5" thickTop="1" thickBot="1">
      <c r="E15466"/>
    </row>
    <row r="15467" spans="5:5" ht="13.5" thickTop="1" thickBot="1">
      <c r="E15467"/>
    </row>
    <row r="15468" spans="5:5" ht="13" thickTop="1">
      <c r="E15468"/>
    </row>
    <row r="15469" spans="5:5">
      <c r="E15469"/>
    </row>
    <row r="15470" spans="5:5">
      <c r="E15470"/>
    </row>
    <row r="15471" spans="5:5">
      <c r="E15471"/>
    </row>
    <row r="15472" spans="5:5">
      <c r="E15472"/>
    </row>
    <row r="15473" spans="5:5">
      <c r="E15473"/>
    </row>
    <row r="15474" spans="5:5">
      <c r="E15474"/>
    </row>
    <row r="15475" spans="5:5">
      <c r="E15475"/>
    </row>
    <row r="15476" spans="5:5">
      <c r="E15476"/>
    </row>
    <row r="15477" spans="5:5">
      <c r="E15477"/>
    </row>
    <row r="15478" spans="5:5">
      <c r="E15478"/>
    </row>
    <row r="15479" spans="5:5">
      <c r="E15479"/>
    </row>
    <row r="15480" spans="5:5">
      <c r="E15480"/>
    </row>
    <row r="15481" spans="5:5" ht="13" thickBot="1">
      <c r="E15481"/>
    </row>
    <row r="15482" spans="5:5" ht="13.5" thickTop="1" thickBot="1">
      <c r="E15482"/>
    </row>
    <row r="15483" spans="5:5" ht="13.5" thickTop="1" thickBot="1">
      <c r="E15483"/>
    </row>
    <row r="15484" spans="5:5" ht="13.5" thickTop="1" thickBot="1">
      <c r="E15484"/>
    </row>
    <row r="15485" spans="5:5" ht="13.5" thickTop="1" thickBot="1">
      <c r="E15485"/>
    </row>
    <row r="15486" spans="5:5" ht="13.5" thickTop="1" thickBot="1">
      <c r="E15486"/>
    </row>
    <row r="15487" spans="5:5" ht="13.5" thickTop="1" thickBot="1">
      <c r="E15487"/>
    </row>
    <row r="15488" spans="5:5" ht="13.5" thickTop="1" thickBot="1">
      <c r="E15488"/>
    </row>
    <row r="15489" spans="5:5" ht="13.5" thickTop="1" thickBot="1">
      <c r="E15489"/>
    </row>
    <row r="15490" spans="5:5" ht="13.5" thickTop="1" thickBot="1">
      <c r="E15490"/>
    </row>
    <row r="15491" spans="5:5" ht="13.5" thickTop="1" thickBot="1">
      <c r="E15491"/>
    </row>
    <row r="15492" spans="5:5" ht="13.5" thickTop="1" thickBot="1">
      <c r="E15492"/>
    </row>
    <row r="15493" spans="5:5" ht="13.5" thickTop="1" thickBot="1">
      <c r="E15493"/>
    </row>
    <row r="15494" spans="5:5" ht="13.5" thickTop="1" thickBot="1">
      <c r="E15494"/>
    </row>
    <row r="15495" spans="5:5" ht="13.5" thickTop="1" thickBot="1">
      <c r="E15495"/>
    </row>
    <row r="15496" spans="5:5" ht="13.5" thickTop="1" thickBot="1">
      <c r="E15496"/>
    </row>
    <row r="15497" spans="5:5" ht="13.5" thickTop="1" thickBot="1">
      <c r="E15497"/>
    </row>
    <row r="15498" spans="5:5" ht="13.5" thickTop="1" thickBot="1">
      <c r="E15498"/>
    </row>
    <row r="15499" spans="5:5" ht="13.5" thickTop="1" thickBot="1">
      <c r="E15499"/>
    </row>
    <row r="15500" spans="5:5" ht="13.5" thickTop="1" thickBot="1">
      <c r="E15500"/>
    </row>
    <row r="15501" spans="5:5" ht="13.5" thickTop="1" thickBot="1">
      <c r="E15501"/>
    </row>
    <row r="15502" spans="5:5" ht="13.5" thickTop="1" thickBot="1">
      <c r="E15502"/>
    </row>
    <row r="15503" spans="5:5" ht="13.5" thickTop="1" thickBot="1">
      <c r="E15503"/>
    </row>
    <row r="15504" spans="5:5" ht="13.5" thickTop="1" thickBot="1">
      <c r="E15504"/>
    </row>
    <row r="15505" spans="5:5" ht="13.5" thickTop="1" thickBot="1">
      <c r="E15505"/>
    </row>
    <row r="15506" spans="5:5" ht="13.5" thickTop="1" thickBot="1">
      <c r="E15506"/>
    </row>
    <row r="15507" spans="5:5" ht="13.5" thickTop="1" thickBot="1">
      <c r="E15507"/>
    </row>
    <row r="15508" spans="5:5" ht="13.5" thickTop="1" thickBot="1">
      <c r="E15508"/>
    </row>
    <row r="15509" spans="5:5" ht="13.5" thickTop="1" thickBot="1">
      <c r="E15509"/>
    </row>
    <row r="15510" spans="5:5" ht="13.5" thickTop="1" thickBot="1">
      <c r="E15510"/>
    </row>
    <row r="15511" spans="5:5" ht="13.5" thickTop="1" thickBot="1">
      <c r="E15511"/>
    </row>
    <row r="15512" spans="5:5" ht="13.5" thickTop="1" thickBot="1">
      <c r="E15512"/>
    </row>
    <row r="15513" spans="5:5" ht="13.5" thickTop="1" thickBot="1">
      <c r="E15513"/>
    </row>
    <row r="15514" spans="5:5" ht="13.5" thickTop="1" thickBot="1">
      <c r="E15514"/>
    </row>
    <row r="15515" spans="5:5" ht="13.5" thickTop="1" thickBot="1">
      <c r="E15515"/>
    </row>
    <row r="15516" spans="5:5" ht="13.5" thickTop="1" thickBot="1">
      <c r="E15516"/>
    </row>
    <row r="15517" spans="5:5" ht="13.5" thickTop="1" thickBot="1">
      <c r="E15517"/>
    </row>
    <row r="15518" spans="5:5" ht="13.5" thickTop="1" thickBot="1">
      <c r="E15518"/>
    </row>
    <row r="15519" spans="5:5" ht="13.5" thickTop="1" thickBot="1">
      <c r="E15519"/>
    </row>
    <row r="15520" spans="5:5" ht="13.5" thickTop="1" thickBot="1">
      <c r="E15520"/>
    </row>
    <row r="15521" spans="5:5" ht="13.5" thickTop="1" thickBot="1">
      <c r="E15521"/>
    </row>
    <row r="15522" spans="5:5" ht="13.5" thickTop="1" thickBot="1">
      <c r="E15522"/>
    </row>
    <row r="15523" spans="5:5" ht="13.5" thickTop="1" thickBot="1">
      <c r="E15523"/>
    </row>
    <row r="15524" spans="5:5" ht="13.5" thickTop="1" thickBot="1">
      <c r="E15524"/>
    </row>
    <row r="15525" spans="5:5" ht="13.5" thickTop="1" thickBot="1">
      <c r="E15525"/>
    </row>
    <row r="15526" spans="5:5" ht="13.5" thickTop="1" thickBot="1">
      <c r="E15526"/>
    </row>
    <row r="15527" spans="5:5" ht="13.5" thickTop="1" thickBot="1">
      <c r="E15527"/>
    </row>
    <row r="15528" spans="5:5" ht="13.5" thickTop="1" thickBot="1">
      <c r="E15528"/>
    </row>
    <row r="15529" spans="5:5" ht="13.5" thickTop="1" thickBot="1">
      <c r="E15529"/>
    </row>
    <row r="15530" spans="5:5" ht="13.5" thickTop="1" thickBot="1">
      <c r="E15530"/>
    </row>
    <row r="15531" spans="5:5" ht="13.5" thickTop="1" thickBot="1">
      <c r="E15531"/>
    </row>
    <row r="15532" spans="5:5" ht="13.5" thickTop="1" thickBot="1">
      <c r="E15532"/>
    </row>
    <row r="15533" spans="5:5" ht="13.5" thickTop="1" thickBot="1">
      <c r="E15533"/>
    </row>
    <row r="15534" spans="5:5" ht="13.5" thickTop="1" thickBot="1">
      <c r="E15534"/>
    </row>
    <row r="15535" spans="5:5" ht="13.5" thickTop="1" thickBot="1">
      <c r="E15535"/>
    </row>
    <row r="15536" spans="5:5" ht="13.5" thickTop="1" thickBot="1">
      <c r="E15536"/>
    </row>
    <row r="15537" spans="5:5" ht="13.5" thickTop="1" thickBot="1">
      <c r="E15537"/>
    </row>
    <row r="15538" spans="5:5" ht="13" thickTop="1">
      <c r="E15538"/>
    </row>
    <row r="15539" spans="5:5">
      <c r="E15539"/>
    </row>
    <row r="15540" spans="5:5">
      <c r="E15540"/>
    </row>
    <row r="15541" spans="5:5">
      <c r="E15541"/>
    </row>
    <row r="15542" spans="5:5">
      <c r="E15542"/>
    </row>
    <row r="15543" spans="5:5">
      <c r="E15543"/>
    </row>
    <row r="15544" spans="5:5">
      <c r="E15544"/>
    </row>
    <row r="15545" spans="5:5">
      <c r="E15545"/>
    </row>
    <row r="15546" spans="5:5">
      <c r="E15546"/>
    </row>
    <row r="15547" spans="5:5">
      <c r="E15547"/>
    </row>
    <row r="15548" spans="5:5">
      <c r="E15548"/>
    </row>
    <row r="15549" spans="5:5">
      <c r="E15549"/>
    </row>
    <row r="15550" spans="5:5">
      <c r="E15550"/>
    </row>
    <row r="15551" spans="5:5" ht="13" thickBot="1">
      <c r="E15551"/>
    </row>
    <row r="15552" spans="5:5" ht="13.5" thickTop="1" thickBot="1">
      <c r="E15552"/>
    </row>
    <row r="15553" spans="5:5" ht="13.5" thickTop="1" thickBot="1">
      <c r="E15553"/>
    </row>
    <row r="15554" spans="5:5" ht="13.5" thickTop="1" thickBot="1">
      <c r="E15554"/>
    </row>
    <row r="15555" spans="5:5" ht="13.5" thickTop="1" thickBot="1">
      <c r="E15555"/>
    </row>
    <row r="15556" spans="5:5" ht="13.5" thickTop="1" thickBot="1">
      <c r="E15556"/>
    </row>
    <row r="15557" spans="5:5" ht="13.5" thickTop="1" thickBot="1">
      <c r="E15557"/>
    </row>
    <row r="15558" spans="5:5" ht="13.5" thickTop="1" thickBot="1">
      <c r="E15558"/>
    </row>
    <row r="15559" spans="5:5" ht="13.5" thickTop="1" thickBot="1">
      <c r="E15559"/>
    </row>
    <row r="15560" spans="5:5" ht="13.5" thickTop="1" thickBot="1">
      <c r="E15560"/>
    </row>
    <row r="15561" spans="5:5" ht="13.5" thickTop="1" thickBot="1">
      <c r="E15561"/>
    </row>
    <row r="15562" spans="5:5" ht="13.5" thickTop="1" thickBot="1">
      <c r="E15562"/>
    </row>
    <row r="15563" spans="5:5" ht="13.5" thickTop="1" thickBot="1">
      <c r="E15563"/>
    </row>
    <row r="15564" spans="5:5" ht="13.5" thickTop="1" thickBot="1">
      <c r="E15564"/>
    </row>
    <row r="15565" spans="5:5" ht="13.5" thickTop="1" thickBot="1">
      <c r="E15565"/>
    </row>
    <row r="15566" spans="5:5" ht="13.5" thickTop="1" thickBot="1">
      <c r="E15566"/>
    </row>
    <row r="15567" spans="5:5" ht="13.5" thickTop="1" thickBot="1">
      <c r="E15567"/>
    </row>
    <row r="15568" spans="5:5" ht="13.5" thickTop="1" thickBot="1">
      <c r="E15568"/>
    </row>
    <row r="15569" spans="5:5" ht="13.5" thickTop="1" thickBot="1">
      <c r="E15569"/>
    </row>
    <row r="15570" spans="5:5" ht="13.5" thickTop="1" thickBot="1">
      <c r="E15570"/>
    </row>
    <row r="15571" spans="5:5" ht="13.5" thickTop="1" thickBot="1">
      <c r="E15571"/>
    </row>
    <row r="15572" spans="5:5" ht="13.5" thickTop="1" thickBot="1">
      <c r="E15572"/>
    </row>
    <row r="15573" spans="5:5" ht="13.5" thickTop="1" thickBot="1">
      <c r="E15573"/>
    </row>
    <row r="15574" spans="5:5" ht="13.5" thickTop="1" thickBot="1">
      <c r="E15574"/>
    </row>
    <row r="15575" spans="5:5" ht="13.5" thickTop="1" thickBot="1">
      <c r="E15575"/>
    </row>
    <row r="15576" spans="5:5" ht="13.5" thickTop="1" thickBot="1">
      <c r="E15576"/>
    </row>
    <row r="15577" spans="5:5" ht="13.5" thickTop="1" thickBot="1">
      <c r="E15577"/>
    </row>
    <row r="15578" spans="5:5" ht="13.5" thickTop="1" thickBot="1">
      <c r="E15578"/>
    </row>
    <row r="15579" spans="5:5" ht="13.5" thickTop="1" thickBot="1">
      <c r="E15579"/>
    </row>
    <row r="15580" spans="5:5" ht="13.5" thickTop="1" thickBot="1">
      <c r="E15580"/>
    </row>
    <row r="15581" spans="5:5" ht="13.5" thickTop="1" thickBot="1">
      <c r="E15581"/>
    </row>
    <row r="15582" spans="5:5" ht="13.5" thickTop="1" thickBot="1">
      <c r="E15582"/>
    </row>
    <row r="15583" spans="5:5" ht="13.5" thickTop="1" thickBot="1">
      <c r="E15583"/>
    </row>
    <row r="15584" spans="5:5" ht="13.5" thickTop="1" thickBot="1">
      <c r="E15584"/>
    </row>
    <row r="15585" spans="5:5" ht="13.5" thickTop="1" thickBot="1">
      <c r="E15585"/>
    </row>
    <row r="15586" spans="5:5" ht="13.5" thickTop="1" thickBot="1">
      <c r="E15586"/>
    </row>
    <row r="15587" spans="5:5" ht="13.5" thickTop="1" thickBot="1">
      <c r="E15587"/>
    </row>
    <row r="15588" spans="5:5" ht="13.5" thickTop="1" thickBot="1">
      <c r="E15588"/>
    </row>
    <row r="15589" spans="5:5" ht="13.5" thickTop="1" thickBot="1">
      <c r="E15589"/>
    </row>
    <row r="15590" spans="5:5" ht="13.5" thickTop="1" thickBot="1">
      <c r="E15590"/>
    </row>
    <row r="15591" spans="5:5" ht="13.5" thickTop="1" thickBot="1">
      <c r="E15591"/>
    </row>
    <row r="15592" spans="5:5" ht="13.5" thickTop="1" thickBot="1">
      <c r="E15592"/>
    </row>
    <row r="15593" spans="5:5" ht="13.5" thickTop="1" thickBot="1">
      <c r="E15593"/>
    </row>
    <row r="15594" spans="5:5" ht="13.5" thickTop="1" thickBot="1">
      <c r="E15594"/>
    </row>
    <row r="15595" spans="5:5" ht="13.5" thickTop="1" thickBot="1">
      <c r="E15595"/>
    </row>
    <row r="15596" spans="5:5" ht="13.5" thickTop="1" thickBot="1">
      <c r="E15596"/>
    </row>
    <row r="15597" spans="5:5" ht="13.5" thickTop="1" thickBot="1">
      <c r="E15597"/>
    </row>
    <row r="15598" spans="5:5" ht="13.5" thickTop="1" thickBot="1">
      <c r="E15598"/>
    </row>
    <row r="15599" spans="5:5" ht="13.5" thickTop="1" thickBot="1">
      <c r="E15599"/>
    </row>
    <row r="15600" spans="5:5" ht="13.5" thickTop="1" thickBot="1">
      <c r="E15600"/>
    </row>
    <row r="15601" spans="5:5" ht="13.5" thickTop="1" thickBot="1">
      <c r="E15601"/>
    </row>
    <row r="15602" spans="5:5" ht="13.5" thickTop="1" thickBot="1">
      <c r="E15602"/>
    </row>
    <row r="15603" spans="5:5" ht="13.5" thickTop="1" thickBot="1">
      <c r="E15603"/>
    </row>
    <row r="15604" spans="5:5" ht="13.5" thickTop="1" thickBot="1">
      <c r="E15604"/>
    </row>
    <row r="15605" spans="5:5" ht="13.5" thickTop="1" thickBot="1">
      <c r="E15605"/>
    </row>
    <row r="15606" spans="5:5" ht="13.5" thickTop="1" thickBot="1">
      <c r="E15606"/>
    </row>
    <row r="15607" spans="5:5" ht="13.5" thickTop="1" thickBot="1">
      <c r="E15607"/>
    </row>
    <row r="15608" spans="5:5" ht="13" thickTop="1">
      <c r="E15608"/>
    </row>
    <row r="15609" spans="5:5">
      <c r="E15609"/>
    </row>
    <row r="15610" spans="5:5">
      <c r="E15610"/>
    </row>
    <row r="15611" spans="5:5">
      <c r="E15611"/>
    </row>
    <row r="15612" spans="5:5">
      <c r="E15612"/>
    </row>
    <row r="15613" spans="5:5">
      <c r="E15613"/>
    </row>
    <row r="15614" spans="5:5">
      <c r="E15614"/>
    </row>
    <row r="15615" spans="5:5">
      <c r="E15615"/>
    </row>
    <row r="15616" spans="5:5">
      <c r="E15616"/>
    </row>
    <row r="15617" spans="5:5">
      <c r="E15617"/>
    </row>
    <row r="15618" spans="5:5">
      <c r="E15618"/>
    </row>
    <row r="15619" spans="5:5">
      <c r="E15619"/>
    </row>
    <row r="15620" spans="5:5">
      <c r="E15620"/>
    </row>
    <row r="15621" spans="5:5" ht="13" thickBot="1">
      <c r="E15621"/>
    </row>
    <row r="15622" spans="5:5" ht="13.5" thickTop="1" thickBot="1">
      <c r="E15622"/>
    </row>
    <row r="15623" spans="5:5" ht="13.5" thickTop="1" thickBot="1">
      <c r="E15623"/>
    </row>
    <row r="15624" spans="5:5" ht="13.5" thickTop="1" thickBot="1">
      <c r="E15624"/>
    </row>
    <row r="15625" spans="5:5" ht="13.5" thickTop="1" thickBot="1">
      <c r="E15625"/>
    </row>
    <row r="15626" spans="5:5" ht="13.5" thickTop="1" thickBot="1">
      <c r="E15626"/>
    </row>
    <row r="15627" spans="5:5" ht="13.5" thickTop="1" thickBot="1">
      <c r="E15627"/>
    </row>
    <row r="15628" spans="5:5" ht="13.5" thickTop="1" thickBot="1">
      <c r="E15628"/>
    </row>
    <row r="15629" spans="5:5" ht="13.5" thickTop="1" thickBot="1">
      <c r="E15629"/>
    </row>
    <row r="15630" spans="5:5" ht="13.5" thickTop="1" thickBot="1">
      <c r="E15630"/>
    </row>
    <row r="15631" spans="5:5" ht="13.5" thickTop="1" thickBot="1">
      <c r="E15631"/>
    </row>
    <row r="15632" spans="5:5" ht="13.5" thickTop="1" thickBot="1">
      <c r="E15632"/>
    </row>
    <row r="15633" spans="5:5" ht="13.5" thickTop="1" thickBot="1">
      <c r="E15633"/>
    </row>
    <row r="15634" spans="5:5" ht="13.5" thickTop="1" thickBot="1">
      <c r="E15634"/>
    </row>
    <row r="15635" spans="5:5" ht="13.5" thickTop="1" thickBot="1">
      <c r="E15635"/>
    </row>
    <row r="15636" spans="5:5" ht="13.5" thickTop="1" thickBot="1">
      <c r="E15636"/>
    </row>
    <row r="15637" spans="5:5" ht="13.5" thickTop="1" thickBot="1">
      <c r="E15637"/>
    </row>
    <row r="15638" spans="5:5" ht="13.5" thickTop="1" thickBot="1">
      <c r="E15638"/>
    </row>
    <row r="15639" spans="5:5" ht="13.5" thickTop="1" thickBot="1">
      <c r="E15639"/>
    </row>
    <row r="15640" spans="5:5" ht="13.5" thickTop="1" thickBot="1">
      <c r="E15640"/>
    </row>
    <row r="15641" spans="5:5" ht="13.5" thickTop="1" thickBot="1">
      <c r="E15641"/>
    </row>
    <row r="15642" spans="5:5" ht="13.5" thickTop="1" thickBot="1">
      <c r="E15642"/>
    </row>
    <row r="15643" spans="5:5" ht="13.5" thickTop="1" thickBot="1">
      <c r="E15643"/>
    </row>
    <row r="15644" spans="5:5" ht="13.5" thickTop="1" thickBot="1">
      <c r="E15644"/>
    </row>
    <row r="15645" spans="5:5" ht="13.5" thickTop="1" thickBot="1">
      <c r="E15645"/>
    </row>
    <row r="15646" spans="5:5" ht="13.5" thickTop="1" thickBot="1">
      <c r="E15646"/>
    </row>
    <row r="15647" spans="5:5" ht="13.5" thickTop="1" thickBot="1">
      <c r="E15647"/>
    </row>
    <row r="15648" spans="5:5" ht="13.5" thickTop="1" thickBot="1">
      <c r="E15648"/>
    </row>
    <row r="15649" spans="5:5" ht="13.5" thickTop="1" thickBot="1">
      <c r="E15649"/>
    </row>
    <row r="15650" spans="5:5" ht="13.5" thickTop="1" thickBot="1">
      <c r="E15650"/>
    </row>
    <row r="15651" spans="5:5" ht="13.5" thickTop="1" thickBot="1">
      <c r="E15651"/>
    </row>
    <row r="15652" spans="5:5" ht="13.5" thickTop="1" thickBot="1">
      <c r="E15652"/>
    </row>
    <row r="15653" spans="5:5" ht="13.5" thickTop="1" thickBot="1">
      <c r="E15653"/>
    </row>
    <row r="15654" spans="5:5" ht="13.5" thickTop="1" thickBot="1">
      <c r="E15654"/>
    </row>
    <row r="15655" spans="5:5" ht="13.5" thickTop="1" thickBot="1">
      <c r="E15655"/>
    </row>
    <row r="15656" spans="5:5" ht="13.5" thickTop="1" thickBot="1">
      <c r="E15656"/>
    </row>
    <row r="15657" spans="5:5" ht="13.5" thickTop="1" thickBot="1">
      <c r="E15657"/>
    </row>
    <row r="15658" spans="5:5" ht="13.5" thickTop="1" thickBot="1">
      <c r="E15658"/>
    </row>
    <row r="15659" spans="5:5" ht="13.5" thickTop="1" thickBot="1">
      <c r="E15659"/>
    </row>
    <row r="15660" spans="5:5" ht="13.5" thickTop="1" thickBot="1">
      <c r="E15660"/>
    </row>
    <row r="15661" spans="5:5" ht="13.5" thickTop="1" thickBot="1">
      <c r="E15661"/>
    </row>
    <row r="15662" spans="5:5" ht="13.5" thickTop="1" thickBot="1">
      <c r="E15662"/>
    </row>
    <row r="15663" spans="5:5" ht="13.5" thickTop="1" thickBot="1">
      <c r="E15663"/>
    </row>
    <row r="15664" spans="5:5" ht="13.5" thickTop="1" thickBot="1">
      <c r="E15664"/>
    </row>
    <row r="15665" spans="5:5" ht="13.5" thickTop="1" thickBot="1">
      <c r="E15665"/>
    </row>
    <row r="15666" spans="5:5" ht="13.5" thickTop="1" thickBot="1">
      <c r="E15666"/>
    </row>
    <row r="15667" spans="5:5" ht="13.5" thickTop="1" thickBot="1">
      <c r="E15667"/>
    </row>
    <row r="15668" spans="5:5" ht="13.5" thickTop="1" thickBot="1">
      <c r="E15668"/>
    </row>
    <row r="15669" spans="5:5" ht="13.5" thickTop="1" thickBot="1">
      <c r="E15669"/>
    </row>
    <row r="15670" spans="5:5" ht="13.5" thickTop="1" thickBot="1">
      <c r="E15670"/>
    </row>
    <row r="15671" spans="5:5" ht="13.5" thickTop="1" thickBot="1">
      <c r="E15671"/>
    </row>
    <row r="15672" spans="5:5" ht="13.5" thickTop="1" thickBot="1">
      <c r="E15672"/>
    </row>
    <row r="15673" spans="5:5" ht="13.5" thickTop="1" thickBot="1">
      <c r="E15673"/>
    </row>
    <row r="15674" spans="5:5" ht="13.5" thickTop="1" thickBot="1">
      <c r="E15674"/>
    </row>
    <row r="15675" spans="5:5" ht="13.5" thickTop="1" thickBot="1">
      <c r="E15675"/>
    </row>
    <row r="15676" spans="5:5" ht="13.5" thickTop="1" thickBot="1">
      <c r="E15676"/>
    </row>
    <row r="15677" spans="5:5" ht="13.5" thickTop="1" thickBot="1">
      <c r="E15677"/>
    </row>
    <row r="15678" spans="5:5" ht="13" thickTop="1">
      <c r="E15678"/>
    </row>
    <row r="15679" spans="5:5">
      <c r="E15679"/>
    </row>
    <row r="15680" spans="5:5">
      <c r="E15680"/>
    </row>
    <row r="15681" spans="5:5">
      <c r="E15681"/>
    </row>
    <row r="15682" spans="5:5">
      <c r="E15682"/>
    </row>
    <row r="15683" spans="5:5">
      <c r="E15683"/>
    </row>
    <row r="15684" spans="5:5">
      <c r="E15684"/>
    </row>
    <row r="15685" spans="5:5">
      <c r="E15685"/>
    </row>
    <row r="15686" spans="5:5">
      <c r="E15686"/>
    </row>
    <row r="15687" spans="5:5">
      <c r="E15687"/>
    </row>
    <row r="15688" spans="5:5">
      <c r="E15688"/>
    </row>
    <row r="15689" spans="5:5">
      <c r="E15689"/>
    </row>
    <row r="15690" spans="5:5">
      <c r="E15690"/>
    </row>
    <row r="15691" spans="5:5" ht="13" thickBot="1">
      <c r="E15691"/>
    </row>
    <row r="15692" spans="5:5" ht="13.5" thickTop="1" thickBot="1">
      <c r="E15692"/>
    </row>
    <row r="15693" spans="5:5" ht="13.5" thickTop="1" thickBot="1">
      <c r="E15693"/>
    </row>
    <row r="15694" spans="5:5" ht="13.5" thickTop="1" thickBot="1">
      <c r="E15694"/>
    </row>
    <row r="15695" spans="5:5" ht="13.5" thickTop="1" thickBot="1">
      <c r="E15695"/>
    </row>
    <row r="15696" spans="5:5" ht="13.5" thickTop="1" thickBot="1">
      <c r="E15696"/>
    </row>
    <row r="15697" spans="5:5" ht="13.5" thickTop="1" thickBot="1">
      <c r="E15697"/>
    </row>
    <row r="15698" spans="5:5" ht="13.5" thickTop="1" thickBot="1">
      <c r="E15698"/>
    </row>
    <row r="15699" spans="5:5" ht="13.5" thickTop="1" thickBot="1">
      <c r="E15699"/>
    </row>
    <row r="15700" spans="5:5" ht="13.5" thickTop="1" thickBot="1">
      <c r="E15700"/>
    </row>
    <row r="15701" spans="5:5" ht="13.5" thickTop="1" thickBot="1">
      <c r="E15701"/>
    </row>
    <row r="15702" spans="5:5" ht="13.5" thickTop="1" thickBot="1">
      <c r="E15702"/>
    </row>
    <row r="15703" spans="5:5" ht="13.5" thickTop="1" thickBot="1">
      <c r="E15703"/>
    </row>
    <row r="15704" spans="5:5" ht="13.5" thickTop="1" thickBot="1">
      <c r="E15704"/>
    </row>
    <row r="15705" spans="5:5" ht="13.5" thickTop="1" thickBot="1">
      <c r="E15705"/>
    </row>
    <row r="15706" spans="5:5" ht="13.5" thickTop="1" thickBot="1">
      <c r="E15706"/>
    </row>
    <row r="15707" spans="5:5" ht="13.5" thickTop="1" thickBot="1">
      <c r="E15707"/>
    </row>
    <row r="15708" spans="5:5" ht="13.5" thickTop="1" thickBot="1">
      <c r="E15708"/>
    </row>
    <row r="15709" spans="5:5" ht="13.5" thickTop="1" thickBot="1">
      <c r="E15709"/>
    </row>
    <row r="15710" spans="5:5" ht="13.5" thickTop="1" thickBot="1">
      <c r="E15710"/>
    </row>
    <row r="15711" spans="5:5" ht="13.5" thickTop="1" thickBot="1">
      <c r="E15711"/>
    </row>
    <row r="15712" spans="5:5" ht="13.5" thickTop="1" thickBot="1">
      <c r="E15712"/>
    </row>
    <row r="15713" spans="5:5" ht="13.5" thickTop="1" thickBot="1">
      <c r="E15713"/>
    </row>
    <row r="15714" spans="5:5" ht="13.5" thickTop="1" thickBot="1">
      <c r="E15714"/>
    </row>
    <row r="15715" spans="5:5" ht="13.5" thickTop="1" thickBot="1">
      <c r="E15715"/>
    </row>
    <row r="15716" spans="5:5" ht="13.5" thickTop="1" thickBot="1">
      <c r="E15716"/>
    </row>
    <row r="15717" spans="5:5" ht="13.5" thickTop="1" thickBot="1">
      <c r="E15717"/>
    </row>
    <row r="15718" spans="5:5" ht="13.5" thickTop="1" thickBot="1">
      <c r="E15718"/>
    </row>
    <row r="15719" spans="5:5" ht="13.5" thickTop="1" thickBot="1">
      <c r="E15719"/>
    </row>
    <row r="15720" spans="5:5" ht="13.5" thickTop="1" thickBot="1">
      <c r="E15720"/>
    </row>
    <row r="15721" spans="5:5" ht="13.5" thickTop="1" thickBot="1">
      <c r="E15721"/>
    </row>
    <row r="15722" spans="5:5" ht="13.5" thickTop="1" thickBot="1">
      <c r="E15722"/>
    </row>
    <row r="15723" spans="5:5" ht="13.5" thickTop="1" thickBot="1">
      <c r="E15723"/>
    </row>
    <row r="15724" spans="5:5" ht="13.5" thickTop="1" thickBot="1">
      <c r="E15724"/>
    </row>
    <row r="15725" spans="5:5" ht="13.5" thickTop="1" thickBot="1">
      <c r="E15725"/>
    </row>
    <row r="15726" spans="5:5" ht="13.5" thickTop="1" thickBot="1">
      <c r="E15726"/>
    </row>
    <row r="15727" spans="5:5" ht="13.5" thickTop="1" thickBot="1">
      <c r="E15727"/>
    </row>
    <row r="15728" spans="5:5" ht="13.5" thickTop="1" thickBot="1">
      <c r="E15728"/>
    </row>
    <row r="15729" spans="5:5" ht="13.5" thickTop="1" thickBot="1">
      <c r="E15729"/>
    </row>
    <row r="15730" spans="5:5" ht="13.5" thickTop="1" thickBot="1">
      <c r="E15730"/>
    </row>
    <row r="15731" spans="5:5" ht="13.5" thickTop="1" thickBot="1">
      <c r="E15731"/>
    </row>
    <row r="15732" spans="5:5" ht="13.5" thickTop="1" thickBot="1">
      <c r="E15732"/>
    </row>
    <row r="15733" spans="5:5" ht="13.5" thickTop="1" thickBot="1">
      <c r="E15733"/>
    </row>
    <row r="15734" spans="5:5" ht="13.5" thickTop="1" thickBot="1">
      <c r="E15734"/>
    </row>
    <row r="15735" spans="5:5" ht="13.5" thickTop="1" thickBot="1">
      <c r="E15735"/>
    </row>
    <row r="15736" spans="5:5" ht="13.5" thickTop="1" thickBot="1">
      <c r="E15736"/>
    </row>
    <row r="15737" spans="5:5" ht="13.5" thickTop="1" thickBot="1">
      <c r="E15737"/>
    </row>
    <row r="15738" spans="5:5" ht="13.5" thickTop="1" thickBot="1">
      <c r="E15738"/>
    </row>
    <row r="15739" spans="5:5" ht="13.5" thickTop="1" thickBot="1">
      <c r="E15739"/>
    </row>
    <row r="15740" spans="5:5" ht="13.5" thickTop="1" thickBot="1">
      <c r="E15740"/>
    </row>
    <row r="15741" spans="5:5" ht="13.5" thickTop="1" thickBot="1">
      <c r="E15741"/>
    </row>
    <row r="15742" spans="5:5" ht="13.5" thickTop="1" thickBot="1">
      <c r="E15742"/>
    </row>
    <row r="15743" spans="5:5" ht="13.5" thickTop="1" thickBot="1">
      <c r="E15743"/>
    </row>
    <row r="15744" spans="5:5" ht="13.5" thickTop="1" thickBot="1">
      <c r="E15744"/>
    </row>
    <row r="15745" spans="5:5" ht="13.5" thickTop="1" thickBot="1">
      <c r="E15745"/>
    </row>
    <row r="15746" spans="5:5" ht="13.5" thickTop="1" thickBot="1">
      <c r="E15746"/>
    </row>
    <row r="15747" spans="5:5" ht="13.5" thickTop="1" thickBot="1">
      <c r="E15747"/>
    </row>
    <row r="15748" spans="5:5" ht="13" thickTop="1">
      <c r="E15748"/>
    </row>
    <row r="15749" spans="5:5">
      <c r="E15749"/>
    </row>
    <row r="15750" spans="5:5">
      <c r="E15750"/>
    </row>
    <row r="15751" spans="5:5">
      <c r="E15751"/>
    </row>
    <row r="15752" spans="5:5">
      <c r="E15752"/>
    </row>
    <row r="15753" spans="5:5">
      <c r="E15753"/>
    </row>
    <row r="15754" spans="5:5">
      <c r="E15754"/>
    </row>
    <row r="15755" spans="5:5">
      <c r="E15755"/>
    </row>
    <row r="15756" spans="5:5">
      <c r="E15756"/>
    </row>
    <row r="15757" spans="5:5">
      <c r="E15757"/>
    </row>
    <row r="15758" spans="5:5">
      <c r="E15758"/>
    </row>
    <row r="15759" spans="5:5">
      <c r="E15759"/>
    </row>
    <row r="15760" spans="5:5">
      <c r="E15760"/>
    </row>
    <row r="15761" spans="5:5" ht="13" thickBot="1">
      <c r="E15761"/>
    </row>
    <row r="15762" spans="5:5" ht="13.5" thickTop="1" thickBot="1">
      <c r="E15762"/>
    </row>
    <row r="15763" spans="5:5" ht="13.5" thickTop="1" thickBot="1">
      <c r="E15763"/>
    </row>
    <row r="15764" spans="5:5" ht="13.5" thickTop="1" thickBot="1">
      <c r="E15764"/>
    </row>
    <row r="15765" spans="5:5" ht="13.5" thickTop="1" thickBot="1">
      <c r="E15765"/>
    </row>
    <row r="15766" spans="5:5" ht="13.5" thickTop="1" thickBot="1">
      <c r="E15766"/>
    </row>
    <row r="15767" spans="5:5" ht="13.5" thickTop="1" thickBot="1">
      <c r="E15767"/>
    </row>
    <row r="15768" spans="5:5" ht="13.5" thickTop="1" thickBot="1">
      <c r="E15768"/>
    </row>
    <row r="15769" spans="5:5" ht="13.5" thickTop="1" thickBot="1">
      <c r="E15769"/>
    </row>
    <row r="15770" spans="5:5" ht="13.5" thickTop="1" thickBot="1">
      <c r="E15770"/>
    </row>
    <row r="15771" spans="5:5" ht="13.5" thickTop="1" thickBot="1">
      <c r="E15771"/>
    </row>
    <row r="15772" spans="5:5" ht="13.5" thickTop="1" thickBot="1">
      <c r="E15772"/>
    </row>
    <row r="15773" spans="5:5" ht="13.5" thickTop="1" thickBot="1">
      <c r="E15773"/>
    </row>
    <row r="15774" spans="5:5" ht="13.5" thickTop="1" thickBot="1">
      <c r="E15774"/>
    </row>
    <row r="15775" spans="5:5" ht="13.5" thickTop="1" thickBot="1">
      <c r="E15775"/>
    </row>
    <row r="15776" spans="5:5" ht="13.5" thickTop="1" thickBot="1">
      <c r="E15776"/>
    </row>
    <row r="15777" spans="5:5" ht="13.5" thickTop="1" thickBot="1">
      <c r="E15777"/>
    </row>
    <row r="15778" spans="5:5" ht="13.5" thickTop="1" thickBot="1">
      <c r="E15778"/>
    </row>
    <row r="15779" spans="5:5" ht="13.5" thickTop="1" thickBot="1">
      <c r="E15779"/>
    </row>
    <row r="15780" spans="5:5" ht="13.5" thickTop="1" thickBot="1">
      <c r="E15780"/>
    </row>
    <row r="15781" spans="5:5" ht="13.5" thickTop="1" thickBot="1">
      <c r="E15781"/>
    </row>
    <row r="15782" spans="5:5" ht="13.5" thickTop="1" thickBot="1">
      <c r="E15782"/>
    </row>
    <row r="15783" spans="5:5" ht="13.5" thickTop="1" thickBot="1">
      <c r="E15783"/>
    </row>
    <row r="15784" spans="5:5" ht="13.5" thickTop="1" thickBot="1">
      <c r="E15784"/>
    </row>
    <row r="15785" spans="5:5" ht="13.5" thickTop="1" thickBot="1">
      <c r="E15785"/>
    </row>
    <row r="15786" spans="5:5" ht="13.5" thickTop="1" thickBot="1">
      <c r="E15786"/>
    </row>
    <row r="15787" spans="5:5" ht="13.5" thickTop="1" thickBot="1">
      <c r="E15787"/>
    </row>
    <row r="15788" spans="5:5" ht="13.5" thickTop="1" thickBot="1">
      <c r="E15788"/>
    </row>
    <row r="15789" spans="5:5" ht="13.5" thickTop="1" thickBot="1">
      <c r="E15789"/>
    </row>
    <row r="15790" spans="5:5" ht="13.5" thickTop="1" thickBot="1">
      <c r="E15790"/>
    </row>
    <row r="15791" spans="5:5" ht="13.5" thickTop="1" thickBot="1">
      <c r="E15791"/>
    </row>
    <row r="15792" spans="5:5" ht="13.5" thickTop="1" thickBot="1">
      <c r="E15792"/>
    </row>
    <row r="15793" spans="5:5" ht="13.5" thickTop="1" thickBot="1">
      <c r="E15793"/>
    </row>
    <row r="15794" spans="5:5" ht="13.5" thickTop="1" thickBot="1">
      <c r="E15794"/>
    </row>
    <row r="15795" spans="5:5" ht="13.5" thickTop="1" thickBot="1">
      <c r="E15795"/>
    </row>
    <row r="15796" spans="5:5" ht="13.5" thickTop="1" thickBot="1">
      <c r="E15796"/>
    </row>
    <row r="15797" spans="5:5" ht="13.5" thickTop="1" thickBot="1">
      <c r="E15797"/>
    </row>
    <row r="15798" spans="5:5" ht="13.5" thickTop="1" thickBot="1">
      <c r="E15798"/>
    </row>
    <row r="15799" spans="5:5" ht="13.5" thickTop="1" thickBot="1">
      <c r="E15799"/>
    </row>
    <row r="15800" spans="5:5" ht="13.5" thickTop="1" thickBot="1">
      <c r="E15800"/>
    </row>
    <row r="15801" spans="5:5" ht="13.5" thickTop="1" thickBot="1">
      <c r="E15801"/>
    </row>
    <row r="15802" spans="5:5" ht="13.5" thickTop="1" thickBot="1">
      <c r="E15802"/>
    </row>
    <row r="15803" spans="5:5" ht="13.5" thickTop="1" thickBot="1">
      <c r="E15803"/>
    </row>
    <row r="15804" spans="5:5" ht="13.5" thickTop="1" thickBot="1">
      <c r="E15804"/>
    </row>
    <row r="15805" spans="5:5" ht="13.5" thickTop="1" thickBot="1">
      <c r="E15805"/>
    </row>
    <row r="15806" spans="5:5" ht="13.5" thickTop="1" thickBot="1">
      <c r="E15806"/>
    </row>
    <row r="15807" spans="5:5" ht="13.5" thickTop="1" thickBot="1">
      <c r="E15807"/>
    </row>
    <row r="15808" spans="5:5" ht="13.5" thickTop="1" thickBot="1">
      <c r="E15808"/>
    </row>
    <row r="15809" spans="5:5" ht="13.5" thickTop="1" thickBot="1">
      <c r="E15809"/>
    </row>
    <row r="15810" spans="5:5" ht="13.5" thickTop="1" thickBot="1">
      <c r="E15810"/>
    </row>
    <row r="15811" spans="5:5" ht="13.5" thickTop="1" thickBot="1">
      <c r="E15811"/>
    </row>
    <row r="15812" spans="5:5" ht="13.5" thickTop="1" thickBot="1">
      <c r="E15812"/>
    </row>
    <row r="15813" spans="5:5" ht="13.5" thickTop="1" thickBot="1">
      <c r="E15813"/>
    </row>
    <row r="15814" spans="5:5" ht="13.5" thickTop="1" thickBot="1">
      <c r="E15814"/>
    </row>
    <row r="15815" spans="5:5" ht="13.5" thickTop="1" thickBot="1">
      <c r="E15815"/>
    </row>
    <row r="15816" spans="5:5" ht="13.5" thickTop="1" thickBot="1">
      <c r="E15816"/>
    </row>
    <row r="15817" spans="5:5" ht="13.5" thickTop="1" thickBot="1">
      <c r="E15817"/>
    </row>
    <row r="15818" spans="5:5" ht="13" thickTop="1">
      <c r="E15818"/>
    </row>
    <row r="15819" spans="5:5">
      <c r="E15819"/>
    </row>
    <row r="15820" spans="5:5">
      <c r="E15820"/>
    </row>
    <row r="15821" spans="5:5">
      <c r="E15821"/>
    </row>
    <row r="15822" spans="5:5">
      <c r="E15822"/>
    </row>
    <row r="15823" spans="5:5">
      <c r="E15823"/>
    </row>
    <row r="15824" spans="5:5">
      <c r="E15824"/>
    </row>
    <row r="15825" spans="5:5">
      <c r="E15825"/>
    </row>
    <row r="15826" spans="5:5">
      <c r="E15826"/>
    </row>
    <row r="15827" spans="5:5">
      <c r="E15827"/>
    </row>
    <row r="15828" spans="5:5">
      <c r="E15828"/>
    </row>
    <row r="15829" spans="5:5">
      <c r="E15829"/>
    </row>
    <row r="15830" spans="5:5">
      <c r="E15830"/>
    </row>
    <row r="15831" spans="5:5" ht="13" thickBot="1">
      <c r="E15831"/>
    </row>
    <row r="15832" spans="5:5" ht="13.5" thickTop="1" thickBot="1">
      <c r="E15832"/>
    </row>
    <row r="15833" spans="5:5" ht="13.5" thickTop="1" thickBot="1">
      <c r="E15833"/>
    </row>
    <row r="15834" spans="5:5" ht="13.5" thickTop="1" thickBot="1">
      <c r="E15834"/>
    </row>
    <row r="15835" spans="5:5" ht="13.5" thickTop="1" thickBot="1">
      <c r="E15835"/>
    </row>
    <row r="15836" spans="5:5" ht="13.5" thickTop="1" thickBot="1">
      <c r="E15836"/>
    </row>
    <row r="15837" spans="5:5" ht="13.5" thickTop="1" thickBot="1">
      <c r="E15837"/>
    </row>
    <row r="15838" spans="5:5" ht="13.5" thickTop="1" thickBot="1">
      <c r="E15838"/>
    </row>
    <row r="15839" spans="5:5" ht="13.5" thickTop="1" thickBot="1">
      <c r="E15839"/>
    </row>
    <row r="15840" spans="5:5" ht="13.5" thickTop="1" thickBot="1">
      <c r="E15840"/>
    </row>
    <row r="15841" spans="5:5" ht="13.5" thickTop="1" thickBot="1">
      <c r="E15841"/>
    </row>
    <row r="15842" spans="5:5" ht="13.5" thickTop="1" thickBot="1">
      <c r="E15842"/>
    </row>
    <row r="15843" spans="5:5" ht="13.5" thickTop="1" thickBot="1">
      <c r="E15843"/>
    </row>
    <row r="15844" spans="5:5" ht="13.5" thickTop="1" thickBot="1">
      <c r="E15844"/>
    </row>
    <row r="15845" spans="5:5" ht="13.5" thickTop="1" thickBot="1">
      <c r="E15845"/>
    </row>
    <row r="15846" spans="5:5" ht="13.5" thickTop="1" thickBot="1">
      <c r="E15846"/>
    </row>
    <row r="15847" spans="5:5" ht="13.5" thickTop="1" thickBot="1">
      <c r="E15847"/>
    </row>
    <row r="15848" spans="5:5" ht="13.5" thickTop="1" thickBot="1">
      <c r="E15848"/>
    </row>
    <row r="15849" spans="5:5" ht="13.5" thickTop="1" thickBot="1">
      <c r="E15849"/>
    </row>
    <row r="15850" spans="5:5" ht="13.5" thickTop="1" thickBot="1">
      <c r="E15850"/>
    </row>
    <row r="15851" spans="5:5" ht="13.5" thickTop="1" thickBot="1">
      <c r="E15851"/>
    </row>
    <row r="15852" spans="5:5" ht="13.5" thickTop="1" thickBot="1">
      <c r="E15852"/>
    </row>
    <row r="15853" spans="5:5" ht="13.5" thickTop="1" thickBot="1">
      <c r="E15853"/>
    </row>
    <row r="15854" spans="5:5" ht="13.5" thickTop="1" thickBot="1">
      <c r="E15854"/>
    </row>
    <row r="15855" spans="5:5" ht="13.5" thickTop="1" thickBot="1">
      <c r="E15855"/>
    </row>
    <row r="15856" spans="5:5" ht="13.5" thickTop="1" thickBot="1">
      <c r="E15856"/>
    </row>
    <row r="15857" spans="5:5" ht="13.5" thickTop="1" thickBot="1">
      <c r="E15857"/>
    </row>
    <row r="15858" spans="5:5" ht="13.5" thickTop="1" thickBot="1">
      <c r="E15858"/>
    </row>
    <row r="15859" spans="5:5" ht="13.5" thickTop="1" thickBot="1">
      <c r="E15859"/>
    </row>
    <row r="15860" spans="5:5" ht="13.5" thickTop="1" thickBot="1">
      <c r="E15860"/>
    </row>
    <row r="15861" spans="5:5" ht="13.5" thickTop="1" thickBot="1">
      <c r="E15861"/>
    </row>
    <row r="15862" spans="5:5" ht="13.5" thickTop="1" thickBot="1">
      <c r="E15862"/>
    </row>
    <row r="15863" spans="5:5" ht="13.5" thickTop="1" thickBot="1">
      <c r="E15863"/>
    </row>
    <row r="15864" spans="5:5" ht="13.5" thickTop="1" thickBot="1">
      <c r="E15864"/>
    </row>
    <row r="15865" spans="5:5" ht="13.5" thickTop="1" thickBot="1">
      <c r="E15865"/>
    </row>
    <row r="15866" spans="5:5" ht="13.5" thickTop="1" thickBot="1">
      <c r="E15866"/>
    </row>
    <row r="15867" spans="5:5" ht="13.5" thickTop="1" thickBot="1">
      <c r="E15867"/>
    </row>
    <row r="15868" spans="5:5" ht="13.5" thickTop="1" thickBot="1">
      <c r="E15868"/>
    </row>
    <row r="15869" spans="5:5" ht="13.5" thickTop="1" thickBot="1">
      <c r="E15869"/>
    </row>
    <row r="15870" spans="5:5" ht="13.5" thickTop="1" thickBot="1">
      <c r="E15870"/>
    </row>
    <row r="15871" spans="5:5" ht="13.5" thickTop="1" thickBot="1">
      <c r="E15871"/>
    </row>
    <row r="15872" spans="5:5" ht="13.5" thickTop="1" thickBot="1">
      <c r="E15872"/>
    </row>
    <row r="15873" spans="5:5" ht="13.5" thickTop="1" thickBot="1">
      <c r="E15873"/>
    </row>
    <row r="15874" spans="5:5" ht="13.5" thickTop="1" thickBot="1">
      <c r="E15874"/>
    </row>
    <row r="15875" spans="5:5" ht="13.5" thickTop="1" thickBot="1">
      <c r="E15875"/>
    </row>
    <row r="15876" spans="5:5" ht="13.5" thickTop="1" thickBot="1">
      <c r="E15876"/>
    </row>
    <row r="15877" spans="5:5" ht="13.5" thickTop="1" thickBot="1">
      <c r="E15877"/>
    </row>
    <row r="15878" spans="5:5" ht="13.5" thickTop="1" thickBot="1">
      <c r="E15878"/>
    </row>
    <row r="15879" spans="5:5" ht="13.5" thickTop="1" thickBot="1">
      <c r="E15879"/>
    </row>
    <row r="15880" spans="5:5" ht="13.5" thickTop="1" thickBot="1">
      <c r="E15880"/>
    </row>
    <row r="15881" spans="5:5" ht="13.5" thickTop="1" thickBot="1">
      <c r="E15881"/>
    </row>
    <row r="15882" spans="5:5" ht="13.5" thickTop="1" thickBot="1">
      <c r="E15882"/>
    </row>
    <row r="15883" spans="5:5" ht="13.5" thickTop="1" thickBot="1">
      <c r="E15883"/>
    </row>
    <row r="15884" spans="5:5" ht="13.5" thickTop="1" thickBot="1">
      <c r="E15884"/>
    </row>
    <row r="15885" spans="5:5" ht="13.5" thickTop="1" thickBot="1">
      <c r="E15885"/>
    </row>
    <row r="15886" spans="5:5" ht="13.5" thickTop="1" thickBot="1">
      <c r="E15886"/>
    </row>
    <row r="15887" spans="5:5" ht="13.5" thickTop="1" thickBot="1">
      <c r="E15887"/>
    </row>
    <row r="15888" spans="5:5" ht="13" thickTop="1">
      <c r="E15888"/>
    </row>
    <row r="15889" spans="5:5">
      <c r="E15889"/>
    </row>
    <row r="15890" spans="5:5">
      <c r="E15890"/>
    </row>
    <row r="15891" spans="5:5">
      <c r="E15891"/>
    </row>
    <row r="15892" spans="5:5">
      <c r="E15892"/>
    </row>
    <row r="15893" spans="5:5">
      <c r="E15893"/>
    </row>
    <row r="15894" spans="5:5">
      <c r="E15894"/>
    </row>
    <row r="15895" spans="5:5">
      <c r="E15895"/>
    </row>
    <row r="15896" spans="5:5">
      <c r="E15896"/>
    </row>
    <row r="15897" spans="5:5">
      <c r="E15897"/>
    </row>
    <row r="15898" spans="5:5">
      <c r="E15898"/>
    </row>
    <row r="15899" spans="5:5">
      <c r="E15899"/>
    </row>
    <row r="15900" spans="5:5">
      <c r="E15900"/>
    </row>
    <row r="15901" spans="5:5" ht="13" thickBot="1">
      <c r="E15901"/>
    </row>
    <row r="15902" spans="5:5" ht="13.5" thickTop="1" thickBot="1">
      <c r="E15902"/>
    </row>
    <row r="15903" spans="5:5" ht="13.5" thickTop="1" thickBot="1">
      <c r="E15903"/>
    </row>
    <row r="15904" spans="5:5" ht="13.5" thickTop="1" thickBot="1">
      <c r="E15904"/>
    </row>
    <row r="15905" spans="5:5" ht="13.5" thickTop="1" thickBot="1">
      <c r="E15905"/>
    </row>
    <row r="15906" spans="5:5" ht="13.5" thickTop="1" thickBot="1">
      <c r="E15906"/>
    </row>
    <row r="15907" spans="5:5" ht="13.5" thickTop="1" thickBot="1">
      <c r="E15907"/>
    </row>
    <row r="15908" spans="5:5" ht="13.5" thickTop="1" thickBot="1">
      <c r="E15908"/>
    </row>
    <row r="15909" spans="5:5" ht="13.5" thickTop="1" thickBot="1">
      <c r="E15909"/>
    </row>
    <row r="15910" spans="5:5" ht="13.5" thickTop="1" thickBot="1">
      <c r="E15910"/>
    </row>
    <row r="15911" spans="5:5" ht="13.5" thickTop="1" thickBot="1">
      <c r="E15911"/>
    </row>
    <row r="15912" spans="5:5" ht="13.5" thickTop="1" thickBot="1">
      <c r="E15912"/>
    </row>
    <row r="15913" spans="5:5" ht="13.5" thickTop="1" thickBot="1">
      <c r="E15913"/>
    </row>
    <row r="15914" spans="5:5" ht="13.5" thickTop="1" thickBot="1">
      <c r="E15914"/>
    </row>
    <row r="15915" spans="5:5" ht="13.5" thickTop="1" thickBot="1">
      <c r="E15915"/>
    </row>
    <row r="15916" spans="5:5" ht="13.5" thickTop="1" thickBot="1">
      <c r="E15916"/>
    </row>
    <row r="15917" spans="5:5" ht="13.5" thickTop="1" thickBot="1">
      <c r="E15917"/>
    </row>
    <row r="15918" spans="5:5" ht="13.5" thickTop="1" thickBot="1">
      <c r="E15918"/>
    </row>
    <row r="15919" spans="5:5" ht="13.5" thickTop="1" thickBot="1">
      <c r="E15919"/>
    </row>
    <row r="15920" spans="5:5" ht="13.5" thickTop="1" thickBot="1">
      <c r="E15920"/>
    </row>
    <row r="15921" spans="5:5" ht="13.5" thickTop="1" thickBot="1">
      <c r="E15921"/>
    </row>
    <row r="15922" spans="5:5" ht="13.5" thickTop="1" thickBot="1">
      <c r="E15922"/>
    </row>
    <row r="15923" spans="5:5" ht="13.5" thickTop="1" thickBot="1">
      <c r="E15923"/>
    </row>
    <row r="15924" spans="5:5" ht="13.5" thickTop="1" thickBot="1">
      <c r="E15924"/>
    </row>
    <row r="15925" spans="5:5" ht="13.5" thickTop="1" thickBot="1">
      <c r="E15925"/>
    </row>
    <row r="15926" spans="5:5" ht="13.5" thickTop="1" thickBot="1">
      <c r="E15926"/>
    </row>
    <row r="15927" spans="5:5" ht="13.5" thickTop="1" thickBot="1">
      <c r="E15927"/>
    </row>
    <row r="15928" spans="5:5" ht="13.5" thickTop="1" thickBot="1">
      <c r="E15928"/>
    </row>
    <row r="15929" spans="5:5" ht="13.5" thickTop="1" thickBot="1">
      <c r="E15929"/>
    </row>
    <row r="15930" spans="5:5" ht="13.5" thickTop="1" thickBot="1">
      <c r="E15930"/>
    </row>
    <row r="15931" spans="5:5" ht="13.5" thickTop="1" thickBot="1">
      <c r="E15931"/>
    </row>
    <row r="15932" spans="5:5" ht="13.5" thickTop="1" thickBot="1">
      <c r="E15932"/>
    </row>
    <row r="15933" spans="5:5" ht="13.5" thickTop="1" thickBot="1">
      <c r="E15933"/>
    </row>
    <row r="15934" spans="5:5" ht="13.5" thickTop="1" thickBot="1">
      <c r="E15934"/>
    </row>
    <row r="15935" spans="5:5" ht="13.5" thickTop="1" thickBot="1">
      <c r="E15935"/>
    </row>
    <row r="15936" spans="5:5" ht="13.5" thickTop="1" thickBot="1">
      <c r="E15936"/>
    </row>
    <row r="15937" spans="5:5" ht="13.5" thickTop="1" thickBot="1">
      <c r="E15937"/>
    </row>
    <row r="15938" spans="5:5" ht="13.5" thickTop="1" thickBot="1">
      <c r="E15938"/>
    </row>
    <row r="15939" spans="5:5" ht="13.5" thickTop="1" thickBot="1">
      <c r="E15939"/>
    </row>
    <row r="15940" spans="5:5" ht="13.5" thickTop="1" thickBot="1">
      <c r="E15940"/>
    </row>
    <row r="15941" spans="5:5" ht="13.5" thickTop="1" thickBot="1">
      <c r="E15941"/>
    </row>
    <row r="15942" spans="5:5" ht="13.5" thickTop="1" thickBot="1">
      <c r="E15942"/>
    </row>
    <row r="15943" spans="5:5" ht="13.5" thickTop="1" thickBot="1">
      <c r="E15943"/>
    </row>
    <row r="15944" spans="5:5" ht="13.5" thickTop="1" thickBot="1">
      <c r="E15944"/>
    </row>
    <row r="15945" spans="5:5" ht="13.5" thickTop="1" thickBot="1">
      <c r="E15945"/>
    </row>
    <row r="15946" spans="5:5" ht="13.5" thickTop="1" thickBot="1">
      <c r="E15946"/>
    </row>
    <row r="15947" spans="5:5" ht="13.5" thickTop="1" thickBot="1">
      <c r="E15947"/>
    </row>
    <row r="15948" spans="5:5" ht="13.5" thickTop="1" thickBot="1">
      <c r="E15948"/>
    </row>
    <row r="15949" spans="5:5" ht="13.5" thickTop="1" thickBot="1">
      <c r="E15949"/>
    </row>
    <row r="15950" spans="5:5" ht="13.5" thickTop="1" thickBot="1">
      <c r="E15950"/>
    </row>
    <row r="15951" spans="5:5" ht="13.5" thickTop="1" thickBot="1">
      <c r="E15951"/>
    </row>
    <row r="15952" spans="5:5" ht="13.5" thickTop="1" thickBot="1">
      <c r="E15952"/>
    </row>
    <row r="15953" spans="5:5" ht="13.5" thickTop="1" thickBot="1">
      <c r="E15953"/>
    </row>
    <row r="15954" spans="5:5" ht="13.5" thickTop="1" thickBot="1">
      <c r="E15954"/>
    </row>
    <row r="15955" spans="5:5" ht="13.5" thickTop="1" thickBot="1">
      <c r="E15955"/>
    </row>
    <row r="15956" spans="5:5" ht="13.5" thickTop="1" thickBot="1">
      <c r="E15956"/>
    </row>
    <row r="15957" spans="5:5" ht="13.5" thickTop="1" thickBot="1">
      <c r="E15957"/>
    </row>
    <row r="15958" spans="5:5" ht="13" thickTop="1">
      <c r="E15958"/>
    </row>
    <row r="15959" spans="5:5">
      <c r="E15959"/>
    </row>
    <row r="15960" spans="5:5">
      <c r="E15960"/>
    </row>
    <row r="15961" spans="5:5">
      <c r="E15961"/>
    </row>
    <row r="15962" spans="5:5">
      <c r="E15962"/>
    </row>
    <row r="15963" spans="5:5">
      <c r="E15963"/>
    </row>
    <row r="15964" spans="5:5">
      <c r="E15964"/>
    </row>
    <row r="15965" spans="5:5">
      <c r="E15965"/>
    </row>
    <row r="15966" spans="5:5">
      <c r="E15966"/>
    </row>
    <row r="15967" spans="5:5">
      <c r="E15967"/>
    </row>
    <row r="15968" spans="5:5">
      <c r="E15968"/>
    </row>
    <row r="15969" spans="5:5">
      <c r="E15969"/>
    </row>
    <row r="15970" spans="5:5">
      <c r="E15970"/>
    </row>
    <row r="15971" spans="5:5" ht="13" thickBot="1">
      <c r="E15971"/>
    </row>
    <row r="15972" spans="5:5" ht="13.5" thickTop="1" thickBot="1">
      <c r="E15972"/>
    </row>
    <row r="15973" spans="5:5" ht="13.5" thickTop="1" thickBot="1">
      <c r="E15973"/>
    </row>
    <row r="15974" spans="5:5" ht="13.5" thickTop="1" thickBot="1">
      <c r="E15974"/>
    </row>
    <row r="15975" spans="5:5" ht="13.5" thickTop="1" thickBot="1">
      <c r="E15975"/>
    </row>
    <row r="15976" spans="5:5" ht="13.5" thickTop="1" thickBot="1">
      <c r="E15976"/>
    </row>
    <row r="15977" spans="5:5" ht="13.5" thickTop="1" thickBot="1">
      <c r="E15977"/>
    </row>
    <row r="15978" spans="5:5" ht="13.5" thickTop="1" thickBot="1">
      <c r="E15978"/>
    </row>
    <row r="15979" spans="5:5" ht="13.5" thickTop="1" thickBot="1">
      <c r="E15979"/>
    </row>
    <row r="15980" spans="5:5" ht="13.5" thickTop="1" thickBot="1">
      <c r="E15980"/>
    </row>
    <row r="15981" spans="5:5" ht="13.5" thickTop="1" thickBot="1">
      <c r="E15981"/>
    </row>
    <row r="15982" spans="5:5" ht="13.5" thickTop="1" thickBot="1">
      <c r="E15982"/>
    </row>
    <row r="15983" spans="5:5" ht="13.5" thickTop="1" thickBot="1">
      <c r="E15983"/>
    </row>
    <row r="15984" spans="5:5" ht="13.5" thickTop="1" thickBot="1">
      <c r="E15984"/>
    </row>
    <row r="15985" spans="5:5" ht="13.5" thickTop="1" thickBot="1">
      <c r="E15985"/>
    </row>
    <row r="15986" spans="5:5" ht="13.5" thickTop="1" thickBot="1">
      <c r="E15986"/>
    </row>
    <row r="15987" spans="5:5" ht="13.5" thickTop="1" thickBot="1">
      <c r="E15987"/>
    </row>
    <row r="15988" spans="5:5" ht="13.5" thickTop="1" thickBot="1">
      <c r="E15988"/>
    </row>
    <row r="15989" spans="5:5" ht="13.5" thickTop="1" thickBot="1">
      <c r="E15989"/>
    </row>
    <row r="15990" spans="5:5" ht="13.5" thickTop="1" thickBot="1">
      <c r="E15990"/>
    </row>
    <row r="15991" spans="5:5" ht="13.5" thickTop="1" thickBot="1">
      <c r="E15991"/>
    </row>
    <row r="15992" spans="5:5" ht="13.5" thickTop="1" thickBot="1">
      <c r="E15992"/>
    </row>
    <row r="15993" spans="5:5" ht="13.5" thickTop="1" thickBot="1">
      <c r="E15993"/>
    </row>
    <row r="15994" spans="5:5" ht="13.5" thickTop="1" thickBot="1">
      <c r="E15994"/>
    </row>
    <row r="15995" spans="5:5" ht="13.5" thickTop="1" thickBot="1">
      <c r="E15995"/>
    </row>
    <row r="15996" spans="5:5" ht="13.5" thickTop="1" thickBot="1">
      <c r="E15996"/>
    </row>
    <row r="15997" spans="5:5" ht="13.5" thickTop="1" thickBot="1">
      <c r="E15997"/>
    </row>
    <row r="15998" spans="5:5" ht="13.5" thickTop="1" thickBot="1">
      <c r="E15998"/>
    </row>
    <row r="15999" spans="5:5" ht="13.5" thickTop="1" thickBot="1">
      <c r="E15999"/>
    </row>
    <row r="16000" spans="5:5" ht="13.5" thickTop="1" thickBot="1">
      <c r="E16000"/>
    </row>
    <row r="16001" spans="5:5" ht="13.5" thickTop="1" thickBot="1">
      <c r="E16001"/>
    </row>
    <row r="16002" spans="5:5" ht="13.5" thickTop="1" thickBot="1">
      <c r="E16002"/>
    </row>
    <row r="16003" spans="5:5" ht="13.5" thickTop="1" thickBot="1">
      <c r="E16003"/>
    </row>
    <row r="16004" spans="5:5" ht="13.5" thickTop="1" thickBot="1">
      <c r="E16004"/>
    </row>
    <row r="16005" spans="5:5" ht="13.5" thickTop="1" thickBot="1">
      <c r="E16005"/>
    </row>
    <row r="16006" spans="5:5" ht="13.5" thickTop="1" thickBot="1">
      <c r="E16006"/>
    </row>
    <row r="16007" spans="5:5" ht="13.5" thickTop="1" thickBot="1">
      <c r="E16007"/>
    </row>
    <row r="16008" spans="5:5" ht="13.5" thickTop="1" thickBot="1">
      <c r="E16008"/>
    </row>
    <row r="16009" spans="5:5" ht="13.5" thickTop="1" thickBot="1">
      <c r="E16009"/>
    </row>
    <row r="16010" spans="5:5" ht="13.5" thickTop="1" thickBot="1">
      <c r="E16010"/>
    </row>
    <row r="16011" spans="5:5" ht="13.5" thickTop="1" thickBot="1">
      <c r="E16011"/>
    </row>
    <row r="16012" spans="5:5" ht="13.5" thickTop="1" thickBot="1">
      <c r="E16012"/>
    </row>
    <row r="16013" spans="5:5" ht="13.5" thickTop="1" thickBot="1">
      <c r="E16013"/>
    </row>
    <row r="16014" spans="5:5" ht="13.5" thickTop="1" thickBot="1">
      <c r="E16014"/>
    </row>
    <row r="16015" spans="5:5" ht="13.5" thickTop="1" thickBot="1">
      <c r="E16015"/>
    </row>
    <row r="16016" spans="5:5" ht="13.5" thickTop="1" thickBot="1">
      <c r="E16016"/>
    </row>
    <row r="16017" spans="5:5" ht="13.5" thickTop="1" thickBot="1">
      <c r="E16017"/>
    </row>
    <row r="16018" spans="5:5" ht="13.5" thickTop="1" thickBot="1">
      <c r="E16018"/>
    </row>
    <row r="16019" spans="5:5" ht="13.5" thickTop="1" thickBot="1">
      <c r="E16019"/>
    </row>
    <row r="16020" spans="5:5" ht="13.5" thickTop="1" thickBot="1">
      <c r="E16020"/>
    </row>
    <row r="16021" spans="5:5" ht="13.5" thickTop="1" thickBot="1">
      <c r="E16021"/>
    </row>
    <row r="16022" spans="5:5" ht="13.5" thickTop="1" thickBot="1">
      <c r="E16022"/>
    </row>
    <row r="16023" spans="5:5" ht="13.5" thickTop="1" thickBot="1">
      <c r="E16023"/>
    </row>
    <row r="16024" spans="5:5" ht="13.5" thickTop="1" thickBot="1">
      <c r="E16024"/>
    </row>
    <row r="16025" spans="5:5" ht="13.5" thickTop="1" thickBot="1">
      <c r="E16025"/>
    </row>
    <row r="16026" spans="5:5" ht="13.5" thickTop="1" thickBot="1">
      <c r="E16026"/>
    </row>
    <row r="16027" spans="5:5" ht="13.5" thickTop="1" thickBot="1">
      <c r="E16027"/>
    </row>
    <row r="16028" spans="5:5" ht="13" thickTop="1">
      <c r="E16028"/>
    </row>
    <row r="16029" spans="5:5">
      <c r="E16029"/>
    </row>
    <row r="16030" spans="5:5">
      <c r="E16030"/>
    </row>
    <row r="16031" spans="5:5">
      <c r="E16031"/>
    </row>
    <row r="16032" spans="5:5">
      <c r="E16032"/>
    </row>
    <row r="16033" spans="5:5">
      <c r="E16033"/>
    </row>
    <row r="16034" spans="5:5">
      <c r="E16034"/>
    </row>
    <row r="16035" spans="5:5">
      <c r="E16035"/>
    </row>
    <row r="16036" spans="5:5">
      <c r="E16036"/>
    </row>
    <row r="16037" spans="5:5">
      <c r="E16037"/>
    </row>
    <row r="16038" spans="5:5">
      <c r="E16038"/>
    </row>
    <row r="16039" spans="5:5">
      <c r="E16039"/>
    </row>
    <row r="16040" spans="5:5">
      <c r="E16040"/>
    </row>
    <row r="16041" spans="5:5" ht="13" thickBot="1">
      <c r="E16041"/>
    </row>
    <row r="16042" spans="5:5" ht="13.5" thickTop="1" thickBot="1">
      <c r="E16042"/>
    </row>
    <row r="16043" spans="5:5" ht="13.5" thickTop="1" thickBot="1">
      <c r="E16043"/>
    </row>
    <row r="16044" spans="5:5" ht="13.5" thickTop="1" thickBot="1">
      <c r="E16044"/>
    </row>
    <row r="16045" spans="5:5" ht="13.5" thickTop="1" thickBot="1">
      <c r="E16045"/>
    </row>
    <row r="16046" spans="5:5" ht="13.5" thickTop="1" thickBot="1">
      <c r="E16046"/>
    </row>
    <row r="16047" spans="5:5" ht="13.5" thickTop="1" thickBot="1">
      <c r="E16047"/>
    </row>
    <row r="16048" spans="5:5" ht="13.5" thickTop="1" thickBot="1">
      <c r="E16048"/>
    </row>
    <row r="16049" spans="5:5" ht="13.5" thickTop="1" thickBot="1">
      <c r="E16049"/>
    </row>
    <row r="16050" spans="5:5" ht="13.5" thickTop="1" thickBot="1">
      <c r="E16050"/>
    </row>
    <row r="16051" spans="5:5" ht="13.5" thickTop="1" thickBot="1">
      <c r="E16051"/>
    </row>
    <row r="16052" spans="5:5" ht="13.5" thickTop="1" thickBot="1">
      <c r="E16052"/>
    </row>
    <row r="16053" spans="5:5" ht="13.5" thickTop="1" thickBot="1">
      <c r="E16053"/>
    </row>
    <row r="16054" spans="5:5" ht="13.5" thickTop="1" thickBot="1">
      <c r="E16054"/>
    </row>
    <row r="16055" spans="5:5" ht="13.5" thickTop="1" thickBot="1">
      <c r="E16055"/>
    </row>
    <row r="16056" spans="5:5" ht="13.5" thickTop="1" thickBot="1">
      <c r="E16056"/>
    </row>
    <row r="16057" spans="5:5" ht="13.5" thickTop="1" thickBot="1">
      <c r="E16057"/>
    </row>
    <row r="16058" spans="5:5" ht="13.5" thickTop="1" thickBot="1">
      <c r="E16058"/>
    </row>
    <row r="16059" spans="5:5" ht="13.5" thickTop="1" thickBot="1">
      <c r="E16059"/>
    </row>
    <row r="16060" spans="5:5" ht="13.5" thickTop="1" thickBot="1">
      <c r="E16060"/>
    </row>
    <row r="16061" spans="5:5" ht="13.5" thickTop="1" thickBot="1">
      <c r="E16061"/>
    </row>
    <row r="16062" spans="5:5" ht="13.5" thickTop="1" thickBot="1">
      <c r="E16062"/>
    </row>
    <row r="16063" spans="5:5" ht="13.5" thickTop="1" thickBot="1">
      <c r="E16063"/>
    </row>
    <row r="16064" spans="5:5" ht="13.5" thickTop="1" thickBot="1">
      <c r="E16064"/>
    </row>
    <row r="16065" spans="5:5" ht="13.5" thickTop="1" thickBot="1">
      <c r="E16065"/>
    </row>
    <row r="16066" spans="5:5" ht="13.5" thickTop="1" thickBot="1">
      <c r="E16066"/>
    </row>
    <row r="16067" spans="5:5" ht="13.5" thickTop="1" thickBot="1">
      <c r="E16067"/>
    </row>
    <row r="16068" spans="5:5" ht="13.5" thickTop="1" thickBot="1">
      <c r="E16068"/>
    </row>
    <row r="16069" spans="5:5" ht="13.5" thickTop="1" thickBot="1">
      <c r="E16069"/>
    </row>
    <row r="16070" spans="5:5" ht="13.5" thickTop="1" thickBot="1">
      <c r="E16070"/>
    </row>
    <row r="16071" spans="5:5" ht="13.5" thickTop="1" thickBot="1">
      <c r="E16071"/>
    </row>
    <row r="16072" spans="5:5" ht="13.5" thickTop="1" thickBot="1">
      <c r="E16072"/>
    </row>
    <row r="16073" spans="5:5" ht="13.5" thickTop="1" thickBot="1">
      <c r="E16073"/>
    </row>
    <row r="16074" spans="5:5" ht="13.5" thickTop="1" thickBot="1">
      <c r="E16074"/>
    </row>
    <row r="16075" spans="5:5" ht="13.5" thickTop="1" thickBot="1">
      <c r="E16075"/>
    </row>
    <row r="16076" spans="5:5" ht="13.5" thickTop="1" thickBot="1">
      <c r="E16076"/>
    </row>
    <row r="16077" spans="5:5" ht="13.5" thickTop="1" thickBot="1">
      <c r="E16077"/>
    </row>
    <row r="16078" spans="5:5" ht="13.5" thickTop="1" thickBot="1">
      <c r="E16078"/>
    </row>
    <row r="16079" spans="5:5" ht="13.5" thickTop="1" thickBot="1">
      <c r="E16079"/>
    </row>
    <row r="16080" spans="5:5" ht="13.5" thickTop="1" thickBot="1">
      <c r="E16080"/>
    </row>
    <row r="16081" spans="5:5" ht="13.5" thickTop="1" thickBot="1">
      <c r="E16081"/>
    </row>
    <row r="16082" spans="5:5" ht="13.5" thickTop="1" thickBot="1">
      <c r="E16082"/>
    </row>
    <row r="16083" spans="5:5" ht="13.5" thickTop="1" thickBot="1">
      <c r="E16083"/>
    </row>
    <row r="16084" spans="5:5" ht="13.5" thickTop="1" thickBot="1">
      <c r="E16084"/>
    </row>
    <row r="16085" spans="5:5" ht="13.5" thickTop="1" thickBot="1">
      <c r="E16085"/>
    </row>
    <row r="16086" spans="5:5" ht="13.5" thickTop="1" thickBot="1">
      <c r="E16086"/>
    </row>
    <row r="16087" spans="5:5" ht="13.5" thickTop="1" thickBot="1">
      <c r="E16087"/>
    </row>
    <row r="16088" spans="5:5" ht="13.5" thickTop="1" thickBot="1">
      <c r="E16088"/>
    </row>
    <row r="16089" spans="5:5" ht="13.5" thickTop="1" thickBot="1">
      <c r="E16089"/>
    </row>
    <row r="16090" spans="5:5" ht="13.5" thickTop="1" thickBot="1">
      <c r="E16090"/>
    </row>
    <row r="16091" spans="5:5" ht="13.5" thickTop="1" thickBot="1">
      <c r="E16091"/>
    </row>
    <row r="16092" spans="5:5" ht="13.5" thickTop="1" thickBot="1">
      <c r="E16092"/>
    </row>
    <row r="16093" spans="5:5" ht="13.5" thickTop="1" thickBot="1">
      <c r="E16093"/>
    </row>
    <row r="16094" spans="5:5" ht="13.5" thickTop="1" thickBot="1">
      <c r="E16094"/>
    </row>
    <row r="16095" spans="5:5" ht="13.5" thickTop="1" thickBot="1">
      <c r="E16095"/>
    </row>
    <row r="16096" spans="5:5" ht="13.5" thickTop="1" thickBot="1">
      <c r="E16096"/>
    </row>
    <row r="16097" spans="5:5" ht="13.5" thickTop="1" thickBot="1">
      <c r="E16097"/>
    </row>
    <row r="16098" spans="5:5" ht="13" thickTop="1">
      <c r="E16098"/>
    </row>
    <row r="16099" spans="5:5">
      <c r="E16099"/>
    </row>
    <row r="16100" spans="5:5">
      <c r="E16100"/>
    </row>
    <row r="16101" spans="5:5">
      <c r="E16101"/>
    </row>
    <row r="16102" spans="5:5">
      <c r="E16102"/>
    </row>
    <row r="16103" spans="5:5">
      <c r="E16103"/>
    </row>
    <row r="16104" spans="5:5">
      <c r="E16104"/>
    </row>
    <row r="16105" spans="5:5">
      <c r="E16105"/>
    </row>
    <row r="16106" spans="5:5">
      <c r="E16106"/>
    </row>
    <row r="16107" spans="5:5">
      <c r="E16107"/>
    </row>
    <row r="16108" spans="5:5">
      <c r="E16108"/>
    </row>
    <row r="16109" spans="5:5">
      <c r="E16109"/>
    </row>
    <row r="16110" spans="5:5">
      <c r="E16110"/>
    </row>
    <row r="16111" spans="5:5" ht="13" thickBot="1">
      <c r="E16111"/>
    </row>
    <row r="16112" spans="5:5" ht="13.5" thickTop="1" thickBot="1">
      <c r="E16112"/>
    </row>
    <row r="16113" spans="5:5" ht="13.5" thickTop="1" thickBot="1">
      <c r="E16113"/>
    </row>
    <row r="16114" spans="5:5" ht="13.5" thickTop="1" thickBot="1">
      <c r="E16114"/>
    </row>
    <row r="16115" spans="5:5" ht="13.5" thickTop="1" thickBot="1">
      <c r="E16115"/>
    </row>
    <row r="16116" spans="5:5" ht="13.5" thickTop="1" thickBot="1">
      <c r="E16116"/>
    </row>
    <row r="16117" spans="5:5" ht="13.5" thickTop="1" thickBot="1">
      <c r="E16117"/>
    </row>
    <row r="16118" spans="5:5" ht="13.5" thickTop="1" thickBot="1">
      <c r="E16118"/>
    </row>
    <row r="16119" spans="5:5" ht="13.5" thickTop="1" thickBot="1">
      <c r="E16119"/>
    </row>
    <row r="16120" spans="5:5" ht="13.5" thickTop="1" thickBot="1">
      <c r="E16120"/>
    </row>
    <row r="16121" spans="5:5" ht="13.5" thickTop="1" thickBot="1">
      <c r="E16121"/>
    </row>
    <row r="16122" spans="5:5" ht="13.5" thickTop="1" thickBot="1">
      <c r="E16122"/>
    </row>
    <row r="16123" spans="5:5" ht="13.5" thickTop="1" thickBot="1">
      <c r="E16123"/>
    </row>
    <row r="16124" spans="5:5" ht="13.5" thickTop="1" thickBot="1">
      <c r="E16124"/>
    </row>
    <row r="16125" spans="5:5" ht="13.5" thickTop="1" thickBot="1">
      <c r="E16125"/>
    </row>
    <row r="16126" spans="5:5" ht="13.5" thickTop="1" thickBot="1">
      <c r="E16126"/>
    </row>
    <row r="16127" spans="5:5" ht="13.5" thickTop="1" thickBot="1">
      <c r="E16127"/>
    </row>
    <row r="16128" spans="5:5" ht="13.5" thickTop="1" thickBot="1">
      <c r="E16128"/>
    </row>
    <row r="16129" spans="5:5" ht="13.5" thickTop="1" thickBot="1">
      <c r="E16129"/>
    </row>
    <row r="16130" spans="5:5" ht="13.5" thickTop="1" thickBot="1">
      <c r="E16130"/>
    </row>
    <row r="16131" spans="5:5" ht="13.5" thickTop="1" thickBot="1">
      <c r="E16131"/>
    </row>
    <row r="16132" spans="5:5" ht="13.5" thickTop="1" thickBot="1">
      <c r="E16132"/>
    </row>
    <row r="16133" spans="5:5" ht="13.5" thickTop="1" thickBot="1">
      <c r="E16133"/>
    </row>
    <row r="16134" spans="5:5" ht="13.5" thickTop="1" thickBot="1">
      <c r="E16134"/>
    </row>
    <row r="16135" spans="5:5" ht="13.5" thickTop="1" thickBot="1">
      <c r="E16135"/>
    </row>
    <row r="16136" spans="5:5" ht="13.5" thickTop="1" thickBot="1">
      <c r="E16136"/>
    </row>
    <row r="16137" spans="5:5" ht="13.5" thickTop="1" thickBot="1">
      <c r="E16137"/>
    </row>
    <row r="16138" spans="5:5" ht="13.5" thickTop="1" thickBot="1">
      <c r="E16138"/>
    </row>
    <row r="16139" spans="5:5" ht="13.5" thickTop="1" thickBot="1">
      <c r="E16139"/>
    </row>
    <row r="16140" spans="5:5" ht="13.5" thickTop="1" thickBot="1">
      <c r="E16140"/>
    </row>
    <row r="16141" spans="5:5" ht="13.5" thickTop="1" thickBot="1">
      <c r="E16141"/>
    </row>
    <row r="16142" spans="5:5" ht="13.5" thickTop="1" thickBot="1">
      <c r="E16142"/>
    </row>
    <row r="16143" spans="5:5" ht="13.5" thickTop="1" thickBot="1">
      <c r="E16143"/>
    </row>
    <row r="16144" spans="5:5" ht="13.5" thickTop="1" thickBot="1">
      <c r="E16144"/>
    </row>
    <row r="16145" spans="5:5" ht="13.5" thickTop="1" thickBot="1">
      <c r="E16145"/>
    </row>
    <row r="16146" spans="5:5" ht="13.5" thickTop="1" thickBot="1">
      <c r="E16146"/>
    </row>
    <row r="16147" spans="5:5" ht="13.5" thickTop="1" thickBot="1">
      <c r="E16147"/>
    </row>
    <row r="16148" spans="5:5" ht="13.5" thickTop="1" thickBot="1">
      <c r="E16148"/>
    </row>
    <row r="16149" spans="5:5" ht="13.5" thickTop="1" thickBot="1">
      <c r="E16149"/>
    </row>
    <row r="16150" spans="5:5" ht="13.5" thickTop="1" thickBot="1">
      <c r="E16150"/>
    </row>
    <row r="16151" spans="5:5" ht="13.5" thickTop="1" thickBot="1">
      <c r="E16151"/>
    </row>
    <row r="16152" spans="5:5" ht="13.5" thickTop="1" thickBot="1">
      <c r="E16152"/>
    </row>
    <row r="16153" spans="5:5" ht="13.5" thickTop="1" thickBot="1">
      <c r="E16153"/>
    </row>
    <row r="16154" spans="5:5" ht="13.5" thickTop="1" thickBot="1">
      <c r="E16154"/>
    </row>
    <row r="16155" spans="5:5" ht="13.5" thickTop="1" thickBot="1">
      <c r="E16155"/>
    </row>
    <row r="16156" spans="5:5" ht="13.5" thickTop="1" thickBot="1">
      <c r="E16156"/>
    </row>
    <row r="16157" spans="5:5" ht="13.5" thickTop="1" thickBot="1">
      <c r="E16157"/>
    </row>
    <row r="16158" spans="5:5" ht="13.5" thickTop="1" thickBot="1">
      <c r="E16158"/>
    </row>
    <row r="16159" spans="5:5" ht="13.5" thickTop="1" thickBot="1">
      <c r="E16159"/>
    </row>
    <row r="16160" spans="5:5" ht="13.5" thickTop="1" thickBot="1">
      <c r="E16160"/>
    </row>
    <row r="16161" spans="5:5" ht="13.5" thickTop="1" thickBot="1">
      <c r="E16161"/>
    </row>
    <row r="16162" spans="5:5" ht="13.5" thickTop="1" thickBot="1">
      <c r="E16162"/>
    </row>
    <row r="16163" spans="5:5" ht="13.5" thickTop="1" thickBot="1">
      <c r="E16163"/>
    </row>
    <row r="16164" spans="5:5" ht="13.5" thickTop="1" thickBot="1">
      <c r="E16164"/>
    </row>
    <row r="16165" spans="5:5" ht="13.5" thickTop="1" thickBot="1">
      <c r="E16165"/>
    </row>
    <row r="16166" spans="5:5" ht="13.5" thickTop="1" thickBot="1">
      <c r="E16166"/>
    </row>
    <row r="16167" spans="5:5" ht="13.5" thickTop="1" thickBot="1">
      <c r="E16167"/>
    </row>
    <row r="16168" spans="5:5" ht="13" thickTop="1">
      <c r="E16168"/>
    </row>
    <row r="16169" spans="5:5">
      <c r="E16169"/>
    </row>
    <row r="16170" spans="5:5">
      <c r="E16170"/>
    </row>
    <row r="16171" spans="5:5">
      <c r="E16171"/>
    </row>
    <row r="16172" spans="5:5">
      <c r="E16172"/>
    </row>
    <row r="16173" spans="5:5">
      <c r="E16173"/>
    </row>
    <row r="16174" spans="5:5">
      <c r="E16174"/>
    </row>
    <row r="16175" spans="5:5">
      <c r="E16175"/>
    </row>
    <row r="16176" spans="5:5">
      <c r="E16176"/>
    </row>
    <row r="16177" spans="5:5">
      <c r="E16177"/>
    </row>
    <row r="16178" spans="5:5">
      <c r="E16178"/>
    </row>
    <row r="16179" spans="5:5">
      <c r="E16179"/>
    </row>
    <row r="16180" spans="5:5">
      <c r="E16180"/>
    </row>
    <row r="16181" spans="5:5" ht="13" thickBot="1">
      <c r="E16181"/>
    </row>
    <row r="16182" spans="5:5" ht="13.5" thickTop="1" thickBot="1">
      <c r="E16182"/>
    </row>
    <row r="16183" spans="5:5" ht="13.5" thickTop="1" thickBot="1">
      <c r="E16183"/>
    </row>
    <row r="16184" spans="5:5" ht="13.5" thickTop="1" thickBot="1">
      <c r="E16184"/>
    </row>
    <row r="16185" spans="5:5" ht="13.5" thickTop="1" thickBot="1">
      <c r="E16185"/>
    </row>
    <row r="16186" spans="5:5" ht="13.5" thickTop="1" thickBot="1">
      <c r="E16186"/>
    </row>
    <row r="16187" spans="5:5" ht="13.5" thickTop="1" thickBot="1">
      <c r="E16187"/>
    </row>
    <row r="16188" spans="5:5" ht="13.5" thickTop="1" thickBot="1">
      <c r="E16188"/>
    </row>
    <row r="16189" spans="5:5" ht="13.5" thickTop="1" thickBot="1">
      <c r="E16189"/>
    </row>
    <row r="16190" spans="5:5" ht="13.5" thickTop="1" thickBot="1">
      <c r="E16190"/>
    </row>
    <row r="16191" spans="5:5" ht="13.5" thickTop="1" thickBot="1">
      <c r="E16191"/>
    </row>
    <row r="16192" spans="5:5" ht="13.5" thickTop="1" thickBot="1">
      <c r="E16192"/>
    </row>
    <row r="16193" spans="5:5" ht="13.5" thickTop="1" thickBot="1">
      <c r="E16193"/>
    </row>
    <row r="16194" spans="5:5" ht="13.5" thickTop="1" thickBot="1">
      <c r="E16194"/>
    </row>
    <row r="16195" spans="5:5" ht="13.5" thickTop="1" thickBot="1">
      <c r="E16195"/>
    </row>
    <row r="16196" spans="5:5" ht="13.5" thickTop="1" thickBot="1">
      <c r="E16196"/>
    </row>
    <row r="16197" spans="5:5" ht="13.5" thickTop="1" thickBot="1">
      <c r="E16197"/>
    </row>
    <row r="16198" spans="5:5" ht="13.5" thickTop="1" thickBot="1">
      <c r="E16198"/>
    </row>
    <row r="16199" spans="5:5" ht="13.5" thickTop="1" thickBot="1">
      <c r="E16199"/>
    </row>
    <row r="16200" spans="5:5" ht="13.5" thickTop="1" thickBot="1">
      <c r="E16200"/>
    </row>
    <row r="16201" spans="5:5" ht="13.5" thickTop="1" thickBot="1">
      <c r="E16201"/>
    </row>
    <row r="16202" spans="5:5" ht="13.5" thickTop="1" thickBot="1">
      <c r="E16202"/>
    </row>
    <row r="16203" spans="5:5" ht="13.5" thickTop="1" thickBot="1">
      <c r="E16203"/>
    </row>
    <row r="16204" spans="5:5" ht="13.5" thickTop="1" thickBot="1">
      <c r="E16204"/>
    </row>
    <row r="16205" spans="5:5" ht="13.5" thickTop="1" thickBot="1">
      <c r="E16205"/>
    </row>
    <row r="16206" spans="5:5" ht="13.5" thickTop="1" thickBot="1">
      <c r="E16206"/>
    </row>
    <row r="16207" spans="5:5" ht="13.5" thickTop="1" thickBot="1">
      <c r="E16207"/>
    </row>
    <row r="16208" spans="5:5" ht="13.5" thickTop="1" thickBot="1">
      <c r="E16208"/>
    </row>
    <row r="16209" spans="5:5" ht="13.5" thickTop="1" thickBot="1">
      <c r="E16209"/>
    </row>
    <row r="16210" spans="5:5" ht="13.5" thickTop="1" thickBot="1">
      <c r="E16210"/>
    </row>
    <row r="16211" spans="5:5" ht="13.5" thickTop="1" thickBot="1">
      <c r="E16211"/>
    </row>
    <row r="16212" spans="5:5" ht="13.5" thickTop="1" thickBot="1">
      <c r="E16212"/>
    </row>
    <row r="16213" spans="5:5" ht="13.5" thickTop="1" thickBot="1">
      <c r="E16213"/>
    </row>
    <row r="16214" spans="5:5" ht="13.5" thickTop="1" thickBot="1">
      <c r="E16214"/>
    </row>
    <row r="16215" spans="5:5" ht="13.5" thickTop="1" thickBot="1">
      <c r="E16215"/>
    </row>
    <row r="16216" spans="5:5" ht="13.5" thickTop="1" thickBot="1">
      <c r="E16216"/>
    </row>
    <row r="16217" spans="5:5" ht="13.5" thickTop="1" thickBot="1">
      <c r="E16217"/>
    </row>
    <row r="16218" spans="5:5" ht="13.5" thickTop="1" thickBot="1">
      <c r="E16218"/>
    </row>
    <row r="16219" spans="5:5" ht="13.5" thickTop="1" thickBot="1">
      <c r="E16219"/>
    </row>
    <row r="16220" spans="5:5" ht="13.5" thickTop="1" thickBot="1">
      <c r="E16220"/>
    </row>
    <row r="16221" spans="5:5" ht="13.5" thickTop="1" thickBot="1">
      <c r="E16221"/>
    </row>
    <row r="16222" spans="5:5" ht="13.5" thickTop="1" thickBot="1">
      <c r="E16222"/>
    </row>
    <row r="16223" spans="5:5" ht="13.5" thickTop="1" thickBot="1">
      <c r="E16223"/>
    </row>
    <row r="16224" spans="5:5" ht="13.5" thickTop="1" thickBot="1">
      <c r="E16224"/>
    </row>
    <row r="16225" spans="5:5" ht="13.5" thickTop="1" thickBot="1">
      <c r="E16225"/>
    </row>
    <row r="16226" spans="5:5" ht="13.5" thickTop="1" thickBot="1">
      <c r="E16226"/>
    </row>
    <row r="16227" spans="5:5" ht="13.5" thickTop="1" thickBot="1">
      <c r="E16227"/>
    </row>
    <row r="16228" spans="5:5" ht="13.5" thickTop="1" thickBot="1">
      <c r="E16228"/>
    </row>
    <row r="16229" spans="5:5" ht="13.5" thickTop="1" thickBot="1">
      <c r="E16229"/>
    </row>
    <row r="16230" spans="5:5" ht="13.5" thickTop="1" thickBot="1">
      <c r="E16230"/>
    </row>
    <row r="16231" spans="5:5" ht="13.5" thickTop="1" thickBot="1">
      <c r="E16231"/>
    </row>
    <row r="16232" spans="5:5" ht="13.5" thickTop="1" thickBot="1">
      <c r="E16232"/>
    </row>
    <row r="16233" spans="5:5" ht="13.5" thickTop="1" thickBot="1">
      <c r="E16233"/>
    </row>
    <row r="16234" spans="5:5" ht="13.5" thickTop="1" thickBot="1">
      <c r="E16234"/>
    </row>
    <row r="16235" spans="5:5" ht="13.5" thickTop="1" thickBot="1">
      <c r="E16235"/>
    </row>
    <row r="16236" spans="5:5" ht="13.5" thickTop="1" thickBot="1">
      <c r="E16236"/>
    </row>
    <row r="16237" spans="5:5" ht="13.5" thickTop="1" thickBot="1">
      <c r="E16237"/>
    </row>
    <row r="16238" spans="5:5" ht="13" thickTop="1">
      <c r="E16238"/>
    </row>
    <row r="16239" spans="5:5">
      <c r="E16239"/>
    </row>
    <row r="16240" spans="5:5">
      <c r="E16240"/>
    </row>
    <row r="16241" spans="5:5">
      <c r="E16241"/>
    </row>
    <row r="16242" spans="5:5">
      <c r="E16242"/>
    </row>
    <row r="16243" spans="5:5">
      <c r="E16243"/>
    </row>
    <row r="16244" spans="5:5">
      <c r="E16244"/>
    </row>
    <row r="16245" spans="5:5">
      <c r="E16245"/>
    </row>
    <row r="16246" spans="5:5">
      <c r="E16246"/>
    </row>
    <row r="16247" spans="5:5">
      <c r="E16247"/>
    </row>
    <row r="16248" spans="5:5">
      <c r="E16248"/>
    </row>
    <row r="16249" spans="5:5">
      <c r="E16249"/>
    </row>
    <row r="16250" spans="5:5">
      <c r="E16250"/>
    </row>
    <row r="16251" spans="5:5" ht="13" thickBot="1">
      <c r="E16251"/>
    </row>
    <row r="16252" spans="5:5" ht="13.5" thickTop="1" thickBot="1">
      <c r="E16252"/>
    </row>
    <row r="16253" spans="5:5" ht="13.5" thickTop="1" thickBot="1">
      <c r="E16253"/>
    </row>
    <row r="16254" spans="5:5" ht="13.5" thickTop="1" thickBot="1">
      <c r="E16254"/>
    </row>
    <row r="16255" spans="5:5" ht="13.5" thickTop="1" thickBot="1">
      <c r="E16255"/>
    </row>
    <row r="16256" spans="5:5" ht="13.5" thickTop="1" thickBot="1">
      <c r="E16256"/>
    </row>
    <row r="16257" spans="5:5" ht="13.5" thickTop="1" thickBot="1">
      <c r="E16257"/>
    </row>
    <row r="16258" spans="5:5" ht="13.5" thickTop="1" thickBot="1">
      <c r="E16258"/>
    </row>
    <row r="16259" spans="5:5" ht="13.5" thickTop="1" thickBot="1">
      <c r="E16259"/>
    </row>
    <row r="16260" spans="5:5" ht="13.5" thickTop="1" thickBot="1">
      <c r="E16260"/>
    </row>
    <row r="16261" spans="5:5" ht="13.5" thickTop="1" thickBot="1">
      <c r="E16261"/>
    </row>
    <row r="16262" spans="5:5" ht="13.5" thickTop="1" thickBot="1">
      <c r="E16262"/>
    </row>
    <row r="16263" spans="5:5" ht="13.5" thickTop="1" thickBot="1">
      <c r="E16263"/>
    </row>
    <row r="16264" spans="5:5" ht="13.5" thickTop="1" thickBot="1">
      <c r="E16264"/>
    </row>
    <row r="16265" spans="5:5" ht="13.5" thickTop="1" thickBot="1">
      <c r="E16265"/>
    </row>
    <row r="16266" spans="5:5" ht="13.5" thickTop="1" thickBot="1">
      <c r="E16266"/>
    </row>
    <row r="16267" spans="5:5" ht="13.5" thickTop="1" thickBot="1">
      <c r="E16267"/>
    </row>
    <row r="16268" spans="5:5" ht="13.5" thickTop="1" thickBot="1">
      <c r="E16268"/>
    </row>
    <row r="16269" spans="5:5" ht="13.5" thickTop="1" thickBot="1">
      <c r="E16269"/>
    </row>
    <row r="16270" spans="5:5" ht="13.5" thickTop="1" thickBot="1">
      <c r="E16270"/>
    </row>
    <row r="16271" spans="5:5" ht="13.5" thickTop="1" thickBot="1">
      <c r="E16271"/>
    </row>
    <row r="16272" spans="5:5" ht="13.5" thickTop="1" thickBot="1">
      <c r="E16272"/>
    </row>
    <row r="16273" spans="5:5" ht="13.5" thickTop="1" thickBot="1">
      <c r="E16273"/>
    </row>
    <row r="16274" spans="5:5" ht="13.5" thickTop="1" thickBot="1">
      <c r="E16274"/>
    </row>
    <row r="16275" spans="5:5" ht="13.5" thickTop="1" thickBot="1">
      <c r="E16275"/>
    </row>
    <row r="16276" spans="5:5" ht="13.5" thickTop="1" thickBot="1">
      <c r="E16276"/>
    </row>
    <row r="16277" spans="5:5" ht="13.5" thickTop="1" thickBot="1">
      <c r="E16277"/>
    </row>
    <row r="16278" spans="5:5" ht="13.5" thickTop="1" thickBot="1">
      <c r="E16278"/>
    </row>
    <row r="16279" spans="5:5" ht="13.5" thickTop="1" thickBot="1">
      <c r="E16279"/>
    </row>
    <row r="16280" spans="5:5" ht="13.5" thickTop="1" thickBot="1">
      <c r="E16280"/>
    </row>
    <row r="16281" spans="5:5" ht="13.5" thickTop="1" thickBot="1">
      <c r="E16281"/>
    </row>
    <row r="16282" spans="5:5" ht="13.5" thickTop="1" thickBot="1">
      <c r="E16282"/>
    </row>
    <row r="16283" spans="5:5" ht="13.5" thickTop="1" thickBot="1">
      <c r="E16283"/>
    </row>
    <row r="16284" spans="5:5" ht="13.5" thickTop="1" thickBot="1">
      <c r="E16284"/>
    </row>
    <row r="16285" spans="5:5" ht="13.5" thickTop="1" thickBot="1">
      <c r="E16285"/>
    </row>
    <row r="16286" spans="5:5" ht="13.5" thickTop="1" thickBot="1">
      <c r="E16286"/>
    </row>
    <row r="16287" spans="5:5" ht="13.5" thickTop="1" thickBot="1">
      <c r="E16287"/>
    </row>
    <row r="16288" spans="5:5" ht="13.5" thickTop="1" thickBot="1">
      <c r="E16288"/>
    </row>
    <row r="16289" spans="5:5" ht="13.5" thickTop="1" thickBot="1">
      <c r="E16289"/>
    </row>
    <row r="16290" spans="5:5" ht="13.5" thickTop="1" thickBot="1">
      <c r="E16290"/>
    </row>
    <row r="16291" spans="5:5" ht="13.5" thickTop="1" thickBot="1">
      <c r="E16291"/>
    </row>
    <row r="16292" spans="5:5" ht="13.5" thickTop="1" thickBot="1">
      <c r="E16292"/>
    </row>
    <row r="16293" spans="5:5" ht="13.5" thickTop="1" thickBot="1">
      <c r="E16293"/>
    </row>
    <row r="16294" spans="5:5" ht="13.5" thickTop="1" thickBot="1">
      <c r="E16294"/>
    </row>
    <row r="16295" spans="5:5" ht="13.5" thickTop="1" thickBot="1">
      <c r="E16295"/>
    </row>
    <row r="16296" spans="5:5" ht="13.5" thickTop="1" thickBot="1">
      <c r="E16296"/>
    </row>
    <row r="16297" spans="5:5" ht="13.5" thickTop="1" thickBot="1">
      <c r="E16297"/>
    </row>
    <row r="16298" spans="5:5" ht="13.5" thickTop="1" thickBot="1">
      <c r="E16298"/>
    </row>
    <row r="16299" spans="5:5" ht="13.5" thickTop="1" thickBot="1">
      <c r="E16299"/>
    </row>
    <row r="16300" spans="5:5" ht="13.5" thickTop="1" thickBot="1">
      <c r="E16300"/>
    </row>
    <row r="16301" spans="5:5" ht="13.5" thickTop="1" thickBot="1">
      <c r="E16301"/>
    </row>
    <row r="16302" spans="5:5" ht="13.5" thickTop="1" thickBot="1">
      <c r="E16302"/>
    </row>
    <row r="16303" spans="5:5" ht="13.5" thickTop="1" thickBot="1">
      <c r="E16303"/>
    </row>
    <row r="16304" spans="5:5" ht="13.5" thickTop="1" thickBot="1">
      <c r="E16304"/>
    </row>
    <row r="16305" spans="5:5" ht="13.5" thickTop="1" thickBot="1">
      <c r="E16305"/>
    </row>
    <row r="16306" spans="5:5" ht="13.5" thickTop="1" thickBot="1">
      <c r="E16306"/>
    </row>
    <row r="16307" spans="5:5" ht="13.5" thickTop="1" thickBot="1">
      <c r="E16307"/>
    </row>
    <row r="16308" spans="5:5" ht="13" thickTop="1">
      <c r="E16308"/>
    </row>
    <row r="16309" spans="5:5">
      <c r="E16309"/>
    </row>
    <row r="16310" spans="5:5">
      <c r="E16310"/>
    </row>
    <row r="16311" spans="5:5">
      <c r="E16311"/>
    </row>
    <row r="16312" spans="5:5">
      <c r="E16312"/>
    </row>
    <row r="16313" spans="5:5">
      <c r="E16313"/>
    </row>
    <row r="16314" spans="5:5">
      <c r="E16314"/>
    </row>
    <row r="16315" spans="5:5">
      <c r="E16315"/>
    </row>
    <row r="16316" spans="5:5">
      <c r="E16316"/>
    </row>
    <row r="16317" spans="5:5">
      <c r="E16317"/>
    </row>
    <row r="16318" spans="5:5">
      <c r="E16318"/>
    </row>
    <row r="16319" spans="5:5">
      <c r="E16319"/>
    </row>
    <row r="16320" spans="5:5">
      <c r="E16320"/>
    </row>
    <row r="16321" spans="5:5" ht="13" thickBot="1">
      <c r="E16321"/>
    </row>
    <row r="16322" spans="5:5" ht="13.5" thickTop="1" thickBot="1">
      <c r="E16322"/>
    </row>
    <row r="16323" spans="5:5" ht="13.5" thickTop="1" thickBot="1">
      <c r="E16323"/>
    </row>
    <row r="16324" spans="5:5" ht="13.5" thickTop="1" thickBot="1">
      <c r="E16324"/>
    </row>
    <row r="16325" spans="5:5" ht="13.5" thickTop="1" thickBot="1">
      <c r="E16325"/>
    </row>
    <row r="16326" spans="5:5" ht="13.5" thickTop="1" thickBot="1">
      <c r="E16326"/>
    </row>
    <row r="16327" spans="5:5" ht="13.5" thickTop="1" thickBot="1">
      <c r="E16327"/>
    </row>
    <row r="16328" spans="5:5" ht="13.5" thickTop="1" thickBot="1">
      <c r="E16328"/>
    </row>
    <row r="16329" spans="5:5" ht="13.5" thickTop="1" thickBot="1">
      <c r="E16329"/>
    </row>
    <row r="16330" spans="5:5" ht="13.5" thickTop="1" thickBot="1">
      <c r="E16330"/>
    </row>
    <row r="16331" spans="5:5" ht="13.5" thickTop="1" thickBot="1">
      <c r="E16331"/>
    </row>
    <row r="16332" spans="5:5" ht="13.5" thickTop="1" thickBot="1">
      <c r="E16332"/>
    </row>
    <row r="16333" spans="5:5" ht="13.5" thickTop="1" thickBot="1">
      <c r="E16333"/>
    </row>
    <row r="16334" spans="5:5" ht="13.5" thickTop="1" thickBot="1">
      <c r="E16334"/>
    </row>
    <row r="16335" spans="5:5" ht="13.5" thickTop="1" thickBot="1">
      <c r="E16335"/>
    </row>
    <row r="16336" spans="5:5" ht="13.5" thickTop="1" thickBot="1">
      <c r="E16336"/>
    </row>
    <row r="16337" spans="5:5" ht="13.5" thickTop="1" thickBot="1">
      <c r="E16337"/>
    </row>
    <row r="16338" spans="5:5" ht="13.5" thickTop="1" thickBot="1">
      <c r="E16338"/>
    </row>
    <row r="16339" spans="5:5" ht="13.5" thickTop="1" thickBot="1">
      <c r="E16339"/>
    </row>
    <row r="16340" spans="5:5" ht="13.5" thickTop="1" thickBot="1">
      <c r="E16340"/>
    </row>
    <row r="16341" spans="5:5" ht="13.5" thickTop="1" thickBot="1">
      <c r="E16341"/>
    </row>
    <row r="16342" spans="5:5" ht="13.5" thickTop="1" thickBot="1">
      <c r="E16342"/>
    </row>
    <row r="16343" spans="5:5" ht="13.5" thickTop="1" thickBot="1">
      <c r="E16343"/>
    </row>
    <row r="16344" spans="5:5" ht="13.5" thickTop="1" thickBot="1">
      <c r="E16344"/>
    </row>
    <row r="16345" spans="5:5" ht="13.5" thickTop="1" thickBot="1">
      <c r="E16345"/>
    </row>
    <row r="16346" spans="5:5" ht="13.5" thickTop="1" thickBot="1">
      <c r="E16346"/>
    </row>
    <row r="16347" spans="5:5" ht="13.5" thickTop="1" thickBot="1">
      <c r="E16347"/>
    </row>
    <row r="16348" spans="5:5" ht="13.5" thickTop="1" thickBot="1">
      <c r="E16348"/>
    </row>
    <row r="16349" spans="5:5" ht="13.5" thickTop="1" thickBot="1">
      <c r="E16349"/>
    </row>
    <row r="16350" spans="5:5" ht="13.5" thickTop="1" thickBot="1">
      <c r="E16350"/>
    </row>
    <row r="16351" spans="5:5" ht="13.5" thickTop="1" thickBot="1">
      <c r="E16351"/>
    </row>
    <row r="16352" spans="5:5" ht="13.5" thickTop="1" thickBot="1">
      <c r="E16352"/>
    </row>
    <row r="16353" spans="5:5" ht="13.5" thickTop="1" thickBot="1">
      <c r="E16353"/>
    </row>
    <row r="16354" spans="5:5" ht="13.5" thickTop="1" thickBot="1">
      <c r="E16354"/>
    </row>
    <row r="16355" spans="5:5" ht="13.5" thickTop="1" thickBot="1">
      <c r="E16355"/>
    </row>
    <row r="16356" spans="5:5" ht="13.5" thickTop="1" thickBot="1">
      <c r="E16356"/>
    </row>
    <row r="16357" spans="5:5" ht="13.5" thickTop="1" thickBot="1">
      <c r="E16357"/>
    </row>
    <row r="16358" spans="5:5" ht="13.5" thickTop="1" thickBot="1">
      <c r="E16358"/>
    </row>
    <row r="16359" spans="5:5" ht="13.5" thickTop="1" thickBot="1">
      <c r="E16359"/>
    </row>
    <row r="16360" spans="5:5" ht="13.5" thickTop="1" thickBot="1">
      <c r="E16360"/>
    </row>
    <row r="16361" spans="5:5" ht="13.5" thickTop="1" thickBot="1">
      <c r="E16361"/>
    </row>
    <row r="16362" spans="5:5" ht="13.5" thickTop="1" thickBot="1">
      <c r="E16362"/>
    </row>
    <row r="16363" spans="5:5" ht="13.5" thickTop="1" thickBot="1">
      <c r="E16363"/>
    </row>
    <row r="16364" spans="5:5" ht="13.5" thickTop="1" thickBot="1">
      <c r="E16364"/>
    </row>
    <row r="16365" spans="5:5" ht="13.5" thickTop="1" thickBot="1">
      <c r="E16365"/>
    </row>
    <row r="16366" spans="5:5" ht="13.5" thickTop="1" thickBot="1">
      <c r="E16366"/>
    </row>
    <row r="16367" spans="5:5" ht="13.5" thickTop="1" thickBot="1">
      <c r="E16367"/>
    </row>
    <row r="16368" spans="5:5" ht="13.5" thickTop="1" thickBot="1">
      <c r="E16368"/>
    </row>
    <row r="16369" spans="5:5" ht="13.5" thickTop="1" thickBot="1">
      <c r="E16369"/>
    </row>
    <row r="16370" spans="5:5" ht="13.5" thickTop="1" thickBot="1">
      <c r="E16370"/>
    </row>
    <row r="16371" spans="5:5" ht="13.5" thickTop="1" thickBot="1">
      <c r="E16371"/>
    </row>
    <row r="16372" spans="5:5" ht="13.5" thickTop="1" thickBot="1">
      <c r="E16372"/>
    </row>
    <row r="16373" spans="5:5" ht="13.5" thickTop="1" thickBot="1">
      <c r="E16373"/>
    </row>
    <row r="16374" spans="5:5" ht="13.5" thickTop="1" thickBot="1">
      <c r="E16374"/>
    </row>
    <row r="16375" spans="5:5" ht="13.5" thickTop="1" thickBot="1">
      <c r="E16375"/>
    </row>
    <row r="16376" spans="5:5" ht="13.5" thickTop="1" thickBot="1">
      <c r="E16376"/>
    </row>
    <row r="16377" spans="5:5" ht="13.5" thickTop="1" thickBot="1">
      <c r="E16377"/>
    </row>
    <row r="16378" spans="5:5" ht="13" thickTop="1">
      <c r="E16378"/>
    </row>
    <row r="16379" spans="5:5">
      <c r="E16379"/>
    </row>
    <row r="16380" spans="5:5">
      <c r="E16380"/>
    </row>
    <row r="16381" spans="5:5">
      <c r="E16381"/>
    </row>
    <row r="16382" spans="5:5">
      <c r="E16382"/>
    </row>
    <row r="16383" spans="5:5">
      <c r="E16383"/>
    </row>
    <row r="16384" spans="5:5">
      <c r="E16384"/>
    </row>
    <row r="16385" spans="5:5">
      <c r="E16385"/>
    </row>
    <row r="16386" spans="5:5">
      <c r="E16386"/>
    </row>
    <row r="16387" spans="5:5">
      <c r="E16387"/>
    </row>
    <row r="16388" spans="5:5">
      <c r="E16388"/>
    </row>
    <row r="16389" spans="5:5">
      <c r="E16389"/>
    </row>
    <row r="16390" spans="5:5">
      <c r="E16390"/>
    </row>
    <row r="16391" spans="5:5" ht="13" thickBot="1">
      <c r="E16391"/>
    </row>
    <row r="16392" spans="5:5" ht="13.5" thickTop="1" thickBot="1">
      <c r="E16392"/>
    </row>
    <row r="16393" spans="5:5" ht="13.5" thickTop="1" thickBot="1">
      <c r="E16393"/>
    </row>
    <row r="16394" spans="5:5" ht="13.5" thickTop="1" thickBot="1">
      <c r="E16394"/>
    </row>
    <row r="16395" spans="5:5" ht="13.5" thickTop="1" thickBot="1">
      <c r="E16395"/>
    </row>
    <row r="16396" spans="5:5" ht="13.5" thickTop="1" thickBot="1">
      <c r="E16396"/>
    </row>
    <row r="16397" spans="5:5" ht="13.5" thickTop="1" thickBot="1">
      <c r="E16397"/>
    </row>
    <row r="16398" spans="5:5" ht="13.5" thickTop="1" thickBot="1">
      <c r="E16398"/>
    </row>
    <row r="16399" spans="5:5" ht="13.5" thickTop="1" thickBot="1">
      <c r="E16399"/>
    </row>
    <row r="16400" spans="5:5" ht="13.5" thickTop="1" thickBot="1">
      <c r="E16400"/>
    </row>
    <row r="16401" spans="5:5" ht="13.5" thickTop="1" thickBot="1">
      <c r="E16401"/>
    </row>
    <row r="16402" spans="5:5" ht="13.5" thickTop="1" thickBot="1">
      <c r="E16402"/>
    </row>
    <row r="16403" spans="5:5" ht="13.5" thickTop="1" thickBot="1">
      <c r="E16403"/>
    </row>
    <row r="16404" spans="5:5" ht="13.5" thickTop="1" thickBot="1">
      <c r="E16404"/>
    </row>
    <row r="16405" spans="5:5" ht="13.5" thickTop="1" thickBot="1">
      <c r="E16405"/>
    </row>
    <row r="16406" spans="5:5" ht="13.5" thickTop="1" thickBot="1">
      <c r="E16406"/>
    </row>
    <row r="16407" spans="5:5" ht="13.5" thickTop="1" thickBot="1">
      <c r="E16407"/>
    </row>
    <row r="16408" spans="5:5" ht="13.5" thickTop="1" thickBot="1">
      <c r="E16408"/>
    </row>
    <row r="16409" spans="5:5" ht="13.5" thickTop="1" thickBot="1">
      <c r="E16409"/>
    </row>
    <row r="16410" spans="5:5" ht="13.5" thickTop="1" thickBot="1">
      <c r="E16410"/>
    </row>
    <row r="16411" spans="5:5" ht="13.5" thickTop="1" thickBot="1">
      <c r="E16411"/>
    </row>
    <row r="16412" spans="5:5" ht="13.5" thickTop="1" thickBot="1">
      <c r="E16412"/>
    </row>
    <row r="16413" spans="5:5" ht="13.5" thickTop="1" thickBot="1">
      <c r="E16413"/>
    </row>
    <row r="16414" spans="5:5" ht="13.5" thickTop="1" thickBot="1">
      <c r="E16414"/>
    </row>
    <row r="16415" spans="5:5" ht="13.5" thickTop="1" thickBot="1">
      <c r="E16415"/>
    </row>
    <row r="16416" spans="5:5" ht="13.5" thickTop="1" thickBot="1">
      <c r="E16416"/>
    </row>
    <row r="16417" spans="5:5" ht="13.5" thickTop="1" thickBot="1">
      <c r="E16417"/>
    </row>
    <row r="16418" spans="5:5" ht="13.5" thickTop="1" thickBot="1">
      <c r="E16418"/>
    </row>
    <row r="16419" spans="5:5" ht="13.5" thickTop="1" thickBot="1">
      <c r="E16419"/>
    </row>
    <row r="16420" spans="5:5" ht="13.5" thickTop="1" thickBot="1">
      <c r="E16420"/>
    </row>
    <row r="16421" spans="5:5" ht="13.5" thickTop="1" thickBot="1">
      <c r="E16421"/>
    </row>
    <row r="16422" spans="5:5" ht="13.5" thickTop="1" thickBot="1">
      <c r="E16422"/>
    </row>
    <row r="16423" spans="5:5" ht="13.5" thickTop="1" thickBot="1">
      <c r="E16423"/>
    </row>
    <row r="16424" spans="5:5" ht="13.5" thickTop="1" thickBot="1">
      <c r="E16424"/>
    </row>
    <row r="16425" spans="5:5" ht="13.5" thickTop="1" thickBot="1">
      <c r="E16425"/>
    </row>
    <row r="16426" spans="5:5" ht="13.5" thickTop="1" thickBot="1">
      <c r="E16426"/>
    </row>
    <row r="16427" spans="5:5" ht="13.5" thickTop="1" thickBot="1">
      <c r="E16427"/>
    </row>
    <row r="16428" spans="5:5" ht="13.5" thickTop="1" thickBot="1">
      <c r="E16428"/>
    </row>
    <row r="16429" spans="5:5" ht="13.5" thickTop="1" thickBot="1">
      <c r="E16429"/>
    </row>
    <row r="16430" spans="5:5" ht="13.5" thickTop="1" thickBot="1">
      <c r="E16430"/>
    </row>
    <row r="16431" spans="5:5" ht="13.5" thickTop="1" thickBot="1">
      <c r="E16431"/>
    </row>
    <row r="16432" spans="5:5" ht="13.5" thickTop="1" thickBot="1">
      <c r="E16432"/>
    </row>
    <row r="16433" spans="5:5" ht="13.5" thickTop="1" thickBot="1">
      <c r="E16433"/>
    </row>
    <row r="16434" spans="5:5" ht="13.5" thickTop="1" thickBot="1">
      <c r="E16434"/>
    </row>
    <row r="16435" spans="5:5" ht="13.5" thickTop="1" thickBot="1">
      <c r="E16435"/>
    </row>
    <row r="16436" spans="5:5" ht="13.5" thickTop="1" thickBot="1">
      <c r="E16436"/>
    </row>
    <row r="16437" spans="5:5" ht="13.5" thickTop="1" thickBot="1">
      <c r="E16437"/>
    </row>
    <row r="16438" spans="5:5" ht="13.5" thickTop="1" thickBot="1">
      <c r="E16438"/>
    </row>
    <row r="16439" spans="5:5" ht="13.5" thickTop="1" thickBot="1">
      <c r="E16439"/>
    </row>
    <row r="16440" spans="5:5" ht="13.5" thickTop="1" thickBot="1">
      <c r="E16440"/>
    </row>
    <row r="16441" spans="5:5" ht="13.5" thickTop="1" thickBot="1">
      <c r="E16441"/>
    </row>
    <row r="16442" spans="5:5" ht="13.5" thickTop="1" thickBot="1">
      <c r="E16442"/>
    </row>
    <row r="16443" spans="5:5" ht="13.5" thickTop="1" thickBot="1">
      <c r="E16443"/>
    </row>
    <row r="16444" spans="5:5" ht="13.5" thickTop="1" thickBot="1">
      <c r="E16444"/>
    </row>
    <row r="16445" spans="5:5" ht="13.5" thickTop="1" thickBot="1">
      <c r="E16445"/>
    </row>
    <row r="16446" spans="5:5" ht="13.5" thickTop="1" thickBot="1">
      <c r="E16446"/>
    </row>
    <row r="16447" spans="5:5" ht="13.5" thickTop="1" thickBot="1">
      <c r="E16447"/>
    </row>
    <row r="16448" spans="5:5" ht="13" thickTop="1">
      <c r="E16448"/>
    </row>
    <row r="16449" spans="5:5">
      <c r="E16449"/>
    </row>
    <row r="16450" spans="5:5">
      <c r="E16450"/>
    </row>
    <row r="16451" spans="5:5">
      <c r="E16451"/>
    </row>
    <row r="16452" spans="5:5">
      <c r="E16452"/>
    </row>
    <row r="16453" spans="5:5">
      <c r="E16453"/>
    </row>
    <row r="16454" spans="5:5">
      <c r="E16454"/>
    </row>
    <row r="16455" spans="5:5">
      <c r="E16455"/>
    </row>
    <row r="16456" spans="5:5">
      <c r="E16456"/>
    </row>
    <row r="16457" spans="5:5">
      <c r="E16457"/>
    </row>
    <row r="16458" spans="5:5">
      <c r="E16458"/>
    </row>
    <row r="16459" spans="5:5">
      <c r="E16459"/>
    </row>
    <row r="16460" spans="5:5">
      <c r="E16460"/>
    </row>
    <row r="16461" spans="5:5" ht="13" thickBot="1">
      <c r="E16461"/>
    </row>
    <row r="16462" spans="5:5" ht="13.5" thickTop="1" thickBot="1">
      <c r="E16462"/>
    </row>
    <row r="16463" spans="5:5" ht="13.5" thickTop="1" thickBot="1">
      <c r="E16463"/>
    </row>
    <row r="16464" spans="5:5" ht="13.5" thickTop="1" thickBot="1">
      <c r="E16464"/>
    </row>
    <row r="16465" spans="5:5" ht="13.5" thickTop="1" thickBot="1">
      <c r="E16465"/>
    </row>
    <row r="16466" spans="5:5" ht="13.5" thickTop="1" thickBot="1">
      <c r="E16466"/>
    </row>
    <row r="16467" spans="5:5" ht="13.5" thickTop="1" thickBot="1">
      <c r="E16467"/>
    </row>
    <row r="16468" spans="5:5" ht="13.5" thickTop="1" thickBot="1">
      <c r="E16468"/>
    </row>
    <row r="16469" spans="5:5" ht="13.5" thickTop="1" thickBot="1">
      <c r="E16469"/>
    </row>
    <row r="16470" spans="5:5" ht="13.5" thickTop="1" thickBot="1">
      <c r="E16470"/>
    </row>
    <row r="16471" spans="5:5" ht="13.5" thickTop="1" thickBot="1">
      <c r="E16471"/>
    </row>
    <row r="16472" spans="5:5" ht="13.5" thickTop="1" thickBot="1">
      <c r="E16472"/>
    </row>
    <row r="16473" spans="5:5" ht="13.5" thickTop="1" thickBot="1">
      <c r="E16473"/>
    </row>
    <row r="16474" spans="5:5" ht="13.5" thickTop="1" thickBot="1">
      <c r="E16474"/>
    </row>
    <row r="16475" spans="5:5" ht="13.5" thickTop="1" thickBot="1">
      <c r="E16475"/>
    </row>
    <row r="16476" spans="5:5" ht="13.5" thickTop="1" thickBot="1">
      <c r="E16476"/>
    </row>
    <row r="16477" spans="5:5" ht="13.5" thickTop="1" thickBot="1">
      <c r="E16477"/>
    </row>
    <row r="16478" spans="5:5" ht="13.5" thickTop="1" thickBot="1">
      <c r="E16478"/>
    </row>
    <row r="16479" spans="5:5" ht="13.5" thickTop="1" thickBot="1">
      <c r="E16479"/>
    </row>
    <row r="16480" spans="5:5" ht="13.5" thickTop="1" thickBot="1">
      <c r="E16480"/>
    </row>
    <row r="16481" spans="5:5" ht="13.5" thickTop="1" thickBot="1">
      <c r="E16481"/>
    </row>
    <row r="16482" spans="5:5" ht="13.5" thickTop="1" thickBot="1">
      <c r="E16482"/>
    </row>
    <row r="16483" spans="5:5" ht="13.5" thickTop="1" thickBot="1">
      <c r="E16483"/>
    </row>
    <row r="16484" spans="5:5" ht="13.5" thickTop="1" thickBot="1">
      <c r="E16484"/>
    </row>
    <row r="16485" spans="5:5" ht="13.5" thickTop="1" thickBot="1">
      <c r="E16485"/>
    </row>
    <row r="16486" spans="5:5" ht="13.5" thickTop="1" thickBot="1">
      <c r="E16486"/>
    </row>
    <row r="16487" spans="5:5" ht="13.5" thickTop="1" thickBot="1">
      <c r="E16487"/>
    </row>
    <row r="16488" spans="5:5" ht="13.5" thickTop="1" thickBot="1">
      <c r="E16488"/>
    </row>
    <row r="16489" spans="5:5" ht="13.5" thickTop="1" thickBot="1">
      <c r="E16489"/>
    </row>
    <row r="16490" spans="5:5" ht="13.5" thickTop="1" thickBot="1">
      <c r="E16490"/>
    </row>
    <row r="16491" spans="5:5" ht="13.5" thickTop="1" thickBot="1">
      <c r="E16491"/>
    </row>
    <row r="16492" spans="5:5" ht="13.5" thickTop="1" thickBot="1">
      <c r="E16492"/>
    </row>
    <row r="16493" spans="5:5" ht="13.5" thickTop="1" thickBot="1">
      <c r="E16493"/>
    </row>
    <row r="16494" spans="5:5" ht="13.5" thickTop="1" thickBot="1">
      <c r="E16494"/>
    </row>
    <row r="16495" spans="5:5" ht="13.5" thickTop="1" thickBot="1">
      <c r="E16495"/>
    </row>
    <row r="16496" spans="5:5" ht="13.5" thickTop="1" thickBot="1">
      <c r="E16496"/>
    </row>
    <row r="16497" spans="5:5" ht="13.5" thickTop="1" thickBot="1">
      <c r="E16497"/>
    </row>
    <row r="16498" spans="5:5" ht="13.5" thickTop="1" thickBot="1">
      <c r="E16498"/>
    </row>
    <row r="16499" spans="5:5" ht="13.5" thickTop="1" thickBot="1">
      <c r="E16499"/>
    </row>
    <row r="16500" spans="5:5" ht="13.5" thickTop="1" thickBot="1">
      <c r="E16500"/>
    </row>
    <row r="16501" spans="5:5" ht="13.5" thickTop="1" thickBot="1">
      <c r="E16501"/>
    </row>
    <row r="16502" spans="5:5" ht="13.5" thickTop="1" thickBot="1">
      <c r="E16502"/>
    </row>
    <row r="16503" spans="5:5" ht="13.5" thickTop="1" thickBot="1">
      <c r="E16503"/>
    </row>
    <row r="16504" spans="5:5" ht="13.5" thickTop="1" thickBot="1">
      <c r="E16504"/>
    </row>
    <row r="16505" spans="5:5" ht="13.5" thickTop="1" thickBot="1">
      <c r="E16505"/>
    </row>
    <row r="16506" spans="5:5" ht="13.5" thickTop="1" thickBot="1">
      <c r="E16506"/>
    </row>
    <row r="16507" spans="5:5" ht="13.5" thickTop="1" thickBot="1">
      <c r="E16507"/>
    </row>
    <row r="16508" spans="5:5" ht="13.5" thickTop="1" thickBot="1">
      <c r="E16508"/>
    </row>
    <row r="16509" spans="5:5" ht="13.5" thickTop="1" thickBot="1">
      <c r="E16509"/>
    </row>
    <row r="16510" spans="5:5" ht="13.5" thickTop="1" thickBot="1">
      <c r="E16510"/>
    </row>
    <row r="16511" spans="5:5" ht="13.5" thickTop="1" thickBot="1">
      <c r="E16511"/>
    </row>
    <row r="16512" spans="5:5" ht="13.5" thickTop="1" thickBot="1">
      <c r="E16512"/>
    </row>
    <row r="16513" spans="5:5" ht="13.5" thickTop="1" thickBot="1">
      <c r="E16513"/>
    </row>
    <row r="16514" spans="5:5" ht="13.5" thickTop="1" thickBot="1">
      <c r="E16514"/>
    </row>
    <row r="16515" spans="5:5" ht="13.5" thickTop="1" thickBot="1">
      <c r="E16515"/>
    </row>
    <row r="16516" spans="5:5" ht="13.5" thickTop="1" thickBot="1">
      <c r="E16516"/>
    </row>
    <row r="16517" spans="5:5" ht="13.5" thickTop="1" thickBot="1">
      <c r="E16517"/>
    </row>
    <row r="16518" spans="5:5" ht="13" thickTop="1">
      <c r="E16518"/>
    </row>
    <row r="16519" spans="5:5">
      <c r="E16519"/>
    </row>
    <row r="16520" spans="5:5">
      <c r="E16520"/>
    </row>
    <row r="16521" spans="5:5">
      <c r="E16521"/>
    </row>
    <row r="16522" spans="5:5">
      <c r="E16522"/>
    </row>
    <row r="16523" spans="5:5">
      <c r="E16523"/>
    </row>
    <row r="16524" spans="5:5">
      <c r="E16524"/>
    </row>
    <row r="16525" spans="5:5">
      <c r="E16525"/>
    </row>
    <row r="16526" spans="5:5">
      <c r="E16526"/>
    </row>
    <row r="16527" spans="5:5">
      <c r="E16527"/>
    </row>
    <row r="16528" spans="5:5">
      <c r="E16528"/>
    </row>
    <row r="16529" spans="5:5">
      <c r="E16529"/>
    </row>
    <row r="16530" spans="5:5">
      <c r="E16530"/>
    </row>
    <row r="16531" spans="5:5" ht="13" thickBot="1">
      <c r="E16531"/>
    </row>
    <row r="16532" spans="5:5" ht="13.5" thickTop="1" thickBot="1">
      <c r="E16532"/>
    </row>
    <row r="16533" spans="5:5" ht="13.5" thickTop="1" thickBot="1">
      <c r="E16533"/>
    </row>
    <row r="16534" spans="5:5" ht="13.5" thickTop="1" thickBot="1">
      <c r="E16534"/>
    </row>
    <row r="16535" spans="5:5" ht="13.5" thickTop="1" thickBot="1">
      <c r="E16535"/>
    </row>
    <row r="16536" spans="5:5" ht="13.5" thickTop="1" thickBot="1">
      <c r="E16536"/>
    </row>
    <row r="16537" spans="5:5" ht="13.5" thickTop="1" thickBot="1">
      <c r="E16537"/>
    </row>
    <row r="16538" spans="5:5" ht="13.5" thickTop="1" thickBot="1">
      <c r="E16538"/>
    </row>
    <row r="16539" spans="5:5" ht="13.5" thickTop="1" thickBot="1">
      <c r="E16539"/>
    </row>
    <row r="16540" spans="5:5" ht="13.5" thickTop="1" thickBot="1">
      <c r="E16540"/>
    </row>
    <row r="16541" spans="5:5" ht="13.5" thickTop="1" thickBot="1">
      <c r="E16541"/>
    </row>
    <row r="16542" spans="5:5" ht="13.5" thickTop="1" thickBot="1">
      <c r="E16542"/>
    </row>
    <row r="16543" spans="5:5" ht="13.5" thickTop="1" thickBot="1">
      <c r="E16543"/>
    </row>
    <row r="16544" spans="5:5" ht="13.5" thickTop="1" thickBot="1">
      <c r="E16544"/>
    </row>
    <row r="16545" spans="5:5" ht="13.5" thickTop="1" thickBot="1">
      <c r="E16545"/>
    </row>
    <row r="16546" spans="5:5" ht="13.5" thickTop="1" thickBot="1">
      <c r="E16546"/>
    </row>
    <row r="16547" spans="5:5" ht="13.5" thickTop="1" thickBot="1">
      <c r="E16547"/>
    </row>
    <row r="16548" spans="5:5" ht="13.5" thickTop="1" thickBot="1">
      <c r="E16548"/>
    </row>
    <row r="16549" spans="5:5" ht="13.5" thickTop="1" thickBot="1">
      <c r="E16549"/>
    </row>
    <row r="16550" spans="5:5" ht="13.5" thickTop="1" thickBot="1">
      <c r="E16550"/>
    </row>
    <row r="16551" spans="5:5" ht="13.5" thickTop="1" thickBot="1">
      <c r="E16551"/>
    </row>
    <row r="16552" spans="5:5" ht="13.5" thickTop="1" thickBot="1">
      <c r="E16552"/>
    </row>
    <row r="16553" spans="5:5" ht="13.5" thickTop="1" thickBot="1">
      <c r="E16553"/>
    </row>
    <row r="16554" spans="5:5" ht="13.5" thickTop="1" thickBot="1">
      <c r="E16554"/>
    </row>
    <row r="16555" spans="5:5" ht="13.5" thickTop="1" thickBot="1">
      <c r="E16555"/>
    </row>
    <row r="16556" spans="5:5" ht="13.5" thickTop="1" thickBot="1">
      <c r="E16556"/>
    </row>
    <row r="16557" spans="5:5" ht="13.5" thickTop="1" thickBot="1">
      <c r="E16557"/>
    </row>
    <row r="16558" spans="5:5" ht="13.5" thickTop="1" thickBot="1">
      <c r="E16558"/>
    </row>
    <row r="16559" spans="5:5" ht="13.5" thickTop="1" thickBot="1">
      <c r="E16559"/>
    </row>
    <row r="16560" spans="5:5" ht="13.5" thickTop="1" thickBot="1">
      <c r="E16560"/>
    </row>
    <row r="16561" spans="5:5" ht="13.5" thickTop="1" thickBot="1">
      <c r="E16561"/>
    </row>
    <row r="16562" spans="5:5" ht="13.5" thickTop="1" thickBot="1">
      <c r="E16562"/>
    </row>
    <row r="16563" spans="5:5" ht="13.5" thickTop="1" thickBot="1">
      <c r="E16563"/>
    </row>
    <row r="16564" spans="5:5" ht="13.5" thickTop="1" thickBot="1">
      <c r="E16564"/>
    </row>
    <row r="16565" spans="5:5" ht="13.5" thickTop="1" thickBot="1">
      <c r="E16565"/>
    </row>
    <row r="16566" spans="5:5" ht="13.5" thickTop="1" thickBot="1">
      <c r="E16566"/>
    </row>
    <row r="16567" spans="5:5" ht="13.5" thickTop="1" thickBot="1">
      <c r="E16567"/>
    </row>
    <row r="16568" spans="5:5" ht="13.5" thickTop="1" thickBot="1">
      <c r="E16568"/>
    </row>
    <row r="16569" spans="5:5" ht="13.5" thickTop="1" thickBot="1">
      <c r="E16569"/>
    </row>
    <row r="16570" spans="5:5" ht="13.5" thickTop="1" thickBot="1">
      <c r="E16570"/>
    </row>
    <row r="16571" spans="5:5" ht="13.5" thickTop="1" thickBot="1">
      <c r="E16571"/>
    </row>
    <row r="16572" spans="5:5" ht="13.5" thickTop="1" thickBot="1">
      <c r="E16572"/>
    </row>
    <row r="16573" spans="5:5" ht="13.5" thickTop="1" thickBot="1">
      <c r="E16573"/>
    </row>
    <row r="16574" spans="5:5" ht="13.5" thickTop="1" thickBot="1">
      <c r="E16574"/>
    </row>
    <row r="16575" spans="5:5" ht="13.5" thickTop="1" thickBot="1">
      <c r="E16575"/>
    </row>
    <row r="16576" spans="5:5" ht="13.5" thickTop="1" thickBot="1">
      <c r="E16576"/>
    </row>
    <row r="16577" spans="5:5" ht="13.5" thickTop="1" thickBot="1">
      <c r="E16577"/>
    </row>
    <row r="16578" spans="5:5" ht="13.5" thickTop="1" thickBot="1">
      <c r="E16578"/>
    </row>
    <row r="16579" spans="5:5" ht="13.5" thickTop="1" thickBot="1">
      <c r="E16579"/>
    </row>
    <row r="16580" spans="5:5" ht="13.5" thickTop="1" thickBot="1">
      <c r="E16580"/>
    </row>
    <row r="16581" spans="5:5" ht="13.5" thickTop="1" thickBot="1">
      <c r="E16581"/>
    </row>
    <row r="16582" spans="5:5" ht="13.5" thickTop="1" thickBot="1">
      <c r="E16582"/>
    </row>
    <row r="16583" spans="5:5" ht="13.5" thickTop="1" thickBot="1">
      <c r="E16583"/>
    </row>
    <row r="16584" spans="5:5" ht="13.5" thickTop="1" thickBot="1">
      <c r="E16584"/>
    </row>
    <row r="16585" spans="5:5" ht="13.5" thickTop="1" thickBot="1">
      <c r="E16585"/>
    </row>
    <row r="16586" spans="5:5" ht="13.5" thickTop="1" thickBot="1">
      <c r="E16586"/>
    </row>
    <row r="16587" spans="5:5" ht="13.5" thickTop="1" thickBot="1">
      <c r="E16587"/>
    </row>
    <row r="16588" spans="5:5" ht="13" thickTop="1">
      <c r="E16588"/>
    </row>
    <row r="16589" spans="5:5">
      <c r="E16589"/>
    </row>
    <row r="16590" spans="5:5">
      <c r="E16590"/>
    </row>
    <row r="16591" spans="5:5">
      <c r="E16591"/>
    </row>
    <row r="16592" spans="5:5">
      <c r="E16592"/>
    </row>
    <row r="16593" spans="5:5">
      <c r="E16593"/>
    </row>
    <row r="16594" spans="5:5">
      <c r="E16594"/>
    </row>
    <row r="16595" spans="5:5">
      <c r="E16595"/>
    </row>
    <row r="16596" spans="5:5">
      <c r="E16596"/>
    </row>
    <row r="16597" spans="5:5">
      <c r="E16597"/>
    </row>
    <row r="16598" spans="5:5">
      <c r="E16598"/>
    </row>
    <row r="16599" spans="5:5">
      <c r="E16599"/>
    </row>
    <row r="16600" spans="5:5">
      <c r="E16600"/>
    </row>
    <row r="16601" spans="5:5" ht="13" thickBot="1">
      <c r="E16601"/>
    </row>
    <row r="16602" spans="5:5" ht="13.5" thickTop="1" thickBot="1">
      <c r="E16602"/>
    </row>
    <row r="16603" spans="5:5" ht="13.5" thickTop="1" thickBot="1">
      <c r="E16603"/>
    </row>
    <row r="16604" spans="5:5" ht="13.5" thickTop="1" thickBot="1">
      <c r="E16604"/>
    </row>
    <row r="16605" spans="5:5" ht="13.5" thickTop="1" thickBot="1">
      <c r="E16605"/>
    </row>
    <row r="16606" spans="5:5" ht="13.5" thickTop="1" thickBot="1">
      <c r="E16606"/>
    </row>
    <row r="16607" spans="5:5" ht="13.5" thickTop="1" thickBot="1">
      <c r="E16607"/>
    </row>
    <row r="16608" spans="5:5" ht="13.5" thickTop="1" thickBot="1">
      <c r="E16608"/>
    </row>
    <row r="16609" spans="5:5" ht="13.5" thickTop="1" thickBot="1">
      <c r="E16609"/>
    </row>
    <row r="16610" spans="5:5" ht="13.5" thickTop="1" thickBot="1">
      <c r="E16610"/>
    </row>
    <row r="16611" spans="5:5" ht="13.5" thickTop="1" thickBot="1">
      <c r="E16611"/>
    </row>
    <row r="16612" spans="5:5" ht="13.5" thickTop="1" thickBot="1">
      <c r="E16612"/>
    </row>
    <row r="16613" spans="5:5" ht="13.5" thickTop="1" thickBot="1">
      <c r="E16613"/>
    </row>
    <row r="16614" spans="5:5" ht="13.5" thickTop="1" thickBot="1">
      <c r="E16614"/>
    </row>
    <row r="16615" spans="5:5" ht="13.5" thickTop="1" thickBot="1">
      <c r="E16615"/>
    </row>
    <row r="16616" spans="5:5" ht="13.5" thickTop="1" thickBot="1">
      <c r="E16616"/>
    </row>
    <row r="16617" spans="5:5" ht="13.5" thickTop="1" thickBot="1">
      <c r="E16617"/>
    </row>
    <row r="16618" spans="5:5" ht="13.5" thickTop="1" thickBot="1">
      <c r="E16618"/>
    </row>
    <row r="16619" spans="5:5" ht="13.5" thickTop="1" thickBot="1">
      <c r="E16619"/>
    </row>
    <row r="16620" spans="5:5" ht="13.5" thickTop="1" thickBot="1">
      <c r="E16620"/>
    </row>
    <row r="16621" spans="5:5" ht="13.5" thickTop="1" thickBot="1">
      <c r="E16621"/>
    </row>
    <row r="16622" spans="5:5" ht="13.5" thickTop="1" thickBot="1">
      <c r="E16622"/>
    </row>
    <row r="16623" spans="5:5" ht="13.5" thickTop="1" thickBot="1">
      <c r="E16623"/>
    </row>
    <row r="16624" spans="5:5" ht="13.5" thickTop="1" thickBot="1">
      <c r="E16624"/>
    </row>
    <row r="16625" spans="5:5" ht="13.5" thickTop="1" thickBot="1">
      <c r="E16625"/>
    </row>
    <row r="16626" spans="5:5" ht="13.5" thickTop="1" thickBot="1">
      <c r="E16626"/>
    </row>
    <row r="16627" spans="5:5" ht="13.5" thickTop="1" thickBot="1">
      <c r="E16627"/>
    </row>
    <row r="16628" spans="5:5" ht="13.5" thickTop="1" thickBot="1">
      <c r="E16628"/>
    </row>
    <row r="16629" spans="5:5" ht="13.5" thickTop="1" thickBot="1">
      <c r="E16629"/>
    </row>
    <row r="16630" spans="5:5" ht="13.5" thickTop="1" thickBot="1">
      <c r="E16630"/>
    </row>
    <row r="16631" spans="5:5" ht="13.5" thickTop="1" thickBot="1">
      <c r="E16631"/>
    </row>
    <row r="16632" spans="5:5" ht="13.5" thickTop="1" thickBot="1">
      <c r="E16632"/>
    </row>
    <row r="16633" spans="5:5" ht="13.5" thickTop="1" thickBot="1">
      <c r="E16633"/>
    </row>
    <row r="16634" spans="5:5" ht="13.5" thickTop="1" thickBot="1">
      <c r="E16634"/>
    </row>
    <row r="16635" spans="5:5" ht="13.5" thickTop="1" thickBot="1">
      <c r="E16635"/>
    </row>
    <row r="16636" spans="5:5" ht="13.5" thickTop="1" thickBot="1">
      <c r="E16636"/>
    </row>
    <row r="16637" spans="5:5" ht="13.5" thickTop="1" thickBot="1">
      <c r="E16637"/>
    </row>
    <row r="16638" spans="5:5" ht="13.5" thickTop="1" thickBot="1">
      <c r="E16638"/>
    </row>
    <row r="16639" spans="5:5" ht="13.5" thickTop="1" thickBot="1">
      <c r="E16639"/>
    </row>
    <row r="16640" spans="5:5" ht="13.5" thickTop="1" thickBot="1">
      <c r="E16640"/>
    </row>
    <row r="16641" spans="5:5" ht="13.5" thickTop="1" thickBot="1">
      <c r="E16641"/>
    </row>
    <row r="16642" spans="5:5" ht="13.5" thickTop="1" thickBot="1">
      <c r="E16642"/>
    </row>
    <row r="16643" spans="5:5" ht="13.5" thickTop="1" thickBot="1">
      <c r="E16643"/>
    </row>
    <row r="16644" spans="5:5" ht="13.5" thickTop="1" thickBot="1">
      <c r="E16644"/>
    </row>
    <row r="16645" spans="5:5" ht="13.5" thickTop="1" thickBot="1">
      <c r="E16645"/>
    </row>
    <row r="16646" spans="5:5" ht="13.5" thickTop="1" thickBot="1">
      <c r="E16646"/>
    </row>
    <row r="16647" spans="5:5" ht="13.5" thickTop="1" thickBot="1">
      <c r="E16647"/>
    </row>
    <row r="16648" spans="5:5" ht="13.5" thickTop="1" thickBot="1">
      <c r="E16648"/>
    </row>
    <row r="16649" spans="5:5" ht="13.5" thickTop="1" thickBot="1">
      <c r="E16649"/>
    </row>
    <row r="16650" spans="5:5" ht="13.5" thickTop="1" thickBot="1">
      <c r="E16650"/>
    </row>
    <row r="16651" spans="5:5" ht="13.5" thickTop="1" thickBot="1">
      <c r="E16651"/>
    </row>
    <row r="16652" spans="5:5" ht="13.5" thickTop="1" thickBot="1">
      <c r="E16652"/>
    </row>
    <row r="16653" spans="5:5" ht="13.5" thickTop="1" thickBot="1">
      <c r="E16653"/>
    </row>
    <row r="16654" spans="5:5" ht="13.5" thickTop="1" thickBot="1">
      <c r="E16654"/>
    </row>
    <row r="16655" spans="5:5" ht="13.5" thickTop="1" thickBot="1">
      <c r="E16655"/>
    </row>
    <row r="16656" spans="5:5" ht="13.5" thickTop="1" thickBot="1">
      <c r="E16656"/>
    </row>
    <row r="16657" spans="5:5" ht="13.5" thickTop="1" thickBot="1">
      <c r="E16657"/>
    </row>
    <row r="16658" spans="5:5" ht="13" thickTop="1">
      <c r="E16658"/>
    </row>
    <row r="16659" spans="5:5">
      <c r="E16659"/>
    </row>
    <row r="16660" spans="5:5">
      <c r="E16660"/>
    </row>
    <row r="16661" spans="5:5">
      <c r="E16661"/>
    </row>
    <row r="16662" spans="5:5">
      <c r="E16662"/>
    </row>
    <row r="16663" spans="5:5">
      <c r="E16663"/>
    </row>
    <row r="16664" spans="5:5">
      <c r="E16664"/>
    </row>
    <row r="16665" spans="5:5">
      <c r="E16665"/>
    </row>
    <row r="16666" spans="5:5">
      <c r="E16666"/>
    </row>
    <row r="16667" spans="5:5">
      <c r="E16667"/>
    </row>
    <row r="16668" spans="5:5">
      <c r="E16668"/>
    </row>
    <row r="16669" spans="5:5">
      <c r="E16669"/>
    </row>
    <row r="16670" spans="5:5">
      <c r="E16670"/>
    </row>
    <row r="16671" spans="5:5" ht="13" thickBot="1">
      <c r="E16671"/>
    </row>
    <row r="16672" spans="5:5" ht="13.5" thickTop="1" thickBot="1">
      <c r="E16672"/>
    </row>
    <row r="16673" spans="5:5" ht="13.5" thickTop="1" thickBot="1">
      <c r="E16673"/>
    </row>
    <row r="16674" spans="5:5" ht="13.5" thickTop="1" thickBot="1">
      <c r="E16674"/>
    </row>
    <row r="16675" spans="5:5" ht="13.5" thickTop="1" thickBot="1">
      <c r="E16675"/>
    </row>
    <row r="16676" spans="5:5" ht="13.5" thickTop="1" thickBot="1">
      <c r="E16676"/>
    </row>
    <row r="16677" spans="5:5" ht="13.5" thickTop="1" thickBot="1">
      <c r="E16677"/>
    </row>
    <row r="16678" spans="5:5" ht="13.5" thickTop="1" thickBot="1">
      <c r="E16678"/>
    </row>
    <row r="16679" spans="5:5" ht="13.5" thickTop="1" thickBot="1">
      <c r="E16679"/>
    </row>
    <row r="16680" spans="5:5" ht="13.5" thickTop="1" thickBot="1">
      <c r="E16680"/>
    </row>
    <row r="16681" spans="5:5" ht="13.5" thickTop="1" thickBot="1">
      <c r="E16681"/>
    </row>
    <row r="16682" spans="5:5" ht="13.5" thickTop="1" thickBot="1">
      <c r="E16682"/>
    </row>
    <row r="16683" spans="5:5" ht="13.5" thickTop="1" thickBot="1">
      <c r="E16683"/>
    </row>
    <row r="16684" spans="5:5" ht="13.5" thickTop="1" thickBot="1">
      <c r="E16684"/>
    </row>
    <row r="16685" spans="5:5" ht="13.5" thickTop="1" thickBot="1">
      <c r="E16685"/>
    </row>
    <row r="16686" spans="5:5" ht="13.5" thickTop="1" thickBot="1">
      <c r="E16686"/>
    </row>
    <row r="16687" spans="5:5" ht="13.5" thickTop="1" thickBot="1">
      <c r="E16687"/>
    </row>
    <row r="16688" spans="5:5" ht="13.5" thickTop="1" thickBot="1">
      <c r="E16688"/>
    </row>
    <row r="16689" spans="5:5" ht="13.5" thickTop="1" thickBot="1">
      <c r="E16689"/>
    </row>
    <row r="16690" spans="5:5" ht="13.5" thickTop="1" thickBot="1">
      <c r="E16690"/>
    </row>
    <row r="16691" spans="5:5" ht="13.5" thickTop="1" thickBot="1">
      <c r="E16691"/>
    </row>
    <row r="16692" spans="5:5" ht="13.5" thickTop="1" thickBot="1">
      <c r="E16692"/>
    </row>
    <row r="16693" spans="5:5" ht="13.5" thickTop="1" thickBot="1">
      <c r="E16693"/>
    </row>
    <row r="16694" spans="5:5" ht="13.5" thickTop="1" thickBot="1">
      <c r="E16694"/>
    </row>
    <row r="16695" spans="5:5" ht="13.5" thickTop="1" thickBot="1">
      <c r="E16695"/>
    </row>
    <row r="16696" spans="5:5" ht="13.5" thickTop="1" thickBot="1">
      <c r="E16696"/>
    </row>
    <row r="16697" spans="5:5" ht="13.5" thickTop="1" thickBot="1">
      <c r="E16697"/>
    </row>
    <row r="16698" spans="5:5" ht="13.5" thickTop="1" thickBot="1">
      <c r="E16698"/>
    </row>
    <row r="16699" spans="5:5" ht="13.5" thickTop="1" thickBot="1">
      <c r="E16699"/>
    </row>
    <row r="16700" spans="5:5" ht="13.5" thickTop="1" thickBot="1">
      <c r="E16700"/>
    </row>
    <row r="16701" spans="5:5" ht="13.5" thickTop="1" thickBot="1">
      <c r="E16701"/>
    </row>
    <row r="16702" spans="5:5" ht="13.5" thickTop="1" thickBot="1">
      <c r="E16702"/>
    </row>
    <row r="16703" spans="5:5" ht="13.5" thickTop="1" thickBot="1">
      <c r="E16703"/>
    </row>
    <row r="16704" spans="5:5" ht="13.5" thickTop="1" thickBot="1">
      <c r="E16704"/>
    </row>
    <row r="16705" spans="5:5" ht="13.5" thickTop="1" thickBot="1">
      <c r="E16705"/>
    </row>
    <row r="16706" spans="5:5" ht="13.5" thickTop="1" thickBot="1">
      <c r="E16706"/>
    </row>
    <row r="16707" spans="5:5" ht="13.5" thickTop="1" thickBot="1">
      <c r="E16707"/>
    </row>
    <row r="16708" spans="5:5" ht="13.5" thickTop="1" thickBot="1">
      <c r="E16708"/>
    </row>
    <row r="16709" spans="5:5" ht="13.5" thickTop="1" thickBot="1">
      <c r="E16709"/>
    </row>
    <row r="16710" spans="5:5" ht="13.5" thickTop="1" thickBot="1">
      <c r="E16710"/>
    </row>
    <row r="16711" spans="5:5" ht="13.5" thickTop="1" thickBot="1">
      <c r="E16711"/>
    </row>
    <row r="16712" spans="5:5" ht="13.5" thickTop="1" thickBot="1">
      <c r="E16712"/>
    </row>
    <row r="16713" spans="5:5" ht="13.5" thickTop="1" thickBot="1">
      <c r="E16713"/>
    </row>
    <row r="16714" spans="5:5" ht="13.5" thickTop="1" thickBot="1">
      <c r="E16714"/>
    </row>
    <row r="16715" spans="5:5" ht="13.5" thickTop="1" thickBot="1">
      <c r="E16715"/>
    </row>
    <row r="16716" spans="5:5" ht="13.5" thickTop="1" thickBot="1">
      <c r="E16716"/>
    </row>
    <row r="16717" spans="5:5" ht="13.5" thickTop="1" thickBot="1">
      <c r="E16717"/>
    </row>
    <row r="16718" spans="5:5" ht="13.5" thickTop="1" thickBot="1">
      <c r="E16718"/>
    </row>
    <row r="16719" spans="5:5" ht="13.5" thickTop="1" thickBot="1">
      <c r="E16719"/>
    </row>
    <row r="16720" spans="5:5" ht="13.5" thickTop="1" thickBot="1">
      <c r="E16720"/>
    </row>
    <row r="16721" spans="5:5" ht="13.5" thickTop="1" thickBot="1">
      <c r="E16721"/>
    </row>
    <row r="16722" spans="5:5" ht="13.5" thickTop="1" thickBot="1">
      <c r="E16722"/>
    </row>
    <row r="16723" spans="5:5" ht="13.5" thickTop="1" thickBot="1">
      <c r="E16723"/>
    </row>
    <row r="16724" spans="5:5" ht="13.5" thickTop="1" thickBot="1">
      <c r="E16724"/>
    </row>
    <row r="16725" spans="5:5" ht="13.5" thickTop="1" thickBot="1">
      <c r="E16725"/>
    </row>
    <row r="16726" spans="5:5" ht="13.5" thickTop="1" thickBot="1">
      <c r="E16726"/>
    </row>
    <row r="16727" spans="5:5" ht="13.5" thickTop="1" thickBot="1">
      <c r="E16727"/>
    </row>
    <row r="16728" spans="5:5" ht="13" thickTop="1">
      <c r="E16728"/>
    </row>
    <row r="16729" spans="5:5">
      <c r="E16729"/>
    </row>
    <row r="16730" spans="5:5">
      <c r="E16730"/>
    </row>
    <row r="16731" spans="5:5">
      <c r="E16731"/>
    </row>
    <row r="16732" spans="5:5">
      <c r="E16732"/>
    </row>
    <row r="16733" spans="5:5">
      <c r="E16733"/>
    </row>
    <row r="16734" spans="5:5">
      <c r="E16734"/>
    </row>
    <row r="16735" spans="5:5">
      <c r="E16735"/>
    </row>
    <row r="16736" spans="5:5">
      <c r="E16736"/>
    </row>
    <row r="16737" spans="5:5">
      <c r="E16737"/>
    </row>
    <row r="16738" spans="5:5">
      <c r="E16738"/>
    </row>
    <row r="16739" spans="5:5">
      <c r="E16739"/>
    </row>
    <row r="16740" spans="5:5">
      <c r="E16740"/>
    </row>
    <row r="16741" spans="5:5" ht="13" thickBot="1">
      <c r="E16741"/>
    </row>
    <row r="16742" spans="5:5" ht="13.5" thickTop="1" thickBot="1">
      <c r="E16742"/>
    </row>
    <row r="16743" spans="5:5" ht="13.5" thickTop="1" thickBot="1">
      <c r="E16743"/>
    </row>
    <row r="16744" spans="5:5" ht="13.5" thickTop="1" thickBot="1">
      <c r="E16744"/>
    </row>
    <row r="16745" spans="5:5" ht="13.5" thickTop="1" thickBot="1">
      <c r="E16745"/>
    </row>
    <row r="16746" spans="5:5" ht="13.5" thickTop="1" thickBot="1">
      <c r="E16746"/>
    </row>
    <row r="16747" spans="5:5" ht="13.5" thickTop="1" thickBot="1">
      <c r="E16747"/>
    </row>
    <row r="16748" spans="5:5" ht="13.5" thickTop="1" thickBot="1">
      <c r="E16748"/>
    </row>
    <row r="16749" spans="5:5" ht="13.5" thickTop="1" thickBot="1">
      <c r="E16749"/>
    </row>
    <row r="16750" spans="5:5" ht="13.5" thickTop="1" thickBot="1">
      <c r="E16750"/>
    </row>
    <row r="16751" spans="5:5" ht="13.5" thickTop="1" thickBot="1">
      <c r="E16751"/>
    </row>
    <row r="16752" spans="5:5" ht="13.5" thickTop="1" thickBot="1">
      <c r="E16752"/>
    </row>
    <row r="16753" spans="5:5" ht="13.5" thickTop="1" thickBot="1">
      <c r="E16753"/>
    </row>
    <row r="16754" spans="5:5" ht="13.5" thickTop="1" thickBot="1">
      <c r="E16754"/>
    </row>
    <row r="16755" spans="5:5" ht="13.5" thickTop="1" thickBot="1">
      <c r="E16755"/>
    </row>
    <row r="16756" spans="5:5" ht="13.5" thickTop="1" thickBot="1">
      <c r="E16756"/>
    </row>
    <row r="16757" spans="5:5" ht="13.5" thickTop="1" thickBot="1">
      <c r="E16757"/>
    </row>
    <row r="16758" spans="5:5" ht="13.5" thickTop="1" thickBot="1">
      <c r="E16758"/>
    </row>
    <row r="16759" spans="5:5" ht="13.5" thickTop="1" thickBot="1">
      <c r="E16759"/>
    </row>
    <row r="16760" spans="5:5" ht="13.5" thickTop="1" thickBot="1">
      <c r="E16760"/>
    </row>
    <row r="16761" spans="5:5" ht="13.5" thickTop="1" thickBot="1">
      <c r="E16761"/>
    </row>
    <row r="16762" spans="5:5" ht="13.5" thickTop="1" thickBot="1">
      <c r="E16762"/>
    </row>
    <row r="16763" spans="5:5" ht="13.5" thickTop="1" thickBot="1">
      <c r="E16763"/>
    </row>
    <row r="16764" spans="5:5" ht="13.5" thickTop="1" thickBot="1">
      <c r="E16764"/>
    </row>
    <row r="16765" spans="5:5" ht="13.5" thickTop="1" thickBot="1">
      <c r="E16765"/>
    </row>
    <row r="16766" spans="5:5" ht="13.5" thickTop="1" thickBot="1">
      <c r="E16766"/>
    </row>
    <row r="16767" spans="5:5" ht="13.5" thickTop="1" thickBot="1">
      <c r="E16767"/>
    </row>
    <row r="16768" spans="5:5" ht="13.5" thickTop="1" thickBot="1">
      <c r="E16768"/>
    </row>
    <row r="16769" spans="5:5" ht="13.5" thickTop="1" thickBot="1">
      <c r="E16769"/>
    </row>
    <row r="16770" spans="5:5" ht="13.5" thickTop="1" thickBot="1">
      <c r="E16770"/>
    </row>
    <row r="16771" spans="5:5" ht="13.5" thickTop="1" thickBot="1">
      <c r="E16771"/>
    </row>
    <row r="16772" spans="5:5" ht="13.5" thickTop="1" thickBot="1">
      <c r="E16772"/>
    </row>
    <row r="16773" spans="5:5" ht="13.5" thickTop="1" thickBot="1">
      <c r="E16773"/>
    </row>
    <row r="16774" spans="5:5" ht="13.5" thickTop="1" thickBot="1">
      <c r="E16774"/>
    </row>
    <row r="16775" spans="5:5" ht="13.5" thickTop="1" thickBot="1">
      <c r="E16775"/>
    </row>
    <row r="16776" spans="5:5" ht="13.5" thickTop="1" thickBot="1">
      <c r="E16776"/>
    </row>
    <row r="16777" spans="5:5" ht="13.5" thickTop="1" thickBot="1">
      <c r="E16777"/>
    </row>
    <row r="16778" spans="5:5" ht="13.5" thickTop="1" thickBot="1">
      <c r="E16778"/>
    </row>
    <row r="16779" spans="5:5" ht="13.5" thickTop="1" thickBot="1">
      <c r="E16779"/>
    </row>
    <row r="16780" spans="5:5" ht="13.5" thickTop="1" thickBot="1">
      <c r="E16780"/>
    </row>
    <row r="16781" spans="5:5" ht="13.5" thickTop="1" thickBot="1">
      <c r="E16781"/>
    </row>
    <row r="16782" spans="5:5" ht="13.5" thickTop="1" thickBot="1">
      <c r="E16782"/>
    </row>
    <row r="16783" spans="5:5" ht="13.5" thickTop="1" thickBot="1">
      <c r="E16783"/>
    </row>
    <row r="16784" spans="5:5" ht="13.5" thickTop="1" thickBot="1">
      <c r="E16784"/>
    </row>
    <row r="16785" spans="5:5" ht="13.5" thickTop="1" thickBot="1">
      <c r="E16785"/>
    </row>
    <row r="16786" spans="5:5" ht="13.5" thickTop="1" thickBot="1">
      <c r="E16786"/>
    </row>
    <row r="16787" spans="5:5" ht="13.5" thickTop="1" thickBot="1">
      <c r="E16787"/>
    </row>
    <row r="16788" spans="5:5" ht="13.5" thickTop="1" thickBot="1">
      <c r="E16788"/>
    </row>
    <row r="16789" spans="5:5" ht="13.5" thickTop="1" thickBot="1">
      <c r="E16789"/>
    </row>
    <row r="16790" spans="5:5" ht="13.5" thickTop="1" thickBot="1">
      <c r="E16790"/>
    </row>
    <row r="16791" spans="5:5" ht="13.5" thickTop="1" thickBot="1">
      <c r="E16791"/>
    </row>
    <row r="16792" spans="5:5" ht="13.5" thickTop="1" thickBot="1">
      <c r="E16792"/>
    </row>
    <row r="16793" spans="5:5" ht="13.5" thickTop="1" thickBot="1">
      <c r="E16793"/>
    </row>
    <row r="16794" spans="5:5" ht="13.5" thickTop="1" thickBot="1">
      <c r="E16794"/>
    </row>
    <row r="16795" spans="5:5" ht="13.5" thickTop="1" thickBot="1">
      <c r="E16795"/>
    </row>
    <row r="16796" spans="5:5" ht="13.5" thickTop="1" thickBot="1">
      <c r="E16796"/>
    </row>
    <row r="16797" spans="5:5" ht="13.5" thickTop="1" thickBot="1">
      <c r="E16797"/>
    </row>
    <row r="16798" spans="5:5" ht="13" thickTop="1">
      <c r="E16798"/>
    </row>
    <row r="16799" spans="5:5">
      <c r="E16799"/>
    </row>
    <row r="16800" spans="5:5">
      <c r="E16800"/>
    </row>
    <row r="16801" spans="5:5">
      <c r="E16801"/>
    </row>
    <row r="16802" spans="5:5">
      <c r="E16802"/>
    </row>
    <row r="16803" spans="5:5">
      <c r="E16803"/>
    </row>
    <row r="16804" spans="5:5">
      <c r="E16804"/>
    </row>
    <row r="16805" spans="5:5">
      <c r="E16805"/>
    </row>
    <row r="16806" spans="5:5">
      <c r="E16806"/>
    </row>
    <row r="16807" spans="5:5">
      <c r="E16807"/>
    </row>
    <row r="16808" spans="5:5">
      <c r="E16808"/>
    </row>
    <row r="16809" spans="5:5">
      <c r="E16809"/>
    </row>
    <row r="16810" spans="5:5">
      <c r="E16810"/>
    </row>
    <row r="16811" spans="5:5" ht="13" thickBot="1">
      <c r="E16811"/>
    </row>
    <row r="16812" spans="5:5" ht="13.5" thickTop="1" thickBot="1">
      <c r="E16812"/>
    </row>
    <row r="16813" spans="5:5" ht="13.5" thickTop="1" thickBot="1">
      <c r="E16813"/>
    </row>
    <row r="16814" spans="5:5" ht="13.5" thickTop="1" thickBot="1">
      <c r="E16814"/>
    </row>
    <row r="16815" spans="5:5" ht="13.5" thickTop="1" thickBot="1">
      <c r="E16815"/>
    </row>
    <row r="16816" spans="5:5" ht="13.5" thickTop="1" thickBot="1">
      <c r="E16816"/>
    </row>
    <row r="16817" spans="5:5" ht="13.5" thickTop="1" thickBot="1">
      <c r="E16817"/>
    </row>
    <row r="16818" spans="5:5" ht="13.5" thickTop="1" thickBot="1">
      <c r="E16818"/>
    </row>
    <row r="16819" spans="5:5" ht="13.5" thickTop="1" thickBot="1">
      <c r="E16819"/>
    </row>
    <row r="16820" spans="5:5" ht="13.5" thickTop="1" thickBot="1">
      <c r="E16820"/>
    </row>
    <row r="16821" spans="5:5" ht="13.5" thickTop="1" thickBot="1">
      <c r="E16821"/>
    </row>
    <row r="16822" spans="5:5" ht="13.5" thickTop="1" thickBot="1">
      <c r="E16822"/>
    </row>
    <row r="16823" spans="5:5" ht="13.5" thickTop="1" thickBot="1">
      <c r="E16823"/>
    </row>
    <row r="16824" spans="5:5" ht="13.5" thickTop="1" thickBot="1">
      <c r="E16824"/>
    </row>
    <row r="16825" spans="5:5" ht="13.5" thickTop="1" thickBot="1">
      <c r="E16825"/>
    </row>
    <row r="16826" spans="5:5" ht="13.5" thickTop="1" thickBot="1">
      <c r="E16826"/>
    </row>
    <row r="16827" spans="5:5" ht="13.5" thickTop="1" thickBot="1">
      <c r="E16827"/>
    </row>
    <row r="16828" spans="5:5" ht="13.5" thickTop="1" thickBot="1">
      <c r="E16828"/>
    </row>
    <row r="16829" spans="5:5" ht="13.5" thickTop="1" thickBot="1">
      <c r="E16829"/>
    </row>
    <row r="16830" spans="5:5" ht="13.5" thickTop="1" thickBot="1">
      <c r="E16830"/>
    </row>
    <row r="16831" spans="5:5" ht="13.5" thickTop="1" thickBot="1">
      <c r="E16831"/>
    </row>
    <row r="16832" spans="5:5" ht="13.5" thickTop="1" thickBot="1">
      <c r="E16832"/>
    </row>
    <row r="16833" spans="5:5" ht="13.5" thickTop="1" thickBot="1">
      <c r="E16833"/>
    </row>
    <row r="16834" spans="5:5" ht="13.5" thickTop="1" thickBot="1">
      <c r="E16834"/>
    </row>
    <row r="16835" spans="5:5" ht="13.5" thickTop="1" thickBot="1">
      <c r="E16835"/>
    </row>
    <row r="16836" spans="5:5" ht="13.5" thickTop="1" thickBot="1">
      <c r="E16836"/>
    </row>
    <row r="16837" spans="5:5" ht="13.5" thickTop="1" thickBot="1">
      <c r="E16837"/>
    </row>
    <row r="16838" spans="5:5" ht="13.5" thickTop="1" thickBot="1">
      <c r="E16838"/>
    </row>
    <row r="16839" spans="5:5" ht="13.5" thickTop="1" thickBot="1">
      <c r="E16839"/>
    </row>
    <row r="16840" spans="5:5" ht="13.5" thickTop="1" thickBot="1">
      <c r="E16840"/>
    </row>
    <row r="16841" spans="5:5" ht="13.5" thickTop="1" thickBot="1">
      <c r="E16841"/>
    </row>
    <row r="16842" spans="5:5" ht="13.5" thickTop="1" thickBot="1">
      <c r="E16842"/>
    </row>
    <row r="16843" spans="5:5" ht="13.5" thickTop="1" thickBot="1">
      <c r="E16843"/>
    </row>
    <row r="16844" spans="5:5" ht="13.5" thickTop="1" thickBot="1">
      <c r="E16844"/>
    </row>
    <row r="16845" spans="5:5" ht="13.5" thickTop="1" thickBot="1">
      <c r="E16845"/>
    </row>
    <row r="16846" spans="5:5" ht="13.5" thickTop="1" thickBot="1">
      <c r="E16846"/>
    </row>
    <row r="16847" spans="5:5" ht="13.5" thickTop="1" thickBot="1">
      <c r="E16847"/>
    </row>
    <row r="16848" spans="5:5" ht="13.5" thickTop="1" thickBot="1">
      <c r="E16848"/>
    </row>
    <row r="16849" spans="5:5" ht="13.5" thickTop="1" thickBot="1">
      <c r="E16849"/>
    </row>
    <row r="16850" spans="5:5" ht="13.5" thickTop="1" thickBot="1">
      <c r="E16850"/>
    </row>
    <row r="16851" spans="5:5" ht="13.5" thickTop="1" thickBot="1">
      <c r="E16851"/>
    </row>
    <row r="16852" spans="5:5" ht="13.5" thickTop="1" thickBot="1">
      <c r="E16852"/>
    </row>
    <row r="16853" spans="5:5" ht="13.5" thickTop="1" thickBot="1">
      <c r="E16853"/>
    </row>
    <row r="16854" spans="5:5" ht="13.5" thickTop="1" thickBot="1">
      <c r="E16854"/>
    </row>
    <row r="16855" spans="5:5" ht="13.5" thickTop="1" thickBot="1">
      <c r="E16855"/>
    </row>
    <row r="16856" spans="5:5" ht="13.5" thickTop="1" thickBot="1">
      <c r="E16856"/>
    </row>
    <row r="16857" spans="5:5" ht="13.5" thickTop="1" thickBot="1">
      <c r="E16857"/>
    </row>
    <row r="16858" spans="5:5" ht="13.5" thickTop="1" thickBot="1">
      <c r="E16858"/>
    </row>
    <row r="16859" spans="5:5" ht="13.5" thickTop="1" thickBot="1">
      <c r="E16859"/>
    </row>
    <row r="16860" spans="5:5" ht="13.5" thickTop="1" thickBot="1">
      <c r="E16860"/>
    </row>
    <row r="16861" spans="5:5" ht="13.5" thickTop="1" thickBot="1">
      <c r="E16861"/>
    </row>
    <row r="16862" spans="5:5" ht="13.5" thickTop="1" thickBot="1">
      <c r="E16862"/>
    </row>
    <row r="16863" spans="5:5" ht="13.5" thickTop="1" thickBot="1">
      <c r="E16863"/>
    </row>
    <row r="16864" spans="5:5" ht="13.5" thickTop="1" thickBot="1">
      <c r="E16864"/>
    </row>
    <row r="16865" spans="5:5" ht="13.5" thickTop="1" thickBot="1">
      <c r="E16865"/>
    </row>
    <row r="16866" spans="5:5" ht="13.5" thickTop="1" thickBot="1">
      <c r="E16866"/>
    </row>
    <row r="16867" spans="5:5" ht="13.5" thickTop="1" thickBot="1">
      <c r="E16867"/>
    </row>
    <row r="16868" spans="5:5" ht="13" thickTop="1">
      <c r="E16868"/>
    </row>
    <row r="16869" spans="5:5">
      <c r="E16869"/>
    </row>
    <row r="16870" spans="5:5">
      <c r="E16870"/>
    </row>
    <row r="16871" spans="5:5">
      <c r="E16871"/>
    </row>
    <row r="16872" spans="5:5">
      <c r="E16872"/>
    </row>
    <row r="16873" spans="5:5">
      <c r="E16873"/>
    </row>
    <row r="16874" spans="5:5">
      <c r="E16874"/>
    </row>
    <row r="16875" spans="5:5">
      <c r="E16875"/>
    </row>
    <row r="16876" spans="5:5">
      <c r="E16876"/>
    </row>
    <row r="16877" spans="5:5">
      <c r="E16877"/>
    </row>
    <row r="16878" spans="5:5">
      <c r="E16878"/>
    </row>
    <row r="16879" spans="5:5">
      <c r="E16879"/>
    </row>
    <row r="16880" spans="5:5">
      <c r="E16880"/>
    </row>
    <row r="16881" spans="5:5" ht="13" thickBot="1">
      <c r="E16881"/>
    </row>
    <row r="16882" spans="5:5" ht="13.5" thickTop="1" thickBot="1">
      <c r="E16882"/>
    </row>
    <row r="16883" spans="5:5" ht="13.5" thickTop="1" thickBot="1">
      <c r="E16883"/>
    </row>
    <row r="16884" spans="5:5" ht="13.5" thickTop="1" thickBot="1">
      <c r="E16884"/>
    </row>
    <row r="16885" spans="5:5" ht="13.5" thickTop="1" thickBot="1">
      <c r="E16885"/>
    </row>
    <row r="16886" spans="5:5" ht="13.5" thickTop="1" thickBot="1">
      <c r="E16886"/>
    </row>
    <row r="16887" spans="5:5" ht="13.5" thickTop="1" thickBot="1">
      <c r="E16887"/>
    </row>
    <row r="16888" spans="5:5" ht="13.5" thickTop="1" thickBot="1">
      <c r="E16888"/>
    </row>
    <row r="16889" spans="5:5" ht="13.5" thickTop="1" thickBot="1">
      <c r="E16889"/>
    </row>
    <row r="16890" spans="5:5" ht="13.5" thickTop="1" thickBot="1">
      <c r="E16890"/>
    </row>
    <row r="16891" spans="5:5" ht="13.5" thickTop="1" thickBot="1">
      <c r="E16891"/>
    </row>
    <row r="16892" spans="5:5" ht="13.5" thickTop="1" thickBot="1">
      <c r="E16892"/>
    </row>
    <row r="16893" spans="5:5" ht="13.5" thickTop="1" thickBot="1">
      <c r="E16893"/>
    </row>
    <row r="16894" spans="5:5" ht="13.5" thickTop="1" thickBot="1">
      <c r="E16894"/>
    </row>
    <row r="16895" spans="5:5" ht="13.5" thickTop="1" thickBot="1">
      <c r="E16895"/>
    </row>
    <row r="16896" spans="5:5" ht="13.5" thickTop="1" thickBot="1">
      <c r="E16896"/>
    </row>
    <row r="16897" spans="5:5" ht="13.5" thickTop="1" thickBot="1">
      <c r="E16897"/>
    </row>
    <row r="16898" spans="5:5" ht="13.5" thickTop="1" thickBot="1">
      <c r="E16898"/>
    </row>
    <row r="16899" spans="5:5" ht="13.5" thickTop="1" thickBot="1">
      <c r="E16899"/>
    </row>
    <row r="16900" spans="5:5" ht="13.5" thickTop="1" thickBot="1">
      <c r="E16900"/>
    </row>
    <row r="16901" spans="5:5" ht="13.5" thickTop="1" thickBot="1">
      <c r="E16901"/>
    </row>
    <row r="16902" spans="5:5" ht="13.5" thickTop="1" thickBot="1">
      <c r="E16902"/>
    </row>
    <row r="16903" spans="5:5" ht="13.5" thickTop="1" thickBot="1">
      <c r="E16903"/>
    </row>
    <row r="16904" spans="5:5" ht="13.5" thickTop="1" thickBot="1">
      <c r="E16904"/>
    </row>
    <row r="16905" spans="5:5" ht="13.5" thickTop="1" thickBot="1">
      <c r="E16905"/>
    </row>
    <row r="16906" spans="5:5" ht="13.5" thickTop="1" thickBot="1">
      <c r="E16906"/>
    </row>
    <row r="16907" spans="5:5" ht="13.5" thickTop="1" thickBot="1">
      <c r="E16907"/>
    </row>
    <row r="16908" spans="5:5" ht="13.5" thickTop="1" thickBot="1">
      <c r="E16908"/>
    </row>
    <row r="16909" spans="5:5" ht="13.5" thickTop="1" thickBot="1">
      <c r="E16909"/>
    </row>
    <row r="16910" spans="5:5" ht="13.5" thickTop="1" thickBot="1">
      <c r="E16910"/>
    </row>
    <row r="16911" spans="5:5" ht="13.5" thickTop="1" thickBot="1">
      <c r="E16911"/>
    </row>
    <row r="16912" spans="5:5" ht="13.5" thickTop="1" thickBot="1">
      <c r="E16912"/>
    </row>
    <row r="16913" spans="5:5" ht="13.5" thickTop="1" thickBot="1">
      <c r="E16913"/>
    </row>
    <row r="16914" spans="5:5" ht="13.5" thickTop="1" thickBot="1">
      <c r="E16914"/>
    </row>
    <row r="16915" spans="5:5" ht="13.5" thickTop="1" thickBot="1">
      <c r="E16915"/>
    </row>
    <row r="16916" spans="5:5" ht="13.5" thickTop="1" thickBot="1">
      <c r="E16916"/>
    </row>
    <row r="16917" spans="5:5" ht="13.5" thickTop="1" thickBot="1">
      <c r="E16917"/>
    </row>
    <row r="16918" spans="5:5" ht="13.5" thickTop="1" thickBot="1">
      <c r="E16918"/>
    </row>
    <row r="16919" spans="5:5" ht="13.5" thickTop="1" thickBot="1">
      <c r="E16919"/>
    </row>
    <row r="16920" spans="5:5" ht="13.5" thickTop="1" thickBot="1">
      <c r="E16920"/>
    </row>
    <row r="16921" spans="5:5" ht="13.5" thickTop="1" thickBot="1">
      <c r="E16921"/>
    </row>
    <row r="16922" spans="5:5" ht="13.5" thickTop="1" thickBot="1">
      <c r="E16922"/>
    </row>
    <row r="16923" spans="5:5" ht="13.5" thickTop="1" thickBot="1">
      <c r="E16923"/>
    </row>
    <row r="16924" spans="5:5" ht="13.5" thickTop="1" thickBot="1">
      <c r="E16924"/>
    </row>
    <row r="16925" spans="5:5" ht="13.5" thickTop="1" thickBot="1">
      <c r="E16925"/>
    </row>
    <row r="16926" spans="5:5" ht="13.5" thickTop="1" thickBot="1">
      <c r="E16926"/>
    </row>
    <row r="16927" spans="5:5" ht="13.5" thickTop="1" thickBot="1">
      <c r="E16927"/>
    </row>
    <row r="16928" spans="5:5" ht="13.5" thickTop="1" thickBot="1">
      <c r="E16928"/>
    </row>
    <row r="16929" spans="5:5" ht="13.5" thickTop="1" thickBot="1">
      <c r="E16929"/>
    </row>
    <row r="16930" spans="5:5" ht="13.5" thickTop="1" thickBot="1">
      <c r="E16930"/>
    </row>
    <row r="16931" spans="5:5" ht="13.5" thickTop="1" thickBot="1">
      <c r="E16931"/>
    </row>
    <row r="16932" spans="5:5" ht="13.5" thickTop="1" thickBot="1">
      <c r="E16932"/>
    </row>
    <row r="16933" spans="5:5" ht="13.5" thickTop="1" thickBot="1">
      <c r="E16933"/>
    </row>
    <row r="16934" spans="5:5" ht="13.5" thickTop="1" thickBot="1">
      <c r="E16934"/>
    </row>
    <row r="16935" spans="5:5" ht="13.5" thickTop="1" thickBot="1">
      <c r="E16935"/>
    </row>
    <row r="16936" spans="5:5" ht="13.5" thickTop="1" thickBot="1">
      <c r="E16936"/>
    </row>
    <row r="16937" spans="5:5" ht="13.5" thickTop="1" thickBot="1">
      <c r="E16937"/>
    </row>
    <row r="16938" spans="5:5" ht="13" thickTop="1">
      <c r="E16938"/>
    </row>
    <row r="16939" spans="5:5">
      <c r="E16939"/>
    </row>
    <row r="16940" spans="5:5">
      <c r="E16940"/>
    </row>
    <row r="16941" spans="5:5">
      <c r="E16941"/>
    </row>
    <row r="16942" spans="5:5">
      <c r="E16942"/>
    </row>
    <row r="16943" spans="5:5">
      <c r="E16943"/>
    </row>
    <row r="16944" spans="5:5">
      <c r="E16944"/>
    </row>
    <row r="16945" spans="5:5">
      <c r="E16945"/>
    </row>
    <row r="16946" spans="5:5">
      <c r="E16946"/>
    </row>
    <row r="16947" spans="5:5">
      <c r="E16947"/>
    </row>
    <row r="16948" spans="5:5">
      <c r="E16948"/>
    </row>
    <row r="16949" spans="5:5">
      <c r="E16949"/>
    </row>
    <row r="16950" spans="5:5">
      <c r="E16950"/>
    </row>
    <row r="16951" spans="5:5" ht="13" thickBot="1">
      <c r="E16951"/>
    </row>
    <row r="16952" spans="5:5" ht="13.5" thickTop="1" thickBot="1">
      <c r="E16952"/>
    </row>
    <row r="16953" spans="5:5" ht="13.5" thickTop="1" thickBot="1">
      <c r="E16953"/>
    </row>
    <row r="16954" spans="5:5" ht="13.5" thickTop="1" thickBot="1">
      <c r="E16954"/>
    </row>
    <row r="16955" spans="5:5" ht="13.5" thickTop="1" thickBot="1">
      <c r="E16955"/>
    </row>
    <row r="16956" spans="5:5" ht="13.5" thickTop="1" thickBot="1">
      <c r="E16956"/>
    </row>
    <row r="16957" spans="5:5" ht="13.5" thickTop="1" thickBot="1">
      <c r="E16957"/>
    </row>
    <row r="16958" spans="5:5" ht="13.5" thickTop="1" thickBot="1">
      <c r="E16958"/>
    </row>
    <row r="16959" spans="5:5" ht="13.5" thickTop="1" thickBot="1">
      <c r="E16959"/>
    </row>
    <row r="16960" spans="5:5" ht="13.5" thickTop="1" thickBot="1">
      <c r="E16960"/>
    </row>
    <row r="16961" spans="5:5" ht="13.5" thickTop="1" thickBot="1">
      <c r="E16961"/>
    </row>
    <row r="16962" spans="5:5" ht="13.5" thickTop="1" thickBot="1">
      <c r="E16962"/>
    </row>
    <row r="16963" spans="5:5" ht="13.5" thickTop="1" thickBot="1">
      <c r="E16963"/>
    </row>
    <row r="16964" spans="5:5" ht="13.5" thickTop="1" thickBot="1">
      <c r="E16964"/>
    </row>
    <row r="16965" spans="5:5" ht="13.5" thickTop="1" thickBot="1">
      <c r="E16965"/>
    </row>
    <row r="16966" spans="5:5" ht="13.5" thickTop="1" thickBot="1">
      <c r="E16966"/>
    </row>
    <row r="16967" spans="5:5" ht="13.5" thickTop="1" thickBot="1">
      <c r="E16967"/>
    </row>
    <row r="16968" spans="5:5" ht="13.5" thickTop="1" thickBot="1">
      <c r="E16968"/>
    </row>
    <row r="16969" spans="5:5" ht="13.5" thickTop="1" thickBot="1">
      <c r="E16969"/>
    </row>
    <row r="16970" spans="5:5" ht="13.5" thickTop="1" thickBot="1">
      <c r="E16970"/>
    </row>
    <row r="16971" spans="5:5" ht="13.5" thickTop="1" thickBot="1">
      <c r="E16971"/>
    </row>
    <row r="16972" spans="5:5" ht="13.5" thickTop="1" thickBot="1">
      <c r="E16972"/>
    </row>
    <row r="16973" spans="5:5" ht="13.5" thickTop="1" thickBot="1">
      <c r="E16973"/>
    </row>
    <row r="16974" spans="5:5" ht="13.5" thickTop="1" thickBot="1">
      <c r="E16974"/>
    </row>
    <row r="16975" spans="5:5" ht="13.5" thickTop="1" thickBot="1">
      <c r="E16975"/>
    </row>
    <row r="16976" spans="5:5" ht="13.5" thickTop="1" thickBot="1">
      <c r="E16976"/>
    </row>
    <row r="16977" spans="5:5" ht="13.5" thickTop="1" thickBot="1">
      <c r="E16977"/>
    </row>
    <row r="16978" spans="5:5" ht="13.5" thickTop="1" thickBot="1">
      <c r="E16978"/>
    </row>
    <row r="16979" spans="5:5" ht="13.5" thickTop="1" thickBot="1">
      <c r="E16979"/>
    </row>
    <row r="16980" spans="5:5" ht="13.5" thickTop="1" thickBot="1">
      <c r="E16980"/>
    </row>
    <row r="16981" spans="5:5" ht="13.5" thickTop="1" thickBot="1">
      <c r="E16981"/>
    </row>
    <row r="16982" spans="5:5" ht="13.5" thickTop="1" thickBot="1">
      <c r="E16982"/>
    </row>
    <row r="16983" spans="5:5" ht="13.5" thickTop="1" thickBot="1">
      <c r="E16983"/>
    </row>
    <row r="16984" spans="5:5" ht="13.5" thickTop="1" thickBot="1">
      <c r="E16984"/>
    </row>
    <row r="16985" spans="5:5" ht="13.5" thickTop="1" thickBot="1">
      <c r="E16985"/>
    </row>
    <row r="16986" spans="5:5" ht="13.5" thickTop="1" thickBot="1">
      <c r="E16986"/>
    </row>
    <row r="16987" spans="5:5" ht="13.5" thickTop="1" thickBot="1">
      <c r="E16987"/>
    </row>
    <row r="16988" spans="5:5" ht="13.5" thickTop="1" thickBot="1">
      <c r="E16988"/>
    </row>
    <row r="16989" spans="5:5" ht="13.5" thickTop="1" thickBot="1">
      <c r="E16989"/>
    </row>
    <row r="16990" spans="5:5" ht="13.5" thickTop="1" thickBot="1">
      <c r="E16990"/>
    </row>
    <row r="16991" spans="5:5" ht="13.5" thickTop="1" thickBot="1">
      <c r="E16991"/>
    </row>
    <row r="16992" spans="5:5" ht="13.5" thickTop="1" thickBot="1">
      <c r="E16992"/>
    </row>
    <row r="16993" spans="5:5" ht="13.5" thickTop="1" thickBot="1">
      <c r="E16993"/>
    </row>
    <row r="16994" spans="5:5" ht="13.5" thickTop="1" thickBot="1">
      <c r="E16994"/>
    </row>
    <row r="16995" spans="5:5" ht="13.5" thickTop="1" thickBot="1">
      <c r="E16995"/>
    </row>
    <row r="16996" spans="5:5" ht="13.5" thickTop="1" thickBot="1">
      <c r="E16996"/>
    </row>
    <row r="16997" spans="5:5" ht="13.5" thickTop="1" thickBot="1">
      <c r="E16997"/>
    </row>
    <row r="16998" spans="5:5" ht="13.5" thickTop="1" thickBot="1">
      <c r="E16998"/>
    </row>
    <row r="16999" spans="5:5" ht="13.5" thickTop="1" thickBot="1">
      <c r="E16999"/>
    </row>
    <row r="17000" spans="5:5" ht="13.5" thickTop="1" thickBot="1">
      <c r="E17000"/>
    </row>
    <row r="17001" spans="5:5" ht="13.5" thickTop="1" thickBot="1">
      <c r="E17001"/>
    </row>
    <row r="17002" spans="5:5" ht="13.5" thickTop="1" thickBot="1">
      <c r="E17002"/>
    </row>
    <row r="17003" spans="5:5" ht="13.5" thickTop="1" thickBot="1">
      <c r="E17003"/>
    </row>
    <row r="17004" spans="5:5" ht="13.5" thickTop="1" thickBot="1">
      <c r="E17004"/>
    </row>
    <row r="17005" spans="5:5" ht="13.5" thickTop="1" thickBot="1">
      <c r="E17005"/>
    </row>
    <row r="17006" spans="5:5" ht="13.5" thickTop="1" thickBot="1">
      <c r="E17006"/>
    </row>
    <row r="17007" spans="5:5" ht="13.5" thickTop="1" thickBot="1">
      <c r="E17007"/>
    </row>
    <row r="17008" spans="5:5" ht="13" thickTop="1">
      <c r="E17008"/>
    </row>
    <row r="17009" spans="5:5">
      <c r="E17009"/>
    </row>
    <row r="17010" spans="5:5">
      <c r="E17010"/>
    </row>
    <row r="17011" spans="5:5">
      <c r="E17011"/>
    </row>
    <row r="17012" spans="5:5">
      <c r="E17012"/>
    </row>
    <row r="17013" spans="5:5">
      <c r="E17013"/>
    </row>
    <row r="17014" spans="5:5">
      <c r="E17014"/>
    </row>
    <row r="17015" spans="5:5">
      <c r="E17015"/>
    </row>
    <row r="17016" spans="5:5">
      <c r="E17016"/>
    </row>
    <row r="17017" spans="5:5">
      <c r="E17017"/>
    </row>
    <row r="17018" spans="5:5">
      <c r="E17018"/>
    </row>
    <row r="17019" spans="5:5">
      <c r="E17019"/>
    </row>
    <row r="17020" spans="5:5">
      <c r="E17020"/>
    </row>
    <row r="17021" spans="5:5" ht="13" thickBot="1">
      <c r="E17021"/>
    </row>
    <row r="17022" spans="5:5" ht="13.5" thickTop="1" thickBot="1">
      <c r="E17022"/>
    </row>
    <row r="17023" spans="5:5" ht="13.5" thickTop="1" thickBot="1">
      <c r="E17023"/>
    </row>
    <row r="17024" spans="5:5" ht="13.5" thickTop="1" thickBot="1">
      <c r="E17024"/>
    </row>
    <row r="17025" spans="5:5" ht="13.5" thickTop="1" thickBot="1">
      <c r="E17025"/>
    </row>
    <row r="17026" spans="5:5" ht="13.5" thickTop="1" thickBot="1">
      <c r="E17026"/>
    </row>
    <row r="17027" spans="5:5" ht="13.5" thickTop="1" thickBot="1">
      <c r="E17027"/>
    </row>
    <row r="17028" spans="5:5" ht="13.5" thickTop="1" thickBot="1">
      <c r="E17028"/>
    </row>
    <row r="17029" spans="5:5" ht="13.5" thickTop="1" thickBot="1">
      <c r="E17029"/>
    </row>
    <row r="17030" spans="5:5" ht="13.5" thickTop="1" thickBot="1">
      <c r="E17030"/>
    </row>
    <row r="17031" spans="5:5" ht="13.5" thickTop="1" thickBot="1">
      <c r="E17031"/>
    </row>
    <row r="17032" spans="5:5" ht="13.5" thickTop="1" thickBot="1">
      <c r="E17032"/>
    </row>
    <row r="17033" spans="5:5" ht="13.5" thickTop="1" thickBot="1">
      <c r="E17033"/>
    </row>
    <row r="17034" spans="5:5" ht="13.5" thickTop="1" thickBot="1">
      <c r="E17034"/>
    </row>
    <row r="17035" spans="5:5" ht="13.5" thickTop="1" thickBot="1">
      <c r="E17035"/>
    </row>
    <row r="17036" spans="5:5" ht="13.5" thickTop="1" thickBot="1">
      <c r="E17036"/>
    </row>
    <row r="17037" spans="5:5" ht="13.5" thickTop="1" thickBot="1">
      <c r="E17037"/>
    </row>
    <row r="17038" spans="5:5" ht="13.5" thickTop="1" thickBot="1">
      <c r="E17038"/>
    </row>
    <row r="17039" spans="5:5" ht="13.5" thickTop="1" thickBot="1">
      <c r="E17039"/>
    </row>
    <row r="17040" spans="5:5" ht="13.5" thickTop="1" thickBot="1">
      <c r="E17040"/>
    </row>
    <row r="17041" spans="5:5" ht="13.5" thickTop="1" thickBot="1">
      <c r="E17041"/>
    </row>
    <row r="17042" spans="5:5" ht="13.5" thickTop="1" thickBot="1">
      <c r="E17042"/>
    </row>
    <row r="17043" spans="5:5" ht="13.5" thickTop="1" thickBot="1">
      <c r="E17043"/>
    </row>
    <row r="17044" spans="5:5" ht="13.5" thickTop="1" thickBot="1">
      <c r="E17044"/>
    </row>
    <row r="17045" spans="5:5" ht="13.5" thickTop="1" thickBot="1">
      <c r="E17045"/>
    </row>
    <row r="17046" spans="5:5" ht="13.5" thickTop="1" thickBot="1">
      <c r="E17046"/>
    </row>
    <row r="17047" spans="5:5" ht="13.5" thickTop="1" thickBot="1">
      <c r="E17047"/>
    </row>
    <row r="17048" spans="5:5" ht="13.5" thickTop="1" thickBot="1">
      <c r="E17048"/>
    </row>
    <row r="17049" spans="5:5" ht="13.5" thickTop="1" thickBot="1">
      <c r="E17049"/>
    </row>
    <row r="17050" spans="5:5" ht="13.5" thickTop="1" thickBot="1">
      <c r="E17050"/>
    </row>
    <row r="17051" spans="5:5" ht="13.5" thickTop="1" thickBot="1">
      <c r="E17051"/>
    </row>
    <row r="17052" spans="5:5" ht="13.5" thickTop="1" thickBot="1">
      <c r="E17052"/>
    </row>
    <row r="17053" spans="5:5" ht="13.5" thickTop="1" thickBot="1">
      <c r="E17053"/>
    </row>
    <row r="17054" spans="5:5" ht="13.5" thickTop="1" thickBot="1">
      <c r="E17054"/>
    </row>
    <row r="17055" spans="5:5" ht="13.5" thickTop="1" thickBot="1">
      <c r="E17055"/>
    </row>
    <row r="17056" spans="5:5" ht="13.5" thickTop="1" thickBot="1">
      <c r="E17056"/>
    </row>
    <row r="17057" spans="5:5" ht="13.5" thickTop="1" thickBot="1">
      <c r="E17057"/>
    </row>
    <row r="17058" spans="5:5" ht="13.5" thickTop="1" thickBot="1">
      <c r="E17058"/>
    </row>
    <row r="17059" spans="5:5" ht="13.5" thickTop="1" thickBot="1">
      <c r="E17059"/>
    </row>
    <row r="17060" spans="5:5" ht="13.5" thickTop="1" thickBot="1">
      <c r="E17060"/>
    </row>
    <row r="17061" spans="5:5" ht="13.5" thickTop="1" thickBot="1">
      <c r="E17061"/>
    </row>
    <row r="17062" spans="5:5" ht="13.5" thickTop="1" thickBot="1">
      <c r="E17062"/>
    </row>
    <row r="17063" spans="5:5" ht="13.5" thickTop="1" thickBot="1">
      <c r="E17063"/>
    </row>
    <row r="17064" spans="5:5" ht="13.5" thickTop="1" thickBot="1">
      <c r="E17064"/>
    </row>
    <row r="17065" spans="5:5" ht="13.5" thickTop="1" thickBot="1">
      <c r="E17065"/>
    </row>
    <row r="17066" spans="5:5" ht="13.5" thickTop="1" thickBot="1">
      <c r="E17066"/>
    </row>
    <row r="17067" spans="5:5" ht="13.5" thickTop="1" thickBot="1">
      <c r="E17067"/>
    </row>
    <row r="17068" spans="5:5" ht="13.5" thickTop="1" thickBot="1">
      <c r="E17068"/>
    </row>
    <row r="17069" spans="5:5" ht="13.5" thickTop="1" thickBot="1">
      <c r="E17069"/>
    </row>
    <row r="17070" spans="5:5" ht="13.5" thickTop="1" thickBot="1">
      <c r="E17070"/>
    </row>
    <row r="17071" spans="5:5" ht="13.5" thickTop="1" thickBot="1">
      <c r="E17071"/>
    </row>
    <row r="17072" spans="5:5" ht="13.5" thickTop="1" thickBot="1">
      <c r="E17072"/>
    </row>
    <row r="17073" spans="5:5" ht="13.5" thickTop="1" thickBot="1">
      <c r="E17073"/>
    </row>
    <row r="17074" spans="5:5" ht="13.5" thickTop="1" thickBot="1">
      <c r="E17074"/>
    </row>
    <row r="17075" spans="5:5" ht="13.5" thickTop="1" thickBot="1">
      <c r="E17075"/>
    </row>
    <row r="17076" spans="5:5" ht="13.5" thickTop="1" thickBot="1">
      <c r="E17076"/>
    </row>
    <row r="17077" spans="5:5" ht="13.5" thickTop="1" thickBot="1">
      <c r="E17077"/>
    </row>
    <row r="17078" spans="5:5" ht="13" thickTop="1">
      <c r="E17078"/>
    </row>
    <row r="17079" spans="5:5">
      <c r="E17079"/>
    </row>
    <row r="17080" spans="5:5">
      <c r="E17080"/>
    </row>
    <row r="17081" spans="5:5">
      <c r="E17081"/>
    </row>
    <row r="17082" spans="5:5">
      <c r="E17082"/>
    </row>
    <row r="17083" spans="5:5">
      <c r="E17083"/>
    </row>
    <row r="17084" spans="5:5">
      <c r="E17084"/>
    </row>
    <row r="17085" spans="5:5">
      <c r="E17085"/>
    </row>
    <row r="17086" spans="5:5">
      <c r="E17086"/>
    </row>
    <row r="17087" spans="5:5">
      <c r="E17087"/>
    </row>
    <row r="17088" spans="5:5">
      <c r="E17088"/>
    </row>
    <row r="17089" spans="5:5">
      <c r="E17089"/>
    </row>
    <row r="17090" spans="5:5">
      <c r="E17090"/>
    </row>
    <row r="17091" spans="5:5" ht="13" thickBot="1">
      <c r="E17091"/>
    </row>
    <row r="17092" spans="5:5" ht="13.5" thickTop="1" thickBot="1">
      <c r="E17092"/>
    </row>
    <row r="17093" spans="5:5" ht="13.5" thickTop="1" thickBot="1">
      <c r="E17093"/>
    </row>
    <row r="17094" spans="5:5" ht="13.5" thickTop="1" thickBot="1">
      <c r="E17094"/>
    </row>
    <row r="17095" spans="5:5" ht="13.5" thickTop="1" thickBot="1">
      <c r="E17095"/>
    </row>
    <row r="17096" spans="5:5" ht="13.5" thickTop="1" thickBot="1">
      <c r="E17096"/>
    </row>
    <row r="17097" spans="5:5" ht="13.5" thickTop="1" thickBot="1">
      <c r="E17097"/>
    </row>
    <row r="17098" spans="5:5" ht="13.5" thickTop="1" thickBot="1">
      <c r="E17098"/>
    </row>
    <row r="17099" spans="5:5" ht="13.5" thickTop="1" thickBot="1">
      <c r="E17099"/>
    </row>
    <row r="17100" spans="5:5" ht="13.5" thickTop="1" thickBot="1">
      <c r="E17100"/>
    </row>
    <row r="17101" spans="5:5" ht="13.5" thickTop="1" thickBot="1">
      <c r="E17101"/>
    </row>
    <row r="17102" spans="5:5" ht="13.5" thickTop="1" thickBot="1">
      <c r="E17102"/>
    </row>
    <row r="17103" spans="5:5" ht="13.5" thickTop="1" thickBot="1">
      <c r="E17103"/>
    </row>
    <row r="17104" spans="5:5" ht="13.5" thickTop="1" thickBot="1">
      <c r="E17104"/>
    </row>
    <row r="17105" spans="5:5" ht="13.5" thickTop="1" thickBot="1">
      <c r="E17105"/>
    </row>
    <row r="17106" spans="5:5" ht="13.5" thickTop="1" thickBot="1">
      <c r="E17106"/>
    </row>
    <row r="17107" spans="5:5" ht="13.5" thickTop="1" thickBot="1">
      <c r="E17107"/>
    </row>
    <row r="17108" spans="5:5" ht="13.5" thickTop="1" thickBot="1">
      <c r="E17108"/>
    </row>
    <row r="17109" spans="5:5" ht="13.5" thickTop="1" thickBot="1">
      <c r="E17109"/>
    </row>
    <row r="17110" spans="5:5" ht="13.5" thickTop="1" thickBot="1">
      <c r="E17110"/>
    </row>
    <row r="17111" spans="5:5" ht="13.5" thickTop="1" thickBot="1">
      <c r="E17111"/>
    </row>
    <row r="17112" spans="5:5" ht="13.5" thickTop="1" thickBot="1">
      <c r="E17112"/>
    </row>
    <row r="17113" spans="5:5" ht="13.5" thickTop="1" thickBot="1">
      <c r="E17113"/>
    </row>
    <row r="17114" spans="5:5" ht="13.5" thickTop="1" thickBot="1">
      <c r="E17114"/>
    </row>
    <row r="17115" spans="5:5" ht="13.5" thickTop="1" thickBot="1">
      <c r="E17115"/>
    </row>
    <row r="17116" spans="5:5" ht="13.5" thickTop="1" thickBot="1">
      <c r="E17116"/>
    </row>
    <row r="17117" spans="5:5" ht="13.5" thickTop="1" thickBot="1">
      <c r="E17117"/>
    </row>
    <row r="17118" spans="5:5" ht="13.5" thickTop="1" thickBot="1">
      <c r="E17118"/>
    </row>
    <row r="17119" spans="5:5" ht="13.5" thickTop="1" thickBot="1">
      <c r="E17119"/>
    </row>
    <row r="17120" spans="5:5" ht="13.5" thickTop="1" thickBot="1">
      <c r="E17120"/>
    </row>
    <row r="17121" spans="5:5" ht="13.5" thickTop="1" thickBot="1">
      <c r="E17121"/>
    </row>
    <row r="17122" spans="5:5" ht="13.5" thickTop="1" thickBot="1">
      <c r="E17122"/>
    </row>
    <row r="17123" spans="5:5" ht="13.5" thickTop="1" thickBot="1">
      <c r="E17123"/>
    </row>
    <row r="17124" spans="5:5" ht="13.5" thickTop="1" thickBot="1">
      <c r="E17124"/>
    </row>
    <row r="17125" spans="5:5" ht="13.5" thickTop="1" thickBot="1">
      <c r="E17125"/>
    </row>
    <row r="17126" spans="5:5" ht="13.5" thickTop="1" thickBot="1">
      <c r="E17126"/>
    </row>
    <row r="17127" spans="5:5" ht="13.5" thickTop="1" thickBot="1">
      <c r="E17127"/>
    </row>
    <row r="17128" spans="5:5" ht="13.5" thickTop="1" thickBot="1">
      <c r="E17128"/>
    </row>
    <row r="17129" spans="5:5" ht="13.5" thickTop="1" thickBot="1">
      <c r="E17129"/>
    </row>
    <row r="17130" spans="5:5" ht="13.5" thickTop="1" thickBot="1">
      <c r="E17130"/>
    </row>
    <row r="17131" spans="5:5" ht="13.5" thickTop="1" thickBot="1">
      <c r="E17131"/>
    </row>
    <row r="17132" spans="5:5" ht="13.5" thickTop="1" thickBot="1">
      <c r="E17132"/>
    </row>
    <row r="17133" spans="5:5" ht="13.5" thickTop="1" thickBot="1">
      <c r="E17133"/>
    </row>
    <row r="17134" spans="5:5" ht="13.5" thickTop="1" thickBot="1">
      <c r="E17134"/>
    </row>
    <row r="17135" spans="5:5" ht="13.5" thickTop="1" thickBot="1">
      <c r="E17135"/>
    </row>
    <row r="17136" spans="5:5" ht="13.5" thickTop="1" thickBot="1">
      <c r="E17136"/>
    </row>
    <row r="17137" spans="5:5" ht="13.5" thickTop="1" thickBot="1">
      <c r="E17137"/>
    </row>
    <row r="17138" spans="5:5" ht="13.5" thickTop="1" thickBot="1">
      <c r="E17138"/>
    </row>
    <row r="17139" spans="5:5" ht="13.5" thickTop="1" thickBot="1">
      <c r="E17139"/>
    </row>
    <row r="17140" spans="5:5" ht="13.5" thickTop="1" thickBot="1">
      <c r="E17140"/>
    </row>
    <row r="17141" spans="5:5" ht="13.5" thickTop="1" thickBot="1">
      <c r="E17141"/>
    </row>
    <row r="17142" spans="5:5" ht="13.5" thickTop="1" thickBot="1">
      <c r="E17142"/>
    </row>
    <row r="17143" spans="5:5" ht="13.5" thickTop="1" thickBot="1">
      <c r="E17143"/>
    </row>
    <row r="17144" spans="5:5" ht="13.5" thickTop="1" thickBot="1">
      <c r="E17144"/>
    </row>
    <row r="17145" spans="5:5" ht="13.5" thickTop="1" thickBot="1">
      <c r="E17145"/>
    </row>
    <row r="17146" spans="5:5" ht="13.5" thickTop="1" thickBot="1">
      <c r="E17146"/>
    </row>
    <row r="17147" spans="5:5" ht="13.5" thickTop="1" thickBot="1">
      <c r="E17147"/>
    </row>
    <row r="17148" spans="5:5" ht="13" thickTop="1">
      <c r="E17148"/>
    </row>
    <row r="17149" spans="5:5">
      <c r="E17149"/>
    </row>
    <row r="17150" spans="5:5">
      <c r="E17150"/>
    </row>
    <row r="17151" spans="5:5">
      <c r="E17151"/>
    </row>
    <row r="17152" spans="5:5">
      <c r="E17152"/>
    </row>
    <row r="17153" spans="5:5">
      <c r="E17153"/>
    </row>
    <row r="17154" spans="5:5">
      <c r="E17154"/>
    </row>
    <row r="17155" spans="5:5">
      <c r="E17155"/>
    </row>
    <row r="17156" spans="5:5">
      <c r="E17156"/>
    </row>
    <row r="17157" spans="5:5">
      <c r="E17157"/>
    </row>
    <row r="17158" spans="5:5">
      <c r="E17158"/>
    </row>
    <row r="17159" spans="5:5">
      <c r="E17159"/>
    </row>
    <row r="17160" spans="5:5">
      <c r="E17160"/>
    </row>
    <row r="17161" spans="5:5" ht="13" thickBot="1">
      <c r="E17161"/>
    </row>
    <row r="17162" spans="5:5" ht="13.5" thickTop="1" thickBot="1">
      <c r="E17162"/>
    </row>
    <row r="17163" spans="5:5" ht="13.5" thickTop="1" thickBot="1">
      <c r="E17163"/>
    </row>
    <row r="17164" spans="5:5" ht="13.5" thickTop="1" thickBot="1">
      <c r="E17164"/>
    </row>
    <row r="17165" spans="5:5" ht="13.5" thickTop="1" thickBot="1">
      <c r="E17165"/>
    </row>
    <row r="17166" spans="5:5" ht="13.5" thickTop="1" thickBot="1">
      <c r="E17166"/>
    </row>
    <row r="17167" spans="5:5" ht="13.5" thickTop="1" thickBot="1">
      <c r="E17167"/>
    </row>
    <row r="17168" spans="5:5" ht="13.5" thickTop="1" thickBot="1">
      <c r="E17168"/>
    </row>
    <row r="17169" spans="5:5" ht="13.5" thickTop="1" thickBot="1">
      <c r="E17169"/>
    </row>
    <row r="17170" spans="5:5" ht="13.5" thickTop="1" thickBot="1">
      <c r="E17170"/>
    </row>
    <row r="17171" spans="5:5" ht="13.5" thickTop="1" thickBot="1">
      <c r="E17171"/>
    </row>
    <row r="17172" spans="5:5" ht="13.5" thickTop="1" thickBot="1">
      <c r="E17172"/>
    </row>
    <row r="17173" spans="5:5" ht="13.5" thickTop="1" thickBot="1">
      <c r="E17173"/>
    </row>
    <row r="17174" spans="5:5" ht="13.5" thickTop="1" thickBot="1">
      <c r="E17174"/>
    </row>
    <row r="17175" spans="5:5" ht="13.5" thickTop="1" thickBot="1">
      <c r="E17175"/>
    </row>
    <row r="17176" spans="5:5" ht="13.5" thickTop="1" thickBot="1">
      <c r="E17176"/>
    </row>
    <row r="17177" spans="5:5" ht="13.5" thickTop="1" thickBot="1">
      <c r="E17177"/>
    </row>
    <row r="17178" spans="5:5" ht="13.5" thickTop="1" thickBot="1">
      <c r="E17178"/>
    </row>
    <row r="17179" spans="5:5" ht="13.5" thickTop="1" thickBot="1">
      <c r="E17179"/>
    </row>
    <row r="17180" spans="5:5" ht="13.5" thickTop="1" thickBot="1">
      <c r="E17180"/>
    </row>
    <row r="17181" spans="5:5" ht="13.5" thickTop="1" thickBot="1">
      <c r="E17181"/>
    </row>
    <row r="17182" spans="5:5" ht="13.5" thickTop="1" thickBot="1">
      <c r="E17182"/>
    </row>
    <row r="17183" spans="5:5" ht="13.5" thickTop="1" thickBot="1">
      <c r="E17183"/>
    </row>
    <row r="17184" spans="5:5" ht="13.5" thickTop="1" thickBot="1">
      <c r="E17184"/>
    </row>
    <row r="17185" spans="5:5" ht="13.5" thickTop="1" thickBot="1">
      <c r="E17185"/>
    </row>
    <row r="17186" spans="5:5" ht="13.5" thickTop="1" thickBot="1">
      <c r="E17186"/>
    </row>
    <row r="17187" spans="5:5" ht="13.5" thickTop="1" thickBot="1">
      <c r="E17187"/>
    </row>
    <row r="17188" spans="5:5" ht="13.5" thickTop="1" thickBot="1">
      <c r="E17188"/>
    </row>
    <row r="17189" spans="5:5" ht="13.5" thickTop="1" thickBot="1">
      <c r="E17189"/>
    </row>
    <row r="17190" spans="5:5" ht="13.5" thickTop="1" thickBot="1">
      <c r="E17190"/>
    </row>
    <row r="17191" spans="5:5" ht="13.5" thickTop="1" thickBot="1">
      <c r="E17191"/>
    </row>
    <row r="17192" spans="5:5" ht="13.5" thickTop="1" thickBot="1">
      <c r="E17192"/>
    </row>
    <row r="17193" spans="5:5" ht="13.5" thickTop="1" thickBot="1">
      <c r="E17193"/>
    </row>
    <row r="17194" spans="5:5" ht="13.5" thickTop="1" thickBot="1">
      <c r="E17194"/>
    </row>
    <row r="17195" spans="5:5" ht="13.5" thickTop="1" thickBot="1">
      <c r="E17195"/>
    </row>
    <row r="17196" spans="5:5" ht="13.5" thickTop="1" thickBot="1">
      <c r="E17196"/>
    </row>
    <row r="17197" spans="5:5" ht="13.5" thickTop="1" thickBot="1">
      <c r="E17197"/>
    </row>
    <row r="17198" spans="5:5" ht="13.5" thickTop="1" thickBot="1">
      <c r="E17198"/>
    </row>
    <row r="17199" spans="5:5" ht="13.5" thickTop="1" thickBot="1">
      <c r="E17199"/>
    </row>
    <row r="17200" spans="5:5" ht="13.5" thickTop="1" thickBot="1">
      <c r="E17200"/>
    </row>
    <row r="17201" spans="5:5" ht="13.5" thickTop="1" thickBot="1">
      <c r="E17201"/>
    </row>
    <row r="17202" spans="5:5" ht="13.5" thickTop="1" thickBot="1">
      <c r="E17202"/>
    </row>
    <row r="17203" spans="5:5" ht="13.5" thickTop="1" thickBot="1">
      <c r="E17203"/>
    </row>
    <row r="17204" spans="5:5" ht="13.5" thickTop="1" thickBot="1">
      <c r="E17204"/>
    </row>
    <row r="17205" spans="5:5" ht="13.5" thickTop="1" thickBot="1">
      <c r="E17205"/>
    </row>
    <row r="17206" spans="5:5" ht="13.5" thickTop="1" thickBot="1">
      <c r="E17206"/>
    </row>
    <row r="17207" spans="5:5" ht="13.5" thickTop="1" thickBot="1">
      <c r="E17207"/>
    </row>
    <row r="17208" spans="5:5" ht="13.5" thickTop="1" thickBot="1">
      <c r="E17208"/>
    </row>
    <row r="17209" spans="5:5" ht="13.5" thickTop="1" thickBot="1">
      <c r="E17209"/>
    </row>
    <row r="17210" spans="5:5" ht="13.5" thickTop="1" thickBot="1">
      <c r="E17210"/>
    </row>
    <row r="17211" spans="5:5" ht="13.5" thickTop="1" thickBot="1">
      <c r="E17211"/>
    </row>
    <row r="17212" spans="5:5" ht="13.5" thickTop="1" thickBot="1">
      <c r="E17212"/>
    </row>
    <row r="17213" spans="5:5" ht="13.5" thickTop="1" thickBot="1">
      <c r="E17213"/>
    </row>
    <row r="17214" spans="5:5" ht="13.5" thickTop="1" thickBot="1">
      <c r="E17214"/>
    </row>
    <row r="17215" spans="5:5" ht="13.5" thickTop="1" thickBot="1">
      <c r="E17215"/>
    </row>
    <row r="17216" spans="5:5" ht="13.5" thickTop="1" thickBot="1">
      <c r="E17216"/>
    </row>
    <row r="17217" spans="5:5" ht="13.5" thickTop="1" thickBot="1">
      <c r="E17217"/>
    </row>
    <row r="17218" spans="5:5" ht="13" thickTop="1">
      <c r="E17218"/>
    </row>
    <row r="17219" spans="5:5">
      <c r="E17219"/>
    </row>
    <row r="17220" spans="5:5">
      <c r="E17220"/>
    </row>
    <row r="17221" spans="5:5">
      <c r="E17221"/>
    </row>
    <row r="17222" spans="5:5">
      <c r="E17222"/>
    </row>
    <row r="17223" spans="5:5">
      <c r="E17223"/>
    </row>
    <row r="17224" spans="5:5">
      <c r="E17224"/>
    </row>
    <row r="17225" spans="5:5">
      <c r="E17225"/>
    </row>
    <row r="17226" spans="5:5">
      <c r="E17226"/>
    </row>
    <row r="17227" spans="5:5">
      <c r="E17227"/>
    </row>
    <row r="17228" spans="5:5">
      <c r="E17228"/>
    </row>
    <row r="17229" spans="5:5">
      <c r="E17229"/>
    </row>
    <row r="17230" spans="5:5">
      <c r="E17230"/>
    </row>
    <row r="17231" spans="5:5" ht="13" thickBot="1">
      <c r="E17231"/>
    </row>
    <row r="17232" spans="5:5" ht="13.5" thickTop="1" thickBot="1">
      <c r="E17232"/>
    </row>
    <row r="17233" spans="5:5" ht="13.5" thickTop="1" thickBot="1">
      <c r="E17233"/>
    </row>
    <row r="17234" spans="5:5" ht="13.5" thickTop="1" thickBot="1">
      <c r="E17234"/>
    </row>
    <row r="17235" spans="5:5" ht="13.5" thickTop="1" thickBot="1">
      <c r="E17235"/>
    </row>
    <row r="17236" spans="5:5" ht="13.5" thickTop="1" thickBot="1">
      <c r="E17236"/>
    </row>
    <row r="17237" spans="5:5" ht="13.5" thickTop="1" thickBot="1">
      <c r="E17237"/>
    </row>
    <row r="17238" spans="5:5" ht="13.5" thickTop="1" thickBot="1">
      <c r="E17238"/>
    </row>
    <row r="17239" spans="5:5" ht="13.5" thickTop="1" thickBot="1">
      <c r="E17239"/>
    </row>
    <row r="17240" spans="5:5" ht="13.5" thickTop="1" thickBot="1">
      <c r="E17240"/>
    </row>
    <row r="17241" spans="5:5" ht="13.5" thickTop="1" thickBot="1">
      <c r="E17241"/>
    </row>
    <row r="17242" spans="5:5" ht="13.5" thickTop="1" thickBot="1">
      <c r="E17242"/>
    </row>
    <row r="17243" spans="5:5" ht="13.5" thickTop="1" thickBot="1">
      <c r="E17243"/>
    </row>
    <row r="17244" spans="5:5" ht="13.5" thickTop="1" thickBot="1">
      <c r="E17244"/>
    </row>
    <row r="17245" spans="5:5" ht="13.5" thickTop="1" thickBot="1">
      <c r="E17245"/>
    </row>
    <row r="17246" spans="5:5" ht="13.5" thickTop="1" thickBot="1">
      <c r="E17246"/>
    </row>
    <row r="17247" spans="5:5" ht="13.5" thickTop="1" thickBot="1">
      <c r="E17247"/>
    </row>
    <row r="17248" spans="5:5" ht="13.5" thickTop="1" thickBot="1">
      <c r="E17248"/>
    </row>
    <row r="17249" spans="5:5" ht="13.5" thickTop="1" thickBot="1">
      <c r="E17249"/>
    </row>
    <row r="17250" spans="5:5" ht="13.5" thickTop="1" thickBot="1">
      <c r="E17250"/>
    </row>
    <row r="17251" spans="5:5" ht="13.5" thickTop="1" thickBot="1">
      <c r="E17251"/>
    </row>
    <row r="17252" spans="5:5" ht="13.5" thickTop="1" thickBot="1">
      <c r="E17252"/>
    </row>
    <row r="17253" spans="5:5" ht="13.5" thickTop="1" thickBot="1">
      <c r="E17253"/>
    </row>
    <row r="17254" spans="5:5" ht="13.5" thickTop="1" thickBot="1">
      <c r="E17254"/>
    </row>
    <row r="17255" spans="5:5" ht="13.5" thickTop="1" thickBot="1">
      <c r="E17255"/>
    </row>
    <row r="17256" spans="5:5" ht="13.5" thickTop="1" thickBot="1">
      <c r="E17256"/>
    </row>
    <row r="17257" spans="5:5" ht="13.5" thickTop="1" thickBot="1">
      <c r="E17257"/>
    </row>
    <row r="17258" spans="5:5" ht="13.5" thickTop="1" thickBot="1">
      <c r="E17258"/>
    </row>
    <row r="17259" spans="5:5" ht="13.5" thickTop="1" thickBot="1">
      <c r="E17259"/>
    </row>
    <row r="17260" spans="5:5" ht="13.5" thickTop="1" thickBot="1">
      <c r="E17260"/>
    </row>
    <row r="17261" spans="5:5" ht="13.5" thickTop="1" thickBot="1">
      <c r="E17261"/>
    </row>
    <row r="17262" spans="5:5" ht="13.5" thickTop="1" thickBot="1">
      <c r="E17262"/>
    </row>
    <row r="17263" spans="5:5" ht="13.5" thickTop="1" thickBot="1">
      <c r="E17263"/>
    </row>
    <row r="17264" spans="5:5" ht="13.5" thickTop="1" thickBot="1">
      <c r="E17264"/>
    </row>
    <row r="17265" spans="5:5" ht="13.5" thickTop="1" thickBot="1">
      <c r="E17265"/>
    </row>
    <row r="17266" spans="5:5" ht="13.5" thickTop="1" thickBot="1">
      <c r="E17266"/>
    </row>
    <row r="17267" spans="5:5" ht="13.5" thickTop="1" thickBot="1">
      <c r="E17267"/>
    </row>
    <row r="17268" spans="5:5" ht="13.5" thickTop="1" thickBot="1">
      <c r="E17268"/>
    </row>
    <row r="17269" spans="5:5" ht="13.5" thickTop="1" thickBot="1">
      <c r="E17269"/>
    </row>
    <row r="17270" spans="5:5" ht="13.5" thickTop="1" thickBot="1">
      <c r="E17270"/>
    </row>
    <row r="17271" spans="5:5" ht="13.5" thickTop="1" thickBot="1">
      <c r="E17271"/>
    </row>
    <row r="17272" spans="5:5" ht="13.5" thickTop="1" thickBot="1">
      <c r="E17272"/>
    </row>
    <row r="17273" spans="5:5" ht="13.5" thickTop="1" thickBot="1">
      <c r="E17273"/>
    </row>
    <row r="17274" spans="5:5" ht="13.5" thickTop="1" thickBot="1">
      <c r="E17274"/>
    </row>
    <row r="17275" spans="5:5" ht="13.5" thickTop="1" thickBot="1">
      <c r="E17275"/>
    </row>
    <row r="17276" spans="5:5" ht="13.5" thickTop="1" thickBot="1">
      <c r="E17276"/>
    </row>
    <row r="17277" spans="5:5" ht="13.5" thickTop="1" thickBot="1">
      <c r="E17277"/>
    </row>
    <row r="17278" spans="5:5" ht="13.5" thickTop="1" thickBot="1">
      <c r="E17278"/>
    </row>
    <row r="17279" spans="5:5" ht="13.5" thickTop="1" thickBot="1">
      <c r="E17279"/>
    </row>
    <row r="17280" spans="5:5" ht="13.5" thickTop="1" thickBot="1">
      <c r="E17280"/>
    </row>
    <row r="17281" spans="5:5" ht="13.5" thickTop="1" thickBot="1">
      <c r="E17281"/>
    </row>
    <row r="17282" spans="5:5" ht="13.5" thickTop="1" thickBot="1">
      <c r="E17282"/>
    </row>
    <row r="17283" spans="5:5" ht="13.5" thickTop="1" thickBot="1">
      <c r="E17283"/>
    </row>
    <row r="17284" spans="5:5" ht="13.5" thickTop="1" thickBot="1">
      <c r="E17284"/>
    </row>
    <row r="17285" spans="5:5" ht="13.5" thickTop="1" thickBot="1">
      <c r="E17285"/>
    </row>
    <row r="17286" spans="5:5" ht="13.5" thickTop="1" thickBot="1">
      <c r="E17286"/>
    </row>
    <row r="17287" spans="5:5" ht="13.5" thickTop="1" thickBot="1">
      <c r="E17287"/>
    </row>
    <row r="17288" spans="5:5" ht="13" thickTop="1">
      <c r="E17288"/>
    </row>
    <row r="17289" spans="5:5">
      <c r="E17289"/>
    </row>
    <row r="17290" spans="5:5">
      <c r="E17290"/>
    </row>
    <row r="17291" spans="5:5">
      <c r="E17291"/>
    </row>
    <row r="17292" spans="5:5">
      <c r="E17292"/>
    </row>
    <row r="17293" spans="5:5">
      <c r="E17293"/>
    </row>
    <row r="17294" spans="5:5">
      <c r="E17294"/>
    </row>
    <row r="17295" spans="5:5">
      <c r="E17295"/>
    </row>
    <row r="17296" spans="5:5">
      <c r="E17296"/>
    </row>
    <row r="17297" spans="5:5">
      <c r="E17297"/>
    </row>
    <row r="17298" spans="5:5">
      <c r="E17298"/>
    </row>
    <row r="17299" spans="5:5">
      <c r="E17299"/>
    </row>
    <row r="17300" spans="5:5">
      <c r="E17300"/>
    </row>
    <row r="17301" spans="5:5" ht="13" thickBot="1">
      <c r="E17301"/>
    </row>
    <row r="17302" spans="5:5" ht="13.5" thickTop="1" thickBot="1">
      <c r="E17302"/>
    </row>
    <row r="17303" spans="5:5" ht="13.5" thickTop="1" thickBot="1">
      <c r="E17303"/>
    </row>
    <row r="17304" spans="5:5" ht="13.5" thickTop="1" thickBot="1">
      <c r="E17304"/>
    </row>
    <row r="17305" spans="5:5" ht="13.5" thickTop="1" thickBot="1">
      <c r="E17305"/>
    </row>
    <row r="17306" spans="5:5" ht="13.5" thickTop="1" thickBot="1">
      <c r="E17306"/>
    </row>
    <row r="17307" spans="5:5" ht="13.5" thickTop="1" thickBot="1">
      <c r="E17307"/>
    </row>
    <row r="17308" spans="5:5" ht="13.5" thickTop="1" thickBot="1">
      <c r="E17308"/>
    </row>
    <row r="17309" spans="5:5" ht="13.5" thickTop="1" thickBot="1">
      <c r="E17309"/>
    </row>
    <row r="17310" spans="5:5" ht="13.5" thickTop="1" thickBot="1">
      <c r="E17310"/>
    </row>
    <row r="17311" spans="5:5" ht="13.5" thickTop="1" thickBot="1">
      <c r="E17311"/>
    </row>
    <row r="17312" spans="5:5" ht="13.5" thickTop="1" thickBot="1">
      <c r="E17312"/>
    </row>
    <row r="17313" spans="5:5" ht="13.5" thickTop="1" thickBot="1">
      <c r="E17313"/>
    </row>
    <row r="17314" spans="5:5" ht="13.5" thickTop="1" thickBot="1">
      <c r="E17314"/>
    </row>
    <row r="17315" spans="5:5" ht="13.5" thickTop="1" thickBot="1">
      <c r="E17315"/>
    </row>
    <row r="17316" spans="5:5" ht="13.5" thickTop="1" thickBot="1">
      <c r="E17316"/>
    </row>
    <row r="17317" spans="5:5" ht="13.5" thickTop="1" thickBot="1">
      <c r="E17317"/>
    </row>
    <row r="17318" spans="5:5" ht="13.5" thickTop="1" thickBot="1">
      <c r="E17318"/>
    </row>
    <row r="17319" spans="5:5" ht="13.5" thickTop="1" thickBot="1">
      <c r="E17319"/>
    </row>
    <row r="17320" spans="5:5" ht="13.5" thickTop="1" thickBot="1">
      <c r="E17320"/>
    </row>
    <row r="17321" spans="5:5" ht="13.5" thickTop="1" thickBot="1">
      <c r="E17321"/>
    </row>
    <row r="17322" spans="5:5" ht="13.5" thickTop="1" thickBot="1">
      <c r="E17322"/>
    </row>
    <row r="17323" spans="5:5" ht="13.5" thickTop="1" thickBot="1">
      <c r="E17323"/>
    </row>
    <row r="17324" spans="5:5" ht="13.5" thickTop="1" thickBot="1">
      <c r="E17324"/>
    </row>
    <row r="17325" spans="5:5" ht="13.5" thickTop="1" thickBot="1">
      <c r="E17325"/>
    </row>
    <row r="17326" spans="5:5" ht="13.5" thickTop="1" thickBot="1">
      <c r="E17326"/>
    </row>
    <row r="17327" spans="5:5" ht="13.5" thickTop="1" thickBot="1">
      <c r="E17327"/>
    </row>
    <row r="17328" spans="5:5" ht="13.5" thickTop="1" thickBot="1">
      <c r="E17328"/>
    </row>
    <row r="17329" spans="5:5" ht="13.5" thickTop="1" thickBot="1">
      <c r="E17329"/>
    </row>
    <row r="17330" spans="5:5" ht="13.5" thickTop="1" thickBot="1">
      <c r="E17330"/>
    </row>
    <row r="17331" spans="5:5" ht="13.5" thickTop="1" thickBot="1">
      <c r="E17331"/>
    </row>
    <row r="17332" spans="5:5" ht="13.5" thickTop="1" thickBot="1">
      <c r="E17332"/>
    </row>
    <row r="17333" spans="5:5" ht="13.5" thickTop="1" thickBot="1">
      <c r="E17333"/>
    </row>
    <row r="17334" spans="5:5" ht="13.5" thickTop="1" thickBot="1">
      <c r="E17334"/>
    </row>
    <row r="17335" spans="5:5" ht="13.5" thickTop="1" thickBot="1">
      <c r="E17335"/>
    </row>
    <row r="17336" spans="5:5" ht="13.5" thickTop="1" thickBot="1">
      <c r="E17336"/>
    </row>
    <row r="17337" spans="5:5" ht="13.5" thickTop="1" thickBot="1">
      <c r="E17337"/>
    </row>
    <row r="17338" spans="5:5" ht="13.5" thickTop="1" thickBot="1">
      <c r="E17338"/>
    </row>
    <row r="17339" spans="5:5" ht="13.5" thickTop="1" thickBot="1">
      <c r="E17339"/>
    </row>
    <row r="17340" spans="5:5" ht="13.5" thickTop="1" thickBot="1">
      <c r="E17340"/>
    </row>
    <row r="17341" spans="5:5" ht="13.5" thickTop="1" thickBot="1">
      <c r="E17341"/>
    </row>
    <row r="17342" spans="5:5" ht="13.5" thickTop="1" thickBot="1">
      <c r="E17342"/>
    </row>
    <row r="17343" spans="5:5" ht="13.5" thickTop="1" thickBot="1">
      <c r="E17343"/>
    </row>
    <row r="17344" spans="5:5" ht="13.5" thickTop="1" thickBot="1">
      <c r="E17344"/>
    </row>
    <row r="17345" spans="5:5" ht="13.5" thickTop="1" thickBot="1">
      <c r="E17345"/>
    </row>
    <row r="17346" spans="5:5" ht="13.5" thickTop="1" thickBot="1">
      <c r="E17346"/>
    </row>
    <row r="17347" spans="5:5" ht="13.5" thickTop="1" thickBot="1">
      <c r="E17347"/>
    </row>
    <row r="17348" spans="5:5" ht="13.5" thickTop="1" thickBot="1">
      <c r="E17348"/>
    </row>
    <row r="17349" spans="5:5" ht="13.5" thickTop="1" thickBot="1">
      <c r="E17349"/>
    </row>
    <row r="17350" spans="5:5" ht="13.5" thickTop="1" thickBot="1">
      <c r="E17350"/>
    </row>
    <row r="17351" spans="5:5" ht="13.5" thickTop="1" thickBot="1">
      <c r="E17351"/>
    </row>
    <row r="17352" spans="5:5" ht="13.5" thickTop="1" thickBot="1">
      <c r="E17352"/>
    </row>
    <row r="17353" spans="5:5" ht="13.5" thickTop="1" thickBot="1">
      <c r="E17353"/>
    </row>
    <row r="17354" spans="5:5" ht="13.5" thickTop="1" thickBot="1">
      <c r="E17354"/>
    </row>
    <row r="17355" spans="5:5" ht="13.5" thickTop="1" thickBot="1">
      <c r="E17355"/>
    </row>
    <row r="17356" spans="5:5" ht="13.5" thickTop="1" thickBot="1">
      <c r="E17356"/>
    </row>
    <row r="17357" spans="5:5" ht="13.5" thickTop="1" thickBot="1">
      <c r="E17357"/>
    </row>
    <row r="17358" spans="5:5" ht="13" thickTop="1">
      <c r="E17358"/>
    </row>
    <row r="17359" spans="5:5">
      <c r="E17359"/>
    </row>
    <row r="17360" spans="5:5">
      <c r="E17360"/>
    </row>
    <row r="17361" spans="5:5">
      <c r="E17361"/>
    </row>
    <row r="17362" spans="5:5">
      <c r="E17362"/>
    </row>
    <row r="17363" spans="5:5">
      <c r="E17363"/>
    </row>
    <row r="17364" spans="5:5">
      <c r="E17364"/>
    </row>
    <row r="17365" spans="5:5">
      <c r="E17365"/>
    </row>
    <row r="17366" spans="5:5">
      <c r="E17366"/>
    </row>
    <row r="17367" spans="5:5">
      <c r="E17367"/>
    </row>
    <row r="17368" spans="5:5">
      <c r="E17368"/>
    </row>
    <row r="17369" spans="5:5">
      <c r="E17369"/>
    </row>
    <row r="17370" spans="5:5">
      <c r="E17370"/>
    </row>
    <row r="17371" spans="5:5" ht="13" thickBot="1">
      <c r="E17371"/>
    </row>
    <row r="17372" spans="5:5" ht="13.5" thickTop="1" thickBot="1">
      <c r="E17372"/>
    </row>
    <row r="17373" spans="5:5" ht="13.5" thickTop="1" thickBot="1">
      <c r="E17373"/>
    </row>
    <row r="17374" spans="5:5" ht="13.5" thickTop="1" thickBot="1">
      <c r="E17374"/>
    </row>
    <row r="17375" spans="5:5" ht="13.5" thickTop="1" thickBot="1">
      <c r="E17375"/>
    </row>
    <row r="17376" spans="5:5" ht="13.5" thickTop="1" thickBot="1">
      <c r="E17376"/>
    </row>
    <row r="17377" spans="5:5" ht="13.5" thickTop="1" thickBot="1">
      <c r="E17377"/>
    </row>
    <row r="17378" spans="5:5" ht="13.5" thickTop="1" thickBot="1">
      <c r="E17378"/>
    </row>
    <row r="17379" spans="5:5" ht="13.5" thickTop="1" thickBot="1">
      <c r="E17379"/>
    </row>
    <row r="17380" spans="5:5" ht="13.5" thickTop="1" thickBot="1">
      <c r="E17380"/>
    </row>
    <row r="17381" spans="5:5" ht="13.5" thickTop="1" thickBot="1">
      <c r="E17381"/>
    </row>
    <row r="17382" spans="5:5" ht="13.5" thickTop="1" thickBot="1">
      <c r="E17382"/>
    </row>
    <row r="17383" spans="5:5" ht="13.5" thickTop="1" thickBot="1">
      <c r="E17383"/>
    </row>
    <row r="17384" spans="5:5" ht="13.5" thickTop="1" thickBot="1">
      <c r="E17384"/>
    </row>
    <row r="17385" spans="5:5" ht="13.5" thickTop="1" thickBot="1">
      <c r="E17385"/>
    </row>
    <row r="17386" spans="5:5" ht="13.5" thickTop="1" thickBot="1">
      <c r="E17386"/>
    </row>
    <row r="17387" spans="5:5" ht="13.5" thickTop="1" thickBot="1">
      <c r="E17387"/>
    </row>
    <row r="17388" spans="5:5" ht="13.5" thickTop="1" thickBot="1">
      <c r="E17388"/>
    </row>
    <row r="17389" spans="5:5" ht="13.5" thickTop="1" thickBot="1">
      <c r="E17389"/>
    </row>
    <row r="17390" spans="5:5" ht="13.5" thickTop="1" thickBot="1">
      <c r="E17390"/>
    </row>
    <row r="17391" spans="5:5" ht="13.5" thickTop="1" thickBot="1">
      <c r="E17391"/>
    </row>
    <row r="17392" spans="5:5" ht="13.5" thickTop="1" thickBot="1">
      <c r="E17392"/>
    </row>
    <row r="17393" spans="5:5" ht="13.5" thickTop="1" thickBot="1">
      <c r="E17393"/>
    </row>
    <row r="17394" spans="5:5" ht="13.5" thickTop="1" thickBot="1">
      <c r="E17394"/>
    </row>
    <row r="17395" spans="5:5" ht="13.5" thickTop="1" thickBot="1">
      <c r="E17395"/>
    </row>
    <row r="17396" spans="5:5" ht="13.5" thickTop="1" thickBot="1">
      <c r="E17396"/>
    </row>
    <row r="17397" spans="5:5" ht="13.5" thickTop="1" thickBot="1">
      <c r="E17397"/>
    </row>
    <row r="17398" spans="5:5" ht="13.5" thickTop="1" thickBot="1">
      <c r="E17398"/>
    </row>
    <row r="17399" spans="5:5" ht="13.5" thickTop="1" thickBot="1">
      <c r="E17399"/>
    </row>
    <row r="17400" spans="5:5" ht="13.5" thickTop="1" thickBot="1">
      <c r="E17400"/>
    </row>
    <row r="17401" spans="5:5" ht="13.5" thickTop="1" thickBot="1">
      <c r="E17401"/>
    </row>
    <row r="17402" spans="5:5" ht="13.5" thickTop="1" thickBot="1">
      <c r="E17402"/>
    </row>
    <row r="17403" spans="5:5" ht="13.5" thickTop="1" thickBot="1">
      <c r="E17403"/>
    </row>
    <row r="17404" spans="5:5" ht="13.5" thickTop="1" thickBot="1">
      <c r="E17404"/>
    </row>
    <row r="17405" spans="5:5" ht="13.5" thickTop="1" thickBot="1">
      <c r="E17405"/>
    </row>
    <row r="17406" spans="5:5" ht="13.5" thickTop="1" thickBot="1">
      <c r="E17406"/>
    </row>
    <row r="17407" spans="5:5" ht="13.5" thickTop="1" thickBot="1">
      <c r="E17407"/>
    </row>
    <row r="17408" spans="5:5" ht="13.5" thickTop="1" thickBot="1">
      <c r="E17408"/>
    </row>
    <row r="17409" spans="5:5" ht="13.5" thickTop="1" thickBot="1">
      <c r="E17409"/>
    </row>
    <row r="17410" spans="5:5" ht="13.5" thickTop="1" thickBot="1">
      <c r="E17410"/>
    </row>
    <row r="17411" spans="5:5" ht="13.5" thickTop="1" thickBot="1">
      <c r="E17411"/>
    </row>
    <row r="17412" spans="5:5" ht="13.5" thickTop="1" thickBot="1">
      <c r="E17412"/>
    </row>
    <row r="17413" spans="5:5" ht="13.5" thickTop="1" thickBot="1">
      <c r="E17413"/>
    </row>
    <row r="17414" spans="5:5" ht="13.5" thickTop="1" thickBot="1">
      <c r="E17414"/>
    </row>
    <row r="17415" spans="5:5" ht="13.5" thickTop="1" thickBot="1">
      <c r="E17415"/>
    </row>
    <row r="17416" spans="5:5" ht="13.5" thickTop="1" thickBot="1">
      <c r="E17416"/>
    </row>
    <row r="17417" spans="5:5" ht="13.5" thickTop="1" thickBot="1">
      <c r="E17417"/>
    </row>
    <row r="17418" spans="5:5" ht="13.5" thickTop="1" thickBot="1">
      <c r="E17418"/>
    </row>
    <row r="17419" spans="5:5" ht="13.5" thickTop="1" thickBot="1">
      <c r="E17419"/>
    </row>
    <row r="17420" spans="5:5" ht="13.5" thickTop="1" thickBot="1">
      <c r="E17420"/>
    </row>
    <row r="17421" spans="5:5" ht="13.5" thickTop="1" thickBot="1">
      <c r="E17421"/>
    </row>
    <row r="17422" spans="5:5" ht="13.5" thickTop="1" thickBot="1">
      <c r="E17422"/>
    </row>
    <row r="17423" spans="5:5" ht="13.5" thickTop="1" thickBot="1">
      <c r="E17423"/>
    </row>
    <row r="17424" spans="5:5" ht="13.5" thickTop="1" thickBot="1">
      <c r="E17424"/>
    </row>
    <row r="17425" spans="5:5" ht="13.5" thickTop="1" thickBot="1">
      <c r="E17425"/>
    </row>
    <row r="17426" spans="5:5" ht="13.5" thickTop="1" thickBot="1">
      <c r="E17426"/>
    </row>
    <row r="17427" spans="5:5" ht="13.5" thickTop="1" thickBot="1">
      <c r="E17427"/>
    </row>
    <row r="17428" spans="5:5" ht="13" thickTop="1">
      <c r="E17428"/>
    </row>
    <row r="17429" spans="5:5">
      <c r="E17429"/>
    </row>
    <row r="17430" spans="5:5">
      <c r="E17430"/>
    </row>
    <row r="17431" spans="5:5">
      <c r="E17431"/>
    </row>
    <row r="17432" spans="5:5">
      <c r="E17432"/>
    </row>
    <row r="17433" spans="5:5">
      <c r="E17433"/>
    </row>
    <row r="17434" spans="5:5">
      <c r="E17434"/>
    </row>
    <row r="17435" spans="5:5">
      <c r="E17435"/>
    </row>
    <row r="17436" spans="5:5">
      <c r="E17436"/>
    </row>
    <row r="17437" spans="5:5">
      <c r="E17437"/>
    </row>
    <row r="17438" spans="5:5">
      <c r="E17438"/>
    </row>
    <row r="17439" spans="5:5">
      <c r="E17439"/>
    </row>
    <row r="17440" spans="5:5">
      <c r="E17440"/>
    </row>
    <row r="17441" spans="5:5" ht="13" thickBot="1">
      <c r="E17441"/>
    </row>
    <row r="17442" spans="5:5" ht="13.5" thickTop="1" thickBot="1">
      <c r="E17442"/>
    </row>
    <row r="17443" spans="5:5" ht="13.5" thickTop="1" thickBot="1">
      <c r="E17443"/>
    </row>
    <row r="17444" spans="5:5" ht="13.5" thickTop="1" thickBot="1">
      <c r="E17444"/>
    </row>
    <row r="17445" spans="5:5" ht="13.5" thickTop="1" thickBot="1">
      <c r="E17445"/>
    </row>
    <row r="17446" spans="5:5" ht="13.5" thickTop="1" thickBot="1">
      <c r="E17446"/>
    </row>
    <row r="17447" spans="5:5" ht="13.5" thickTop="1" thickBot="1">
      <c r="E17447"/>
    </row>
    <row r="17448" spans="5:5" ht="13.5" thickTop="1" thickBot="1">
      <c r="E17448"/>
    </row>
    <row r="17449" spans="5:5" ht="13.5" thickTop="1" thickBot="1">
      <c r="E17449"/>
    </row>
    <row r="17450" spans="5:5" ht="13.5" thickTop="1" thickBot="1">
      <c r="E17450"/>
    </row>
    <row r="17451" spans="5:5" ht="13.5" thickTop="1" thickBot="1">
      <c r="E17451"/>
    </row>
    <row r="17452" spans="5:5" ht="13.5" thickTop="1" thickBot="1">
      <c r="E17452"/>
    </row>
    <row r="17453" spans="5:5" ht="13.5" thickTop="1" thickBot="1">
      <c r="E17453"/>
    </row>
    <row r="17454" spans="5:5" ht="13.5" thickTop="1" thickBot="1">
      <c r="E17454"/>
    </row>
    <row r="17455" spans="5:5" ht="13.5" thickTop="1" thickBot="1">
      <c r="E17455"/>
    </row>
    <row r="17456" spans="5:5" ht="13.5" thickTop="1" thickBot="1">
      <c r="E17456"/>
    </row>
    <row r="17457" spans="5:5" ht="13.5" thickTop="1" thickBot="1">
      <c r="E17457"/>
    </row>
    <row r="17458" spans="5:5" ht="13.5" thickTop="1" thickBot="1">
      <c r="E17458"/>
    </row>
    <row r="17459" spans="5:5" ht="13.5" thickTop="1" thickBot="1">
      <c r="E17459"/>
    </row>
    <row r="17460" spans="5:5" ht="13.5" thickTop="1" thickBot="1">
      <c r="E17460"/>
    </row>
    <row r="17461" spans="5:5" ht="13.5" thickTop="1" thickBot="1">
      <c r="E17461"/>
    </row>
    <row r="17462" spans="5:5" ht="13.5" thickTop="1" thickBot="1">
      <c r="E17462"/>
    </row>
    <row r="17463" spans="5:5" ht="13.5" thickTop="1" thickBot="1">
      <c r="E17463"/>
    </row>
    <row r="17464" spans="5:5" ht="13.5" thickTop="1" thickBot="1">
      <c r="E17464"/>
    </row>
    <row r="17465" spans="5:5" ht="13.5" thickTop="1" thickBot="1">
      <c r="E17465"/>
    </row>
    <row r="17466" spans="5:5" ht="13.5" thickTop="1" thickBot="1">
      <c r="E17466"/>
    </row>
    <row r="17467" spans="5:5" ht="13.5" thickTop="1" thickBot="1">
      <c r="E17467"/>
    </row>
    <row r="17468" spans="5:5" ht="13.5" thickTop="1" thickBot="1">
      <c r="E17468"/>
    </row>
    <row r="17469" spans="5:5" ht="13.5" thickTop="1" thickBot="1">
      <c r="E17469"/>
    </row>
    <row r="17470" spans="5:5" ht="13.5" thickTop="1" thickBot="1">
      <c r="E17470"/>
    </row>
    <row r="17471" spans="5:5" ht="13.5" thickTop="1" thickBot="1">
      <c r="E17471"/>
    </row>
    <row r="17472" spans="5:5" ht="13.5" thickTop="1" thickBot="1">
      <c r="E17472"/>
    </row>
    <row r="17473" spans="5:5" ht="13.5" thickTop="1" thickBot="1">
      <c r="E17473"/>
    </row>
    <row r="17474" spans="5:5" ht="13.5" thickTop="1" thickBot="1">
      <c r="E17474"/>
    </row>
    <row r="17475" spans="5:5" ht="13.5" thickTop="1" thickBot="1">
      <c r="E17475"/>
    </row>
    <row r="17476" spans="5:5" ht="13.5" thickTop="1" thickBot="1">
      <c r="E17476"/>
    </row>
    <row r="17477" spans="5:5" ht="13.5" thickTop="1" thickBot="1">
      <c r="E17477"/>
    </row>
    <row r="17478" spans="5:5" ht="13.5" thickTop="1" thickBot="1">
      <c r="E17478"/>
    </row>
    <row r="17479" spans="5:5" ht="13.5" thickTop="1" thickBot="1">
      <c r="E17479"/>
    </row>
    <row r="17480" spans="5:5" ht="13.5" thickTop="1" thickBot="1">
      <c r="E17480"/>
    </row>
    <row r="17481" spans="5:5" ht="13.5" thickTop="1" thickBot="1">
      <c r="E17481"/>
    </row>
    <row r="17482" spans="5:5" ht="13.5" thickTop="1" thickBot="1">
      <c r="E17482"/>
    </row>
    <row r="17483" spans="5:5" ht="13.5" thickTop="1" thickBot="1">
      <c r="E17483"/>
    </row>
    <row r="17484" spans="5:5" ht="13.5" thickTop="1" thickBot="1">
      <c r="E17484"/>
    </row>
    <row r="17485" spans="5:5" ht="13.5" thickTop="1" thickBot="1">
      <c r="E17485"/>
    </row>
    <row r="17486" spans="5:5" ht="13.5" thickTop="1" thickBot="1">
      <c r="E17486"/>
    </row>
    <row r="17487" spans="5:5" ht="13.5" thickTop="1" thickBot="1">
      <c r="E17487"/>
    </row>
    <row r="17488" spans="5:5" ht="13.5" thickTop="1" thickBot="1">
      <c r="E17488"/>
    </row>
    <row r="17489" spans="5:5" ht="13.5" thickTop="1" thickBot="1">
      <c r="E17489"/>
    </row>
    <row r="17490" spans="5:5" ht="13.5" thickTop="1" thickBot="1">
      <c r="E17490"/>
    </row>
    <row r="17491" spans="5:5" ht="13.5" thickTop="1" thickBot="1">
      <c r="E17491"/>
    </row>
    <row r="17492" spans="5:5" ht="13.5" thickTop="1" thickBot="1">
      <c r="E17492"/>
    </row>
    <row r="17493" spans="5:5" ht="13.5" thickTop="1" thickBot="1">
      <c r="E17493"/>
    </row>
    <row r="17494" spans="5:5" ht="13.5" thickTop="1" thickBot="1">
      <c r="E17494"/>
    </row>
    <row r="17495" spans="5:5" ht="13.5" thickTop="1" thickBot="1">
      <c r="E17495"/>
    </row>
    <row r="17496" spans="5:5" ht="13.5" thickTop="1" thickBot="1">
      <c r="E17496"/>
    </row>
    <row r="17497" spans="5:5" ht="13.5" thickTop="1" thickBot="1">
      <c r="E17497"/>
    </row>
    <row r="17498" spans="5:5" ht="13" thickTop="1">
      <c r="E17498"/>
    </row>
    <row r="17499" spans="5:5">
      <c r="E17499"/>
    </row>
    <row r="17500" spans="5:5">
      <c r="E17500"/>
    </row>
    <row r="17501" spans="5:5">
      <c r="E17501"/>
    </row>
    <row r="17502" spans="5:5">
      <c r="E17502"/>
    </row>
    <row r="17503" spans="5:5">
      <c r="E17503"/>
    </row>
    <row r="17504" spans="5:5">
      <c r="E17504"/>
    </row>
    <row r="17505" spans="5:5">
      <c r="E17505"/>
    </row>
    <row r="17506" spans="5:5">
      <c r="E17506"/>
    </row>
    <row r="17507" spans="5:5">
      <c r="E17507"/>
    </row>
    <row r="17508" spans="5:5">
      <c r="E17508"/>
    </row>
    <row r="17509" spans="5:5">
      <c r="E17509"/>
    </row>
    <row r="17510" spans="5:5">
      <c r="E17510"/>
    </row>
    <row r="17511" spans="5:5" ht="13" thickBot="1">
      <c r="E17511"/>
    </row>
    <row r="17512" spans="5:5" ht="13.5" thickTop="1" thickBot="1">
      <c r="E17512"/>
    </row>
    <row r="17513" spans="5:5" ht="13.5" thickTop="1" thickBot="1">
      <c r="E17513"/>
    </row>
    <row r="17514" spans="5:5" ht="13.5" thickTop="1" thickBot="1">
      <c r="E17514"/>
    </row>
    <row r="17515" spans="5:5" ht="13.5" thickTop="1" thickBot="1">
      <c r="E17515"/>
    </row>
    <row r="17516" spans="5:5" ht="13.5" thickTop="1" thickBot="1">
      <c r="E17516"/>
    </row>
    <row r="17517" spans="5:5" ht="13.5" thickTop="1" thickBot="1">
      <c r="E17517"/>
    </row>
    <row r="17518" spans="5:5" ht="13.5" thickTop="1" thickBot="1">
      <c r="E17518"/>
    </row>
    <row r="17519" spans="5:5" ht="13.5" thickTop="1" thickBot="1">
      <c r="E17519"/>
    </row>
    <row r="17520" spans="5:5" ht="13.5" thickTop="1" thickBot="1">
      <c r="E17520"/>
    </row>
    <row r="17521" spans="5:5" ht="13.5" thickTop="1" thickBot="1">
      <c r="E17521"/>
    </row>
    <row r="17522" spans="5:5" ht="13.5" thickTop="1" thickBot="1">
      <c r="E17522"/>
    </row>
    <row r="17523" spans="5:5" ht="13.5" thickTop="1" thickBot="1">
      <c r="E17523"/>
    </row>
    <row r="17524" spans="5:5" ht="13.5" thickTop="1" thickBot="1">
      <c r="E17524"/>
    </row>
    <row r="17525" spans="5:5" ht="13.5" thickTop="1" thickBot="1">
      <c r="E17525"/>
    </row>
    <row r="17526" spans="5:5" ht="13.5" thickTop="1" thickBot="1">
      <c r="E17526"/>
    </row>
    <row r="17527" spans="5:5" ht="13.5" thickTop="1" thickBot="1">
      <c r="E17527"/>
    </row>
    <row r="17528" spans="5:5" ht="13.5" thickTop="1" thickBot="1">
      <c r="E17528"/>
    </row>
    <row r="17529" spans="5:5" ht="13.5" thickTop="1" thickBot="1">
      <c r="E17529"/>
    </row>
    <row r="17530" spans="5:5" ht="13.5" thickTop="1" thickBot="1">
      <c r="E17530"/>
    </row>
    <row r="17531" spans="5:5" ht="13.5" thickTop="1" thickBot="1">
      <c r="E17531"/>
    </row>
    <row r="17532" spans="5:5" ht="13.5" thickTop="1" thickBot="1">
      <c r="E17532"/>
    </row>
    <row r="17533" spans="5:5" ht="13.5" thickTop="1" thickBot="1">
      <c r="E17533"/>
    </row>
    <row r="17534" spans="5:5" ht="13.5" thickTop="1" thickBot="1">
      <c r="E17534"/>
    </row>
    <row r="17535" spans="5:5" ht="13.5" thickTop="1" thickBot="1">
      <c r="E17535"/>
    </row>
    <row r="17536" spans="5:5" ht="13.5" thickTop="1" thickBot="1">
      <c r="E17536"/>
    </row>
    <row r="17537" spans="5:5" ht="13.5" thickTop="1" thickBot="1">
      <c r="E17537"/>
    </row>
    <row r="17538" spans="5:5" ht="13.5" thickTop="1" thickBot="1">
      <c r="E17538"/>
    </row>
    <row r="17539" spans="5:5" ht="13.5" thickTop="1" thickBot="1">
      <c r="E17539"/>
    </row>
    <row r="17540" spans="5:5" ht="13.5" thickTop="1" thickBot="1">
      <c r="E17540"/>
    </row>
    <row r="17541" spans="5:5" ht="13.5" thickTop="1" thickBot="1">
      <c r="E17541"/>
    </row>
    <row r="17542" spans="5:5" ht="13.5" thickTop="1" thickBot="1">
      <c r="E17542"/>
    </row>
    <row r="17543" spans="5:5" ht="13.5" thickTop="1" thickBot="1">
      <c r="E17543"/>
    </row>
    <row r="17544" spans="5:5" ht="13.5" thickTop="1" thickBot="1">
      <c r="E17544"/>
    </row>
    <row r="17545" spans="5:5" ht="13.5" thickTop="1" thickBot="1">
      <c r="E17545"/>
    </row>
    <row r="17546" spans="5:5" ht="13.5" thickTop="1" thickBot="1">
      <c r="E17546"/>
    </row>
    <row r="17547" spans="5:5" ht="13.5" thickTop="1" thickBot="1">
      <c r="E17547"/>
    </row>
    <row r="17548" spans="5:5" ht="13.5" thickTop="1" thickBot="1">
      <c r="E17548"/>
    </row>
    <row r="17549" spans="5:5" ht="13.5" thickTop="1" thickBot="1">
      <c r="E17549"/>
    </row>
    <row r="17550" spans="5:5" ht="13.5" thickTop="1" thickBot="1">
      <c r="E17550"/>
    </row>
    <row r="17551" spans="5:5" ht="13.5" thickTop="1" thickBot="1">
      <c r="E17551"/>
    </row>
    <row r="17552" spans="5:5" ht="13.5" thickTop="1" thickBot="1">
      <c r="E17552"/>
    </row>
    <row r="17553" spans="5:5" ht="13.5" thickTop="1" thickBot="1">
      <c r="E17553"/>
    </row>
    <row r="17554" spans="5:5" ht="13.5" thickTop="1" thickBot="1">
      <c r="E17554"/>
    </row>
    <row r="17555" spans="5:5" ht="13.5" thickTop="1" thickBot="1">
      <c r="E17555"/>
    </row>
    <row r="17556" spans="5:5" ht="13.5" thickTop="1" thickBot="1">
      <c r="E17556"/>
    </row>
    <row r="17557" spans="5:5" ht="13.5" thickTop="1" thickBot="1">
      <c r="E17557"/>
    </row>
    <row r="17558" spans="5:5" ht="13.5" thickTop="1" thickBot="1">
      <c r="E17558"/>
    </row>
    <row r="17559" spans="5:5" ht="13.5" thickTop="1" thickBot="1">
      <c r="E17559"/>
    </row>
    <row r="17560" spans="5:5" ht="13.5" thickTop="1" thickBot="1">
      <c r="E17560"/>
    </row>
    <row r="17561" spans="5:5" ht="13.5" thickTop="1" thickBot="1">
      <c r="E17561"/>
    </row>
    <row r="17562" spans="5:5" ht="13.5" thickTop="1" thickBot="1">
      <c r="E17562"/>
    </row>
    <row r="17563" spans="5:5" ht="13.5" thickTop="1" thickBot="1">
      <c r="E17563"/>
    </row>
    <row r="17564" spans="5:5" ht="13.5" thickTop="1" thickBot="1">
      <c r="E17564"/>
    </row>
    <row r="17565" spans="5:5" ht="13.5" thickTop="1" thickBot="1">
      <c r="E17565"/>
    </row>
    <row r="17566" spans="5:5" ht="13.5" thickTop="1" thickBot="1">
      <c r="E17566"/>
    </row>
    <row r="17567" spans="5:5" ht="13.5" thickTop="1" thickBot="1">
      <c r="E17567"/>
    </row>
    <row r="17568" spans="5:5" ht="13" thickTop="1">
      <c r="E17568"/>
    </row>
    <row r="17569" spans="5:5">
      <c r="E17569"/>
    </row>
    <row r="17570" spans="5:5">
      <c r="E17570"/>
    </row>
    <row r="17571" spans="5:5">
      <c r="E17571"/>
    </row>
    <row r="17572" spans="5:5">
      <c r="E17572"/>
    </row>
    <row r="17573" spans="5:5">
      <c r="E17573"/>
    </row>
    <row r="17574" spans="5:5">
      <c r="E17574"/>
    </row>
    <row r="17575" spans="5:5">
      <c r="E17575"/>
    </row>
    <row r="17576" spans="5:5">
      <c r="E17576"/>
    </row>
    <row r="17577" spans="5:5">
      <c r="E17577"/>
    </row>
    <row r="17578" spans="5:5">
      <c r="E17578"/>
    </row>
    <row r="17579" spans="5:5">
      <c r="E17579"/>
    </row>
    <row r="17580" spans="5:5">
      <c r="E17580"/>
    </row>
    <row r="17581" spans="5:5" ht="13" thickBot="1">
      <c r="E17581"/>
    </row>
    <row r="17582" spans="5:5" ht="13.5" thickTop="1" thickBot="1">
      <c r="E17582"/>
    </row>
    <row r="17583" spans="5:5" ht="13.5" thickTop="1" thickBot="1">
      <c r="E17583"/>
    </row>
    <row r="17584" spans="5:5" ht="13.5" thickTop="1" thickBot="1">
      <c r="E17584"/>
    </row>
    <row r="17585" spans="5:5" ht="13.5" thickTop="1" thickBot="1">
      <c r="E17585"/>
    </row>
    <row r="17586" spans="5:5" ht="13.5" thickTop="1" thickBot="1">
      <c r="E17586"/>
    </row>
    <row r="17587" spans="5:5" ht="13.5" thickTop="1" thickBot="1">
      <c r="E17587"/>
    </row>
    <row r="17588" spans="5:5" ht="13.5" thickTop="1" thickBot="1">
      <c r="E17588"/>
    </row>
    <row r="17589" spans="5:5" ht="13.5" thickTop="1" thickBot="1">
      <c r="E17589"/>
    </row>
    <row r="17590" spans="5:5" ht="13.5" thickTop="1" thickBot="1">
      <c r="E17590"/>
    </row>
    <row r="17591" spans="5:5" ht="13.5" thickTop="1" thickBot="1">
      <c r="E17591"/>
    </row>
    <row r="17592" spans="5:5" ht="13.5" thickTop="1" thickBot="1">
      <c r="E17592"/>
    </row>
    <row r="17593" spans="5:5" ht="13.5" thickTop="1" thickBot="1">
      <c r="E17593"/>
    </row>
    <row r="17594" spans="5:5" ht="13.5" thickTop="1" thickBot="1">
      <c r="E17594"/>
    </row>
    <row r="17595" spans="5:5" ht="13.5" thickTop="1" thickBot="1">
      <c r="E17595"/>
    </row>
    <row r="17596" spans="5:5" ht="13.5" thickTop="1" thickBot="1">
      <c r="E17596"/>
    </row>
    <row r="17597" spans="5:5" ht="13.5" thickTop="1" thickBot="1">
      <c r="E17597"/>
    </row>
    <row r="17598" spans="5:5" ht="13.5" thickTop="1" thickBot="1">
      <c r="E17598"/>
    </row>
    <row r="17599" spans="5:5" ht="13.5" thickTop="1" thickBot="1">
      <c r="E17599"/>
    </row>
    <row r="17600" spans="5:5" ht="13.5" thickTop="1" thickBot="1">
      <c r="E17600"/>
    </row>
    <row r="17601" spans="5:5" ht="13.5" thickTop="1" thickBot="1">
      <c r="E17601"/>
    </row>
    <row r="17602" spans="5:5" ht="13.5" thickTop="1" thickBot="1">
      <c r="E17602"/>
    </row>
    <row r="17603" spans="5:5" ht="13.5" thickTop="1" thickBot="1">
      <c r="E17603"/>
    </row>
    <row r="17604" spans="5:5" ht="13.5" thickTop="1" thickBot="1">
      <c r="E17604"/>
    </row>
    <row r="17605" spans="5:5" ht="13.5" thickTop="1" thickBot="1">
      <c r="E17605"/>
    </row>
    <row r="17606" spans="5:5" ht="13.5" thickTop="1" thickBot="1">
      <c r="E17606"/>
    </row>
    <row r="17607" spans="5:5" ht="13.5" thickTop="1" thickBot="1">
      <c r="E17607"/>
    </row>
    <row r="17608" spans="5:5" ht="13.5" thickTop="1" thickBot="1">
      <c r="E17608"/>
    </row>
    <row r="17609" spans="5:5" ht="13.5" thickTop="1" thickBot="1">
      <c r="E17609"/>
    </row>
    <row r="17610" spans="5:5" ht="13.5" thickTop="1" thickBot="1">
      <c r="E17610"/>
    </row>
    <row r="17611" spans="5:5" ht="13.5" thickTop="1" thickBot="1">
      <c r="E17611"/>
    </row>
    <row r="17612" spans="5:5" ht="13.5" thickTop="1" thickBot="1">
      <c r="E17612"/>
    </row>
    <row r="17613" spans="5:5" ht="13.5" thickTop="1" thickBot="1">
      <c r="E17613"/>
    </row>
    <row r="17614" spans="5:5" ht="13.5" thickTop="1" thickBot="1">
      <c r="E17614"/>
    </row>
    <row r="17615" spans="5:5" ht="13.5" thickTop="1" thickBot="1">
      <c r="E17615"/>
    </row>
    <row r="17616" spans="5:5" ht="13.5" thickTop="1" thickBot="1">
      <c r="E17616"/>
    </row>
    <row r="17617" spans="5:5" ht="13.5" thickTop="1" thickBot="1">
      <c r="E17617"/>
    </row>
    <row r="17618" spans="5:5" ht="13.5" thickTop="1" thickBot="1">
      <c r="E17618"/>
    </row>
    <row r="17619" spans="5:5" ht="13.5" thickTop="1" thickBot="1">
      <c r="E17619"/>
    </row>
    <row r="17620" spans="5:5" ht="13.5" thickTop="1" thickBot="1">
      <c r="E17620"/>
    </row>
    <row r="17621" spans="5:5" ht="13.5" thickTop="1" thickBot="1">
      <c r="E17621"/>
    </row>
    <row r="17622" spans="5:5" ht="13.5" thickTop="1" thickBot="1">
      <c r="E17622"/>
    </row>
    <row r="17623" spans="5:5" ht="13.5" thickTop="1" thickBot="1">
      <c r="E17623"/>
    </row>
    <row r="17624" spans="5:5" ht="13.5" thickTop="1" thickBot="1">
      <c r="E17624"/>
    </row>
    <row r="17625" spans="5:5" ht="13.5" thickTop="1" thickBot="1">
      <c r="E17625"/>
    </row>
    <row r="17626" spans="5:5" ht="13.5" thickTop="1" thickBot="1">
      <c r="E17626"/>
    </row>
    <row r="17627" spans="5:5" ht="13.5" thickTop="1" thickBot="1">
      <c r="E17627"/>
    </row>
    <row r="17628" spans="5:5" ht="13.5" thickTop="1" thickBot="1">
      <c r="E17628"/>
    </row>
    <row r="17629" spans="5:5" ht="13.5" thickTop="1" thickBot="1">
      <c r="E17629"/>
    </row>
    <row r="17630" spans="5:5" ht="13.5" thickTop="1" thickBot="1">
      <c r="E17630"/>
    </row>
    <row r="17631" spans="5:5" ht="13.5" thickTop="1" thickBot="1">
      <c r="E17631"/>
    </row>
    <row r="17632" spans="5:5" ht="13.5" thickTop="1" thickBot="1">
      <c r="E17632"/>
    </row>
    <row r="17633" spans="5:5" ht="13.5" thickTop="1" thickBot="1">
      <c r="E17633"/>
    </row>
    <row r="17634" spans="5:5" ht="13.5" thickTop="1" thickBot="1">
      <c r="E17634"/>
    </row>
    <row r="17635" spans="5:5" ht="13.5" thickTop="1" thickBot="1">
      <c r="E17635"/>
    </row>
    <row r="17636" spans="5:5" ht="13.5" thickTop="1" thickBot="1">
      <c r="E17636"/>
    </row>
    <row r="17637" spans="5:5" ht="13.5" thickTop="1" thickBot="1">
      <c r="E17637"/>
    </row>
    <row r="17638" spans="5:5" ht="13" thickTop="1">
      <c r="E17638"/>
    </row>
    <row r="17639" spans="5:5">
      <c r="E17639"/>
    </row>
    <row r="17640" spans="5:5">
      <c r="E17640"/>
    </row>
    <row r="17641" spans="5:5">
      <c r="E17641"/>
    </row>
    <row r="17642" spans="5:5">
      <c r="E17642"/>
    </row>
    <row r="17643" spans="5:5">
      <c r="E17643"/>
    </row>
    <row r="17644" spans="5:5">
      <c r="E17644"/>
    </row>
    <row r="17645" spans="5:5">
      <c r="E17645"/>
    </row>
    <row r="17646" spans="5:5">
      <c r="E17646"/>
    </row>
    <row r="17647" spans="5:5">
      <c r="E17647"/>
    </row>
    <row r="17648" spans="5:5">
      <c r="E17648"/>
    </row>
    <row r="17649" spans="5:5">
      <c r="E17649"/>
    </row>
    <row r="17650" spans="5:5">
      <c r="E17650"/>
    </row>
    <row r="17651" spans="5:5" ht="13" thickBot="1">
      <c r="E17651"/>
    </row>
    <row r="17652" spans="5:5" ht="13.5" thickTop="1" thickBot="1">
      <c r="E17652"/>
    </row>
    <row r="17653" spans="5:5" ht="13.5" thickTop="1" thickBot="1">
      <c r="E17653"/>
    </row>
    <row r="17654" spans="5:5" ht="13.5" thickTop="1" thickBot="1">
      <c r="E17654"/>
    </row>
    <row r="17655" spans="5:5" ht="13.5" thickTop="1" thickBot="1">
      <c r="E17655"/>
    </row>
    <row r="17656" spans="5:5" ht="13.5" thickTop="1" thickBot="1">
      <c r="E17656"/>
    </row>
    <row r="17657" spans="5:5" ht="13.5" thickTop="1" thickBot="1">
      <c r="E17657"/>
    </row>
    <row r="17658" spans="5:5" ht="13.5" thickTop="1" thickBot="1">
      <c r="E17658"/>
    </row>
    <row r="17659" spans="5:5" ht="13.5" thickTop="1" thickBot="1">
      <c r="E17659"/>
    </row>
    <row r="17660" spans="5:5" ht="13.5" thickTop="1" thickBot="1">
      <c r="E17660"/>
    </row>
    <row r="17661" spans="5:5" ht="13.5" thickTop="1" thickBot="1">
      <c r="E17661"/>
    </row>
    <row r="17662" spans="5:5" ht="13.5" thickTop="1" thickBot="1">
      <c r="E17662"/>
    </row>
    <row r="17663" spans="5:5" ht="13.5" thickTop="1" thickBot="1">
      <c r="E17663"/>
    </row>
    <row r="17664" spans="5:5" ht="13.5" thickTop="1" thickBot="1">
      <c r="E17664"/>
    </row>
    <row r="17665" spans="5:5" ht="13.5" thickTop="1" thickBot="1">
      <c r="E17665"/>
    </row>
    <row r="17666" spans="5:5" ht="13.5" thickTop="1" thickBot="1">
      <c r="E17666"/>
    </row>
    <row r="17667" spans="5:5" ht="13.5" thickTop="1" thickBot="1">
      <c r="E17667"/>
    </row>
    <row r="17668" spans="5:5" ht="13.5" thickTop="1" thickBot="1">
      <c r="E17668"/>
    </row>
    <row r="17669" spans="5:5" ht="13.5" thickTop="1" thickBot="1">
      <c r="E17669"/>
    </row>
    <row r="17670" spans="5:5" ht="13.5" thickTop="1" thickBot="1">
      <c r="E17670"/>
    </row>
    <row r="17671" spans="5:5" ht="13.5" thickTop="1" thickBot="1">
      <c r="E17671"/>
    </row>
    <row r="17672" spans="5:5" ht="13.5" thickTop="1" thickBot="1">
      <c r="E17672"/>
    </row>
    <row r="17673" spans="5:5" ht="13.5" thickTop="1" thickBot="1">
      <c r="E17673"/>
    </row>
    <row r="17674" spans="5:5" ht="13.5" thickTop="1" thickBot="1">
      <c r="E17674"/>
    </row>
    <row r="17675" spans="5:5" ht="13.5" thickTop="1" thickBot="1">
      <c r="E17675"/>
    </row>
    <row r="17676" spans="5:5" ht="13.5" thickTop="1" thickBot="1">
      <c r="E17676"/>
    </row>
    <row r="17677" spans="5:5" ht="13.5" thickTop="1" thickBot="1">
      <c r="E17677"/>
    </row>
    <row r="17678" spans="5:5" ht="13.5" thickTop="1" thickBot="1">
      <c r="E17678"/>
    </row>
    <row r="17679" spans="5:5" ht="13.5" thickTop="1" thickBot="1">
      <c r="E17679"/>
    </row>
    <row r="17680" spans="5:5" ht="13.5" thickTop="1" thickBot="1">
      <c r="E17680"/>
    </row>
    <row r="17681" spans="5:5" ht="13.5" thickTop="1" thickBot="1">
      <c r="E17681"/>
    </row>
    <row r="17682" spans="5:5" ht="13.5" thickTop="1" thickBot="1">
      <c r="E17682"/>
    </row>
    <row r="17683" spans="5:5" ht="13.5" thickTop="1" thickBot="1">
      <c r="E17683"/>
    </row>
    <row r="17684" spans="5:5" ht="13.5" thickTop="1" thickBot="1">
      <c r="E17684"/>
    </row>
    <row r="17685" spans="5:5" ht="13.5" thickTop="1" thickBot="1">
      <c r="E17685"/>
    </row>
    <row r="17686" spans="5:5" ht="13.5" thickTop="1" thickBot="1">
      <c r="E17686"/>
    </row>
    <row r="17687" spans="5:5" ht="13.5" thickTop="1" thickBot="1">
      <c r="E17687"/>
    </row>
    <row r="17688" spans="5:5" ht="13.5" thickTop="1" thickBot="1">
      <c r="E17688"/>
    </row>
    <row r="17689" spans="5:5" ht="13.5" thickTop="1" thickBot="1">
      <c r="E17689"/>
    </row>
    <row r="17690" spans="5:5" ht="13.5" thickTop="1" thickBot="1">
      <c r="E17690"/>
    </row>
    <row r="17691" spans="5:5" ht="13.5" thickTop="1" thickBot="1">
      <c r="E17691"/>
    </row>
    <row r="17692" spans="5:5" ht="13.5" thickTop="1" thickBot="1">
      <c r="E17692"/>
    </row>
    <row r="17693" spans="5:5" ht="13.5" thickTop="1" thickBot="1">
      <c r="E17693"/>
    </row>
    <row r="17694" spans="5:5" ht="13.5" thickTop="1" thickBot="1">
      <c r="E17694"/>
    </row>
    <row r="17695" spans="5:5" ht="13.5" thickTop="1" thickBot="1">
      <c r="E17695"/>
    </row>
    <row r="17696" spans="5:5" ht="13.5" thickTop="1" thickBot="1">
      <c r="E17696"/>
    </row>
    <row r="17697" spans="5:5" ht="13.5" thickTop="1" thickBot="1">
      <c r="E17697"/>
    </row>
    <row r="17698" spans="5:5" ht="13.5" thickTop="1" thickBot="1">
      <c r="E17698"/>
    </row>
    <row r="17699" spans="5:5" ht="13.5" thickTop="1" thickBot="1">
      <c r="E17699"/>
    </row>
    <row r="17700" spans="5:5" ht="13.5" thickTop="1" thickBot="1">
      <c r="E17700"/>
    </row>
    <row r="17701" spans="5:5" ht="13.5" thickTop="1" thickBot="1">
      <c r="E17701"/>
    </row>
    <row r="17702" spans="5:5" ht="13.5" thickTop="1" thickBot="1">
      <c r="E17702"/>
    </row>
    <row r="17703" spans="5:5" ht="13.5" thickTop="1" thickBot="1">
      <c r="E17703"/>
    </row>
    <row r="17704" spans="5:5" ht="13.5" thickTop="1" thickBot="1">
      <c r="E17704"/>
    </row>
    <row r="17705" spans="5:5" ht="13.5" thickTop="1" thickBot="1">
      <c r="E17705"/>
    </row>
    <row r="17706" spans="5:5" ht="13.5" thickTop="1" thickBot="1">
      <c r="E17706"/>
    </row>
    <row r="17707" spans="5:5" ht="13.5" thickTop="1" thickBot="1">
      <c r="E17707"/>
    </row>
    <row r="17708" spans="5:5" ht="13" thickTop="1">
      <c r="E17708"/>
    </row>
    <row r="17709" spans="5:5">
      <c r="E17709"/>
    </row>
    <row r="17710" spans="5:5">
      <c r="E17710"/>
    </row>
    <row r="17711" spans="5:5">
      <c r="E17711"/>
    </row>
    <row r="17712" spans="5:5">
      <c r="E17712"/>
    </row>
    <row r="17713" spans="5:5">
      <c r="E17713"/>
    </row>
    <row r="17714" spans="5:5">
      <c r="E17714"/>
    </row>
    <row r="17715" spans="5:5">
      <c r="E17715"/>
    </row>
    <row r="17716" spans="5:5">
      <c r="E17716"/>
    </row>
    <row r="17717" spans="5:5">
      <c r="E17717"/>
    </row>
    <row r="17718" spans="5:5">
      <c r="E17718"/>
    </row>
    <row r="17719" spans="5:5">
      <c r="E17719"/>
    </row>
    <row r="17720" spans="5:5">
      <c r="E17720"/>
    </row>
    <row r="17721" spans="5:5" ht="13" thickBot="1">
      <c r="E17721"/>
    </row>
    <row r="17722" spans="5:5" ht="13.5" thickTop="1" thickBot="1">
      <c r="E17722"/>
    </row>
    <row r="17723" spans="5:5" ht="13.5" thickTop="1" thickBot="1">
      <c r="E17723"/>
    </row>
    <row r="17724" spans="5:5" ht="13.5" thickTop="1" thickBot="1">
      <c r="E17724"/>
    </row>
    <row r="17725" spans="5:5" ht="13.5" thickTop="1" thickBot="1">
      <c r="E17725"/>
    </row>
    <row r="17726" spans="5:5" ht="13.5" thickTop="1" thickBot="1">
      <c r="E17726"/>
    </row>
    <row r="17727" spans="5:5" ht="13.5" thickTop="1" thickBot="1">
      <c r="E17727"/>
    </row>
    <row r="17728" spans="5:5" ht="13.5" thickTop="1" thickBot="1">
      <c r="E17728"/>
    </row>
    <row r="17729" spans="5:5" ht="13.5" thickTop="1" thickBot="1">
      <c r="E17729"/>
    </row>
    <row r="17730" spans="5:5" ht="13.5" thickTop="1" thickBot="1">
      <c r="E17730"/>
    </row>
    <row r="17731" spans="5:5" ht="13.5" thickTop="1" thickBot="1">
      <c r="E17731"/>
    </row>
    <row r="17732" spans="5:5" ht="13.5" thickTop="1" thickBot="1">
      <c r="E17732"/>
    </row>
    <row r="17733" spans="5:5" ht="13.5" thickTop="1" thickBot="1">
      <c r="E17733"/>
    </row>
    <row r="17734" spans="5:5" ht="13.5" thickTop="1" thickBot="1">
      <c r="E17734"/>
    </row>
    <row r="17735" spans="5:5" ht="13.5" thickTop="1" thickBot="1">
      <c r="E17735"/>
    </row>
    <row r="17736" spans="5:5" ht="13.5" thickTop="1" thickBot="1">
      <c r="E17736"/>
    </row>
    <row r="17737" spans="5:5" ht="13.5" thickTop="1" thickBot="1">
      <c r="E17737"/>
    </row>
    <row r="17738" spans="5:5" ht="13.5" thickTop="1" thickBot="1">
      <c r="E17738"/>
    </row>
    <row r="17739" spans="5:5" ht="13.5" thickTop="1" thickBot="1">
      <c r="E17739"/>
    </row>
    <row r="17740" spans="5:5" ht="13.5" thickTop="1" thickBot="1">
      <c r="E17740"/>
    </row>
    <row r="17741" spans="5:5" ht="13.5" thickTop="1" thickBot="1">
      <c r="E17741"/>
    </row>
    <row r="17742" spans="5:5" ht="13.5" thickTop="1" thickBot="1">
      <c r="E17742"/>
    </row>
    <row r="17743" spans="5:5" ht="13.5" thickTop="1" thickBot="1">
      <c r="E17743"/>
    </row>
    <row r="17744" spans="5:5" ht="13.5" thickTop="1" thickBot="1">
      <c r="E17744"/>
    </row>
    <row r="17745" spans="5:5" ht="13.5" thickTop="1" thickBot="1">
      <c r="E17745"/>
    </row>
    <row r="17746" spans="5:5" ht="13.5" thickTop="1" thickBot="1">
      <c r="E17746"/>
    </row>
    <row r="17747" spans="5:5" ht="13.5" thickTop="1" thickBot="1">
      <c r="E17747"/>
    </row>
    <row r="17748" spans="5:5" ht="13.5" thickTop="1" thickBot="1">
      <c r="E17748"/>
    </row>
    <row r="17749" spans="5:5" ht="13.5" thickTop="1" thickBot="1">
      <c r="E17749"/>
    </row>
    <row r="17750" spans="5:5" ht="13.5" thickTop="1" thickBot="1">
      <c r="E17750"/>
    </row>
    <row r="17751" spans="5:5" ht="13.5" thickTop="1" thickBot="1">
      <c r="E17751"/>
    </row>
    <row r="17752" spans="5:5" ht="13.5" thickTop="1" thickBot="1">
      <c r="E17752"/>
    </row>
    <row r="17753" spans="5:5" ht="13.5" thickTop="1" thickBot="1">
      <c r="E17753"/>
    </row>
    <row r="17754" spans="5:5" ht="13.5" thickTop="1" thickBot="1">
      <c r="E17754"/>
    </row>
    <row r="17755" spans="5:5" ht="13.5" thickTop="1" thickBot="1">
      <c r="E17755"/>
    </row>
    <row r="17756" spans="5:5" ht="13.5" thickTop="1" thickBot="1">
      <c r="E17756"/>
    </row>
    <row r="17757" spans="5:5" ht="13.5" thickTop="1" thickBot="1">
      <c r="E17757"/>
    </row>
    <row r="17758" spans="5:5" ht="13.5" thickTop="1" thickBot="1">
      <c r="E17758"/>
    </row>
    <row r="17759" spans="5:5" ht="13.5" thickTop="1" thickBot="1">
      <c r="E17759"/>
    </row>
    <row r="17760" spans="5:5" ht="13.5" thickTop="1" thickBot="1">
      <c r="E17760"/>
    </row>
    <row r="17761" spans="5:5" ht="13.5" thickTop="1" thickBot="1">
      <c r="E17761"/>
    </row>
    <row r="17762" spans="5:5" ht="13.5" thickTop="1" thickBot="1">
      <c r="E17762"/>
    </row>
    <row r="17763" spans="5:5" ht="13.5" thickTop="1" thickBot="1">
      <c r="E17763"/>
    </row>
    <row r="17764" spans="5:5" ht="13.5" thickTop="1" thickBot="1">
      <c r="E17764"/>
    </row>
    <row r="17765" spans="5:5" ht="13.5" thickTop="1" thickBot="1">
      <c r="E17765"/>
    </row>
    <row r="17766" spans="5:5" ht="13.5" thickTop="1" thickBot="1">
      <c r="E17766"/>
    </row>
    <row r="17767" spans="5:5" ht="13.5" thickTop="1" thickBot="1">
      <c r="E17767"/>
    </row>
    <row r="17768" spans="5:5" ht="13.5" thickTop="1" thickBot="1">
      <c r="E17768"/>
    </row>
    <row r="17769" spans="5:5" ht="13.5" thickTop="1" thickBot="1">
      <c r="E17769"/>
    </row>
    <row r="17770" spans="5:5" ht="13.5" thickTop="1" thickBot="1">
      <c r="E17770"/>
    </row>
    <row r="17771" spans="5:5" ht="13.5" thickTop="1" thickBot="1">
      <c r="E17771"/>
    </row>
    <row r="17772" spans="5:5" ht="13.5" thickTop="1" thickBot="1">
      <c r="E17772"/>
    </row>
    <row r="17773" spans="5:5" ht="13.5" thickTop="1" thickBot="1">
      <c r="E17773"/>
    </row>
    <row r="17774" spans="5:5" ht="13.5" thickTop="1" thickBot="1">
      <c r="E17774"/>
    </row>
    <row r="17775" spans="5:5" ht="13.5" thickTop="1" thickBot="1">
      <c r="E17775"/>
    </row>
    <row r="17776" spans="5:5" ht="13.5" thickTop="1" thickBot="1">
      <c r="E17776"/>
    </row>
    <row r="17777" spans="5:5" ht="13.5" thickTop="1" thickBot="1">
      <c r="E17777"/>
    </row>
    <row r="17778" spans="5:5" ht="13" thickTop="1">
      <c r="E17778"/>
    </row>
    <row r="17779" spans="5:5">
      <c r="E17779"/>
    </row>
    <row r="17780" spans="5:5">
      <c r="E17780"/>
    </row>
    <row r="17781" spans="5:5">
      <c r="E17781"/>
    </row>
    <row r="17782" spans="5:5">
      <c r="E17782"/>
    </row>
    <row r="17783" spans="5:5">
      <c r="E17783"/>
    </row>
    <row r="17784" spans="5:5">
      <c r="E17784"/>
    </row>
    <row r="17785" spans="5:5">
      <c r="E17785"/>
    </row>
    <row r="17786" spans="5:5">
      <c r="E17786"/>
    </row>
    <row r="17787" spans="5:5">
      <c r="E17787"/>
    </row>
    <row r="17788" spans="5:5">
      <c r="E17788"/>
    </row>
    <row r="17789" spans="5:5">
      <c r="E17789"/>
    </row>
    <row r="17790" spans="5:5">
      <c r="E17790"/>
    </row>
    <row r="17791" spans="5:5" ht="13" thickBot="1">
      <c r="E17791"/>
    </row>
    <row r="17792" spans="5:5" ht="13.5" thickTop="1" thickBot="1">
      <c r="E17792"/>
    </row>
    <row r="17793" spans="5:5" ht="13.5" thickTop="1" thickBot="1">
      <c r="E17793"/>
    </row>
    <row r="17794" spans="5:5" ht="13.5" thickTop="1" thickBot="1">
      <c r="E17794"/>
    </row>
    <row r="17795" spans="5:5" ht="13.5" thickTop="1" thickBot="1">
      <c r="E17795"/>
    </row>
    <row r="17796" spans="5:5" ht="13.5" thickTop="1" thickBot="1">
      <c r="E17796"/>
    </row>
    <row r="17797" spans="5:5" ht="13.5" thickTop="1" thickBot="1">
      <c r="E17797"/>
    </row>
    <row r="17798" spans="5:5" ht="13.5" thickTop="1" thickBot="1">
      <c r="E17798"/>
    </row>
    <row r="17799" spans="5:5" ht="13.5" thickTop="1" thickBot="1">
      <c r="E17799"/>
    </row>
    <row r="17800" spans="5:5" ht="13.5" thickTop="1" thickBot="1">
      <c r="E17800"/>
    </row>
    <row r="17801" spans="5:5" ht="13.5" thickTop="1" thickBot="1">
      <c r="E17801"/>
    </row>
    <row r="17802" spans="5:5" ht="13.5" thickTop="1" thickBot="1">
      <c r="E17802"/>
    </row>
    <row r="17803" spans="5:5" ht="13.5" thickTop="1" thickBot="1">
      <c r="E17803"/>
    </row>
    <row r="17804" spans="5:5" ht="13.5" thickTop="1" thickBot="1">
      <c r="E17804"/>
    </row>
    <row r="17805" spans="5:5" ht="13.5" thickTop="1" thickBot="1">
      <c r="E17805"/>
    </row>
    <row r="17806" spans="5:5" ht="13.5" thickTop="1" thickBot="1">
      <c r="E17806"/>
    </row>
    <row r="17807" spans="5:5" ht="13.5" thickTop="1" thickBot="1">
      <c r="E17807"/>
    </row>
    <row r="17808" spans="5:5" ht="13.5" thickTop="1" thickBot="1">
      <c r="E17808"/>
    </row>
    <row r="17809" spans="5:5" ht="13.5" thickTop="1" thickBot="1">
      <c r="E17809"/>
    </row>
    <row r="17810" spans="5:5" ht="13.5" thickTop="1" thickBot="1">
      <c r="E17810"/>
    </row>
    <row r="17811" spans="5:5" ht="13.5" thickTop="1" thickBot="1">
      <c r="E17811"/>
    </row>
    <row r="17812" spans="5:5" ht="13.5" thickTop="1" thickBot="1">
      <c r="E17812"/>
    </row>
    <row r="17813" spans="5:5" ht="13.5" thickTop="1" thickBot="1">
      <c r="E17813"/>
    </row>
    <row r="17814" spans="5:5" ht="13.5" thickTop="1" thickBot="1">
      <c r="E17814"/>
    </row>
    <row r="17815" spans="5:5" ht="13.5" thickTop="1" thickBot="1">
      <c r="E17815"/>
    </row>
    <row r="17816" spans="5:5" ht="13.5" thickTop="1" thickBot="1">
      <c r="E17816"/>
    </row>
    <row r="17817" spans="5:5" ht="13.5" thickTop="1" thickBot="1">
      <c r="E17817"/>
    </row>
    <row r="17818" spans="5:5" ht="13.5" thickTop="1" thickBot="1">
      <c r="E17818"/>
    </row>
    <row r="17819" spans="5:5" ht="13.5" thickTop="1" thickBot="1">
      <c r="E17819"/>
    </row>
    <row r="17820" spans="5:5" ht="13.5" thickTop="1" thickBot="1">
      <c r="E17820"/>
    </row>
    <row r="17821" spans="5:5" ht="13.5" thickTop="1" thickBot="1">
      <c r="E17821"/>
    </row>
    <row r="17822" spans="5:5" ht="13.5" thickTop="1" thickBot="1">
      <c r="E17822"/>
    </row>
    <row r="17823" spans="5:5" ht="13.5" thickTop="1" thickBot="1">
      <c r="E17823"/>
    </row>
    <row r="17824" spans="5:5" ht="13.5" thickTop="1" thickBot="1">
      <c r="E17824"/>
    </row>
    <row r="17825" spans="5:5" ht="13.5" thickTop="1" thickBot="1">
      <c r="E17825"/>
    </row>
    <row r="17826" spans="5:5" ht="13.5" thickTop="1" thickBot="1">
      <c r="E17826"/>
    </row>
    <row r="17827" spans="5:5" ht="13.5" thickTop="1" thickBot="1">
      <c r="E17827"/>
    </row>
    <row r="17828" spans="5:5" ht="13.5" thickTop="1" thickBot="1">
      <c r="E17828"/>
    </row>
    <row r="17829" spans="5:5" ht="13.5" thickTop="1" thickBot="1">
      <c r="E17829"/>
    </row>
    <row r="17830" spans="5:5" ht="13.5" thickTop="1" thickBot="1">
      <c r="E17830"/>
    </row>
    <row r="17831" spans="5:5" ht="13.5" thickTop="1" thickBot="1">
      <c r="E17831"/>
    </row>
    <row r="17832" spans="5:5" ht="13.5" thickTop="1" thickBot="1">
      <c r="E17832"/>
    </row>
    <row r="17833" spans="5:5" ht="13.5" thickTop="1" thickBot="1">
      <c r="E17833"/>
    </row>
    <row r="17834" spans="5:5" ht="13.5" thickTop="1" thickBot="1">
      <c r="E17834"/>
    </row>
    <row r="17835" spans="5:5" ht="13.5" thickTop="1" thickBot="1">
      <c r="E17835"/>
    </row>
    <row r="17836" spans="5:5" ht="13.5" thickTop="1" thickBot="1">
      <c r="E17836"/>
    </row>
    <row r="17837" spans="5:5" ht="13.5" thickTop="1" thickBot="1">
      <c r="E17837"/>
    </row>
    <row r="17838" spans="5:5" ht="13.5" thickTop="1" thickBot="1">
      <c r="E17838"/>
    </row>
    <row r="17839" spans="5:5" ht="13.5" thickTop="1" thickBot="1">
      <c r="E17839"/>
    </row>
    <row r="17840" spans="5:5" ht="13.5" thickTop="1" thickBot="1">
      <c r="E17840"/>
    </row>
    <row r="17841" spans="5:5" ht="13.5" thickTop="1" thickBot="1">
      <c r="E17841"/>
    </row>
    <row r="17842" spans="5:5" ht="13.5" thickTop="1" thickBot="1">
      <c r="E17842"/>
    </row>
    <row r="17843" spans="5:5" ht="13.5" thickTop="1" thickBot="1">
      <c r="E17843"/>
    </row>
    <row r="17844" spans="5:5" ht="13.5" thickTop="1" thickBot="1">
      <c r="E17844"/>
    </row>
    <row r="17845" spans="5:5" ht="13.5" thickTop="1" thickBot="1">
      <c r="E17845"/>
    </row>
    <row r="17846" spans="5:5" ht="13.5" thickTop="1" thickBot="1">
      <c r="E17846"/>
    </row>
    <row r="17847" spans="5:5" ht="13.5" thickTop="1" thickBot="1">
      <c r="E17847"/>
    </row>
    <row r="17848" spans="5:5" ht="13" thickTop="1">
      <c r="E17848"/>
    </row>
    <row r="17849" spans="5:5">
      <c r="E17849"/>
    </row>
    <row r="17850" spans="5:5">
      <c r="E17850"/>
    </row>
    <row r="17851" spans="5:5">
      <c r="E17851"/>
    </row>
    <row r="17852" spans="5:5">
      <c r="E17852"/>
    </row>
    <row r="17853" spans="5:5">
      <c r="E17853"/>
    </row>
    <row r="17854" spans="5:5">
      <c r="E17854"/>
    </row>
    <row r="17855" spans="5:5">
      <c r="E17855"/>
    </row>
    <row r="17856" spans="5:5">
      <c r="E17856"/>
    </row>
    <row r="17857" spans="5:5">
      <c r="E17857"/>
    </row>
    <row r="17858" spans="5:5">
      <c r="E17858"/>
    </row>
    <row r="17859" spans="5:5">
      <c r="E17859"/>
    </row>
    <row r="17860" spans="5:5">
      <c r="E17860"/>
    </row>
    <row r="17861" spans="5:5" ht="13" thickBot="1">
      <c r="E17861"/>
    </row>
    <row r="17862" spans="5:5" ht="13.5" thickTop="1" thickBot="1">
      <c r="E17862"/>
    </row>
    <row r="17863" spans="5:5" ht="13.5" thickTop="1" thickBot="1">
      <c r="E17863"/>
    </row>
    <row r="17864" spans="5:5" ht="13.5" thickTop="1" thickBot="1">
      <c r="E17864"/>
    </row>
    <row r="17865" spans="5:5" ht="13.5" thickTop="1" thickBot="1">
      <c r="E17865"/>
    </row>
    <row r="17866" spans="5:5" ht="13.5" thickTop="1" thickBot="1">
      <c r="E17866"/>
    </row>
    <row r="17867" spans="5:5" ht="13.5" thickTop="1" thickBot="1">
      <c r="E17867"/>
    </row>
    <row r="17868" spans="5:5" ht="13.5" thickTop="1" thickBot="1">
      <c r="E17868"/>
    </row>
    <row r="17869" spans="5:5" ht="13.5" thickTop="1" thickBot="1">
      <c r="E17869"/>
    </row>
    <row r="17870" spans="5:5" ht="13.5" thickTop="1" thickBot="1">
      <c r="E17870"/>
    </row>
    <row r="17871" spans="5:5" ht="13.5" thickTop="1" thickBot="1">
      <c r="E17871"/>
    </row>
    <row r="17872" spans="5:5" ht="13.5" thickTop="1" thickBot="1">
      <c r="E17872"/>
    </row>
    <row r="17873" spans="5:5" ht="13.5" thickTop="1" thickBot="1">
      <c r="E17873"/>
    </row>
    <row r="17874" spans="5:5" ht="13.5" thickTop="1" thickBot="1">
      <c r="E17874"/>
    </row>
    <row r="17875" spans="5:5" ht="13.5" thickTop="1" thickBot="1">
      <c r="E17875"/>
    </row>
    <row r="17876" spans="5:5" ht="13.5" thickTop="1" thickBot="1">
      <c r="E17876"/>
    </row>
    <row r="17877" spans="5:5" ht="13.5" thickTop="1" thickBot="1">
      <c r="E17877"/>
    </row>
    <row r="17878" spans="5:5" ht="13.5" thickTop="1" thickBot="1">
      <c r="E17878"/>
    </row>
    <row r="17879" spans="5:5" ht="13.5" thickTop="1" thickBot="1">
      <c r="E17879"/>
    </row>
    <row r="17880" spans="5:5" ht="13.5" thickTop="1" thickBot="1">
      <c r="E17880"/>
    </row>
    <row r="17881" spans="5:5" ht="13.5" thickTop="1" thickBot="1">
      <c r="E17881"/>
    </row>
    <row r="17882" spans="5:5" ht="13.5" thickTop="1" thickBot="1">
      <c r="E17882"/>
    </row>
    <row r="17883" spans="5:5" ht="13.5" thickTop="1" thickBot="1">
      <c r="E17883"/>
    </row>
    <row r="17884" spans="5:5" ht="13.5" thickTop="1" thickBot="1">
      <c r="E17884"/>
    </row>
    <row r="17885" spans="5:5" ht="13.5" thickTop="1" thickBot="1">
      <c r="E17885"/>
    </row>
    <row r="17886" spans="5:5" ht="13.5" thickTop="1" thickBot="1">
      <c r="E17886"/>
    </row>
    <row r="17887" spans="5:5" ht="13.5" thickTop="1" thickBot="1">
      <c r="E17887"/>
    </row>
    <row r="17888" spans="5:5" ht="13.5" thickTop="1" thickBot="1">
      <c r="E17888"/>
    </row>
    <row r="17889" spans="5:5" ht="13.5" thickTop="1" thickBot="1">
      <c r="E17889"/>
    </row>
    <row r="17890" spans="5:5" ht="13.5" thickTop="1" thickBot="1">
      <c r="E17890"/>
    </row>
    <row r="17891" spans="5:5" ht="13.5" thickTop="1" thickBot="1">
      <c r="E17891"/>
    </row>
    <row r="17892" spans="5:5" ht="13.5" thickTop="1" thickBot="1">
      <c r="E17892"/>
    </row>
    <row r="17893" spans="5:5" ht="13.5" thickTop="1" thickBot="1">
      <c r="E17893"/>
    </row>
    <row r="17894" spans="5:5" ht="13.5" thickTop="1" thickBot="1">
      <c r="E17894"/>
    </row>
    <row r="17895" spans="5:5" ht="13.5" thickTop="1" thickBot="1">
      <c r="E17895"/>
    </row>
    <row r="17896" spans="5:5" ht="13.5" thickTop="1" thickBot="1">
      <c r="E17896"/>
    </row>
    <row r="17897" spans="5:5" ht="13.5" thickTop="1" thickBot="1">
      <c r="E17897"/>
    </row>
    <row r="17898" spans="5:5" ht="13.5" thickTop="1" thickBot="1">
      <c r="E17898"/>
    </row>
    <row r="17899" spans="5:5" ht="13.5" thickTop="1" thickBot="1">
      <c r="E17899"/>
    </row>
    <row r="17900" spans="5:5" ht="13.5" thickTop="1" thickBot="1">
      <c r="E17900"/>
    </row>
    <row r="17901" spans="5:5" ht="13.5" thickTop="1" thickBot="1">
      <c r="E17901"/>
    </row>
    <row r="17902" spans="5:5" ht="13.5" thickTop="1" thickBot="1">
      <c r="E17902"/>
    </row>
    <row r="17903" spans="5:5" ht="13.5" thickTop="1" thickBot="1">
      <c r="E17903"/>
    </row>
    <row r="17904" spans="5:5" ht="13.5" thickTop="1" thickBot="1">
      <c r="E17904"/>
    </row>
    <row r="17905" spans="5:5" ht="13.5" thickTop="1" thickBot="1">
      <c r="E17905"/>
    </row>
    <row r="17906" spans="5:5" ht="13.5" thickTop="1" thickBot="1">
      <c r="E17906"/>
    </row>
    <row r="17907" spans="5:5" ht="13.5" thickTop="1" thickBot="1">
      <c r="E17907"/>
    </row>
    <row r="17908" spans="5:5" ht="13.5" thickTop="1" thickBot="1">
      <c r="E17908"/>
    </row>
    <row r="17909" spans="5:5" ht="13.5" thickTop="1" thickBot="1">
      <c r="E17909"/>
    </row>
    <row r="17910" spans="5:5" ht="13.5" thickTop="1" thickBot="1">
      <c r="E17910"/>
    </row>
    <row r="17911" spans="5:5" ht="13.5" thickTop="1" thickBot="1">
      <c r="E17911"/>
    </row>
    <row r="17912" spans="5:5" ht="13.5" thickTop="1" thickBot="1">
      <c r="E17912"/>
    </row>
    <row r="17913" spans="5:5" ht="13.5" thickTop="1" thickBot="1">
      <c r="E17913"/>
    </row>
    <row r="17914" spans="5:5" ht="13.5" thickTop="1" thickBot="1">
      <c r="E17914"/>
    </row>
    <row r="17915" spans="5:5" ht="13.5" thickTop="1" thickBot="1">
      <c r="E17915"/>
    </row>
    <row r="17916" spans="5:5" ht="13.5" thickTop="1" thickBot="1">
      <c r="E17916"/>
    </row>
    <row r="17917" spans="5:5" ht="13.5" thickTop="1" thickBot="1">
      <c r="E17917"/>
    </row>
    <row r="17918" spans="5:5" ht="13" thickTop="1">
      <c r="E17918"/>
    </row>
    <row r="17919" spans="5:5">
      <c r="E17919"/>
    </row>
    <row r="17920" spans="5:5">
      <c r="E17920"/>
    </row>
    <row r="17921" spans="5:5">
      <c r="E17921"/>
    </row>
    <row r="17922" spans="5:5">
      <c r="E17922"/>
    </row>
    <row r="17923" spans="5:5">
      <c r="E17923"/>
    </row>
    <row r="17924" spans="5:5">
      <c r="E17924"/>
    </row>
    <row r="17925" spans="5:5">
      <c r="E17925"/>
    </row>
    <row r="17926" spans="5:5">
      <c r="E17926"/>
    </row>
    <row r="17927" spans="5:5">
      <c r="E17927"/>
    </row>
    <row r="17928" spans="5:5">
      <c r="E17928"/>
    </row>
    <row r="17929" spans="5:5">
      <c r="E17929"/>
    </row>
    <row r="17930" spans="5:5">
      <c r="E17930"/>
    </row>
    <row r="17931" spans="5:5" ht="13" thickBot="1">
      <c r="E17931"/>
    </row>
    <row r="17932" spans="5:5" ht="13.5" thickTop="1" thickBot="1">
      <c r="E17932"/>
    </row>
    <row r="17933" spans="5:5" ht="13.5" thickTop="1" thickBot="1">
      <c r="E17933"/>
    </row>
    <row r="17934" spans="5:5" ht="13.5" thickTop="1" thickBot="1">
      <c r="E17934"/>
    </row>
    <row r="17935" spans="5:5" ht="13.5" thickTop="1" thickBot="1">
      <c r="E17935"/>
    </row>
    <row r="17936" spans="5:5" ht="13.5" thickTop="1" thickBot="1">
      <c r="E17936"/>
    </row>
    <row r="17937" spans="5:5" ht="13.5" thickTop="1" thickBot="1">
      <c r="E17937"/>
    </row>
    <row r="17938" spans="5:5" ht="13.5" thickTop="1" thickBot="1">
      <c r="E17938"/>
    </row>
    <row r="17939" spans="5:5" ht="13.5" thickTop="1" thickBot="1">
      <c r="E17939"/>
    </row>
    <row r="17940" spans="5:5" ht="13.5" thickTop="1" thickBot="1">
      <c r="E17940"/>
    </row>
    <row r="17941" spans="5:5" ht="13.5" thickTop="1" thickBot="1">
      <c r="E17941"/>
    </row>
    <row r="17942" spans="5:5" ht="13.5" thickTop="1" thickBot="1">
      <c r="E17942"/>
    </row>
    <row r="17943" spans="5:5" ht="13.5" thickTop="1" thickBot="1">
      <c r="E17943"/>
    </row>
    <row r="17944" spans="5:5" ht="13.5" thickTop="1" thickBot="1">
      <c r="E17944"/>
    </row>
    <row r="17945" spans="5:5" ht="13.5" thickTop="1" thickBot="1">
      <c r="E17945"/>
    </row>
    <row r="17946" spans="5:5" ht="13.5" thickTop="1" thickBot="1">
      <c r="E17946"/>
    </row>
    <row r="17947" spans="5:5" ht="13.5" thickTop="1" thickBot="1">
      <c r="E17947"/>
    </row>
    <row r="17948" spans="5:5" ht="13.5" thickTop="1" thickBot="1">
      <c r="E17948"/>
    </row>
    <row r="17949" spans="5:5" ht="13.5" thickTop="1" thickBot="1">
      <c r="E17949"/>
    </row>
    <row r="17950" spans="5:5" ht="13.5" thickTop="1" thickBot="1">
      <c r="E17950"/>
    </row>
    <row r="17951" spans="5:5" ht="13.5" thickTop="1" thickBot="1">
      <c r="E17951"/>
    </row>
    <row r="17952" spans="5:5" ht="13.5" thickTop="1" thickBot="1">
      <c r="E17952"/>
    </row>
    <row r="17953" spans="5:5" ht="13.5" thickTop="1" thickBot="1">
      <c r="E17953"/>
    </row>
    <row r="17954" spans="5:5" ht="13.5" thickTop="1" thickBot="1">
      <c r="E17954"/>
    </row>
    <row r="17955" spans="5:5" ht="13.5" thickTop="1" thickBot="1">
      <c r="E17955"/>
    </row>
    <row r="17956" spans="5:5" ht="13.5" thickTop="1" thickBot="1">
      <c r="E17956"/>
    </row>
    <row r="17957" spans="5:5" ht="13.5" thickTop="1" thickBot="1">
      <c r="E17957"/>
    </row>
    <row r="17958" spans="5:5" ht="13.5" thickTop="1" thickBot="1">
      <c r="E17958"/>
    </row>
    <row r="17959" spans="5:5" ht="13.5" thickTop="1" thickBot="1">
      <c r="E17959"/>
    </row>
    <row r="17960" spans="5:5" ht="13.5" thickTop="1" thickBot="1">
      <c r="E17960"/>
    </row>
    <row r="17961" spans="5:5" ht="13.5" thickTop="1" thickBot="1">
      <c r="E17961"/>
    </row>
    <row r="17962" spans="5:5" ht="13.5" thickTop="1" thickBot="1">
      <c r="E17962"/>
    </row>
    <row r="17963" spans="5:5" ht="13.5" thickTop="1" thickBot="1">
      <c r="E17963"/>
    </row>
    <row r="17964" spans="5:5" ht="13.5" thickTop="1" thickBot="1">
      <c r="E17964"/>
    </row>
    <row r="17965" spans="5:5" ht="13.5" thickTop="1" thickBot="1">
      <c r="E17965"/>
    </row>
    <row r="17966" spans="5:5" ht="13.5" thickTop="1" thickBot="1">
      <c r="E17966"/>
    </row>
    <row r="17967" spans="5:5" ht="13.5" thickTop="1" thickBot="1">
      <c r="E17967"/>
    </row>
    <row r="17968" spans="5:5" ht="13.5" thickTop="1" thickBot="1">
      <c r="E17968"/>
    </row>
    <row r="17969" spans="5:5" ht="13.5" thickTop="1" thickBot="1">
      <c r="E17969"/>
    </row>
    <row r="17970" spans="5:5" ht="13.5" thickTop="1" thickBot="1">
      <c r="E17970"/>
    </row>
    <row r="17971" spans="5:5" ht="13.5" thickTop="1" thickBot="1">
      <c r="E17971"/>
    </row>
    <row r="17972" spans="5:5" ht="13.5" thickTop="1" thickBot="1">
      <c r="E17972"/>
    </row>
    <row r="17973" spans="5:5" ht="13.5" thickTop="1" thickBot="1">
      <c r="E17973"/>
    </row>
    <row r="17974" spans="5:5" ht="13.5" thickTop="1" thickBot="1">
      <c r="E17974"/>
    </row>
    <row r="17975" spans="5:5" ht="13.5" thickTop="1" thickBot="1">
      <c r="E17975"/>
    </row>
    <row r="17976" spans="5:5" ht="13.5" thickTop="1" thickBot="1">
      <c r="E17976"/>
    </row>
    <row r="17977" spans="5:5" ht="13.5" thickTop="1" thickBot="1">
      <c r="E17977"/>
    </row>
    <row r="17978" spans="5:5" ht="13.5" thickTop="1" thickBot="1">
      <c r="E17978"/>
    </row>
    <row r="17979" spans="5:5" ht="13.5" thickTop="1" thickBot="1">
      <c r="E17979"/>
    </row>
    <row r="17980" spans="5:5" ht="13.5" thickTop="1" thickBot="1">
      <c r="E17980"/>
    </row>
    <row r="17981" spans="5:5" ht="13.5" thickTop="1" thickBot="1">
      <c r="E17981"/>
    </row>
    <row r="17982" spans="5:5" ht="13.5" thickTop="1" thickBot="1">
      <c r="E17982"/>
    </row>
    <row r="17983" spans="5:5" ht="13.5" thickTop="1" thickBot="1">
      <c r="E17983"/>
    </row>
    <row r="17984" spans="5:5" ht="13.5" thickTop="1" thickBot="1">
      <c r="E17984"/>
    </row>
    <row r="17985" spans="5:5" ht="13.5" thickTop="1" thickBot="1">
      <c r="E17985"/>
    </row>
    <row r="17986" spans="5:5" ht="13.5" thickTop="1" thickBot="1">
      <c r="E17986"/>
    </row>
    <row r="17987" spans="5:5" ht="13.5" thickTop="1" thickBot="1">
      <c r="E17987"/>
    </row>
    <row r="17988" spans="5:5" ht="13" thickTop="1">
      <c r="E17988"/>
    </row>
    <row r="17989" spans="5:5">
      <c r="E17989"/>
    </row>
    <row r="17990" spans="5:5">
      <c r="E17990"/>
    </row>
    <row r="17991" spans="5:5">
      <c r="E17991"/>
    </row>
    <row r="17992" spans="5:5">
      <c r="E17992"/>
    </row>
    <row r="17993" spans="5:5">
      <c r="E17993"/>
    </row>
    <row r="17994" spans="5:5">
      <c r="E17994"/>
    </row>
    <row r="17995" spans="5:5">
      <c r="E17995"/>
    </row>
    <row r="17996" spans="5:5">
      <c r="E17996"/>
    </row>
    <row r="17997" spans="5:5">
      <c r="E17997"/>
    </row>
    <row r="17998" spans="5:5">
      <c r="E17998"/>
    </row>
    <row r="17999" spans="5:5">
      <c r="E17999"/>
    </row>
    <row r="18000" spans="5:5">
      <c r="E18000"/>
    </row>
    <row r="18001" spans="5:5" ht="13" thickBot="1">
      <c r="E18001"/>
    </row>
    <row r="18002" spans="5:5" ht="13.5" thickTop="1" thickBot="1">
      <c r="E18002"/>
    </row>
    <row r="18003" spans="5:5" ht="13.5" thickTop="1" thickBot="1">
      <c r="E18003"/>
    </row>
    <row r="18004" spans="5:5" ht="13.5" thickTop="1" thickBot="1">
      <c r="E18004"/>
    </row>
    <row r="18005" spans="5:5" ht="13.5" thickTop="1" thickBot="1">
      <c r="E18005"/>
    </row>
    <row r="18006" spans="5:5" ht="13.5" thickTop="1" thickBot="1">
      <c r="E18006"/>
    </row>
    <row r="18007" spans="5:5" ht="13.5" thickTop="1" thickBot="1">
      <c r="E18007"/>
    </row>
    <row r="18008" spans="5:5" ht="13.5" thickTop="1" thickBot="1">
      <c r="E18008"/>
    </row>
    <row r="18009" spans="5:5" ht="13.5" thickTop="1" thickBot="1">
      <c r="E18009"/>
    </row>
    <row r="18010" spans="5:5" ht="13.5" thickTop="1" thickBot="1">
      <c r="E18010"/>
    </row>
    <row r="18011" spans="5:5" ht="13.5" thickTop="1" thickBot="1">
      <c r="E18011"/>
    </row>
    <row r="18012" spans="5:5" ht="13.5" thickTop="1" thickBot="1">
      <c r="E18012"/>
    </row>
    <row r="18013" spans="5:5" ht="13.5" thickTop="1" thickBot="1">
      <c r="E18013"/>
    </row>
    <row r="18014" spans="5:5" ht="13.5" thickTop="1" thickBot="1">
      <c r="E18014"/>
    </row>
    <row r="18015" spans="5:5" ht="13.5" thickTop="1" thickBot="1">
      <c r="E18015"/>
    </row>
    <row r="18016" spans="5:5" ht="13.5" thickTop="1" thickBot="1">
      <c r="E18016"/>
    </row>
    <row r="18017" spans="5:5" ht="13.5" thickTop="1" thickBot="1">
      <c r="E18017"/>
    </row>
    <row r="18018" spans="5:5" ht="13.5" thickTop="1" thickBot="1">
      <c r="E18018"/>
    </row>
    <row r="18019" spans="5:5" ht="13.5" thickTop="1" thickBot="1">
      <c r="E18019"/>
    </row>
    <row r="18020" spans="5:5" ht="13.5" thickTop="1" thickBot="1">
      <c r="E18020"/>
    </row>
    <row r="18021" spans="5:5" ht="13.5" thickTop="1" thickBot="1">
      <c r="E18021"/>
    </row>
    <row r="18022" spans="5:5" ht="13.5" thickTop="1" thickBot="1">
      <c r="E18022"/>
    </row>
    <row r="18023" spans="5:5" ht="13.5" thickTop="1" thickBot="1">
      <c r="E18023"/>
    </row>
    <row r="18024" spans="5:5" ht="13.5" thickTop="1" thickBot="1">
      <c r="E18024"/>
    </row>
    <row r="18025" spans="5:5" ht="13.5" thickTop="1" thickBot="1">
      <c r="E18025"/>
    </row>
    <row r="18026" spans="5:5" ht="13.5" thickTop="1" thickBot="1">
      <c r="E18026"/>
    </row>
    <row r="18027" spans="5:5" ht="13.5" thickTop="1" thickBot="1">
      <c r="E18027"/>
    </row>
    <row r="18028" spans="5:5" ht="13.5" thickTop="1" thickBot="1">
      <c r="E18028"/>
    </row>
    <row r="18029" spans="5:5" ht="13.5" thickTop="1" thickBot="1">
      <c r="E18029"/>
    </row>
    <row r="18030" spans="5:5" ht="13.5" thickTop="1" thickBot="1">
      <c r="E18030"/>
    </row>
    <row r="18031" spans="5:5" ht="13.5" thickTop="1" thickBot="1">
      <c r="E18031"/>
    </row>
    <row r="18032" spans="5:5" ht="13.5" thickTop="1" thickBot="1">
      <c r="E18032"/>
    </row>
    <row r="18033" spans="5:5" ht="13.5" thickTop="1" thickBot="1">
      <c r="E18033"/>
    </row>
    <row r="18034" spans="5:5" ht="13.5" thickTop="1" thickBot="1">
      <c r="E18034"/>
    </row>
    <row r="18035" spans="5:5" ht="13.5" thickTop="1" thickBot="1">
      <c r="E18035"/>
    </row>
    <row r="18036" spans="5:5" ht="13.5" thickTop="1" thickBot="1">
      <c r="E18036"/>
    </row>
    <row r="18037" spans="5:5" ht="13.5" thickTop="1" thickBot="1">
      <c r="E18037"/>
    </row>
    <row r="18038" spans="5:5" ht="13.5" thickTop="1" thickBot="1">
      <c r="E18038"/>
    </row>
    <row r="18039" spans="5:5" ht="13.5" thickTop="1" thickBot="1">
      <c r="E18039"/>
    </row>
    <row r="18040" spans="5:5" ht="13.5" thickTop="1" thickBot="1">
      <c r="E18040"/>
    </row>
    <row r="18041" spans="5:5" ht="13.5" thickTop="1" thickBot="1">
      <c r="E18041"/>
    </row>
    <row r="18042" spans="5:5" ht="13.5" thickTop="1" thickBot="1">
      <c r="E18042"/>
    </row>
    <row r="18043" spans="5:5" ht="13.5" thickTop="1" thickBot="1">
      <c r="E18043"/>
    </row>
    <row r="18044" spans="5:5" ht="13.5" thickTop="1" thickBot="1">
      <c r="E18044"/>
    </row>
    <row r="18045" spans="5:5" ht="13.5" thickTop="1" thickBot="1">
      <c r="E18045"/>
    </row>
    <row r="18046" spans="5:5" ht="13.5" thickTop="1" thickBot="1">
      <c r="E18046"/>
    </row>
    <row r="18047" spans="5:5" ht="13.5" thickTop="1" thickBot="1">
      <c r="E18047"/>
    </row>
    <row r="18048" spans="5:5" ht="13.5" thickTop="1" thickBot="1">
      <c r="E18048"/>
    </row>
    <row r="18049" spans="5:5" ht="13.5" thickTop="1" thickBot="1">
      <c r="E18049"/>
    </row>
    <row r="18050" spans="5:5" ht="13.5" thickTop="1" thickBot="1">
      <c r="E18050"/>
    </row>
    <row r="18051" spans="5:5" ht="13.5" thickTop="1" thickBot="1">
      <c r="E18051"/>
    </row>
    <row r="18052" spans="5:5" ht="13.5" thickTop="1" thickBot="1">
      <c r="E18052"/>
    </row>
    <row r="18053" spans="5:5" ht="13.5" thickTop="1" thickBot="1">
      <c r="E18053"/>
    </row>
    <row r="18054" spans="5:5" ht="13.5" thickTop="1" thickBot="1">
      <c r="E18054"/>
    </row>
    <row r="18055" spans="5:5" ht="13.5" thickTop="1" thickBot="1">
      <c r="E18055"/>
    </row>
    <row r="18056" spans="5:5" ht="13.5" thickTop="1" thickBot="1">
      <c r="E18056"/>
    </row>
    <row r="18057" spans="5:5" ht="13.5" thickTop="1" thickBot="1">
      <c r="E18057"/>
    </row>
    <row r="18058" spans="5:5" ht="13" thickTop="1">
      <c r="E18058"/>
    </row>
    <row r="18059" spans="5:5">
      <c r="E18059"/>
    </row>
    <row r="18060" spans="5:5">
      <c r="E18060"/>
    </row>
    <row r="18061" spans="5:5">
      <c r="E18061"/>
    </row>
    <row r="18062" spans="5:5">
      <c r="E18062"/>
    </row>
    <row r="18063" spans="5:5">
      <c r="E18063"/>
    </row>
    <row r="18064" spans="5:5">
      <c r="E18064"/>
    </row>
    <row r="18065" spans="5:5">
      <c r="E18065"/>
    </row>
    <row r="18066" spans="5:5">
      <c r="E18066"/>
    </row>
    <row r="18067" spans="5:5">
      <c r="E18067"/>
    </row>
    <row r="18068" spans="5:5">
      <c r="E18068"/>
    </row>
    <row r="18069" spans="5:5">
      <c r="E18069"/>
    </row>
    <row r="18070" spans="5:5">
      <c r="E18070"/>
    </row>
    <row r="18071" spans="5:5" ht="13" thickBot="1">
      <c r="E18071"/>
    </row>
    <row r="18072" spans="5:5" ht="13.5" thickTop="1" thickBot="1">
      <c r="E18072"/>
    </row>
    <row r="18073" spans="5:5" ht="13.5" thickTop="1" thickBot="1">
      <c r="E18073"/>
    </row>
    <row r="18074" spans="5:5" ht="13.5" thickTop="1" thickBot="1">
      <c r="E18074"/>
    </row>
    <row r="18075" spans="5:5" ht="13.5" thickTop="1" thickBot="1">
      <c r="E18075"/>
    </row>
    <row r="18076" spans="5:5" ht="13.5" thickTop="1" thickBot="1">
      <c r="E18076"/>
    </row>
    <row r="18077" spans="5:5" ht="13.5" thickTop="1" thickBot="1">
      <c r="E18077"/>
    </row>
    <row r="18078" spans="5:5" ht="13.5" thickTop="1" thickBot="1">
      <c r="E18078"/>
    </row>
    <row r="18079" spans="5:5" ht="13.5" thickTop="1" thickBot="1">
      <c r="E18079"/>
    </row>
    <row r="18080" spans="5:5" ht="13.5" thickTop="1" thickBot="1">
      <c r="E18080"/>
    </row>
    <row r="18081" spans="5:5" ht="13.5" thickTop="1" thickBot="1">
      <c r="E18081"/>
    </row>
    <row r="18082" spans="5:5" ht="13.5" thickTop="1" thickBot="1">
      <c r="E18082"/>
    </row>
    <row r="18083" spans="5:5" ht="13.5" thickTop="1" thickBot="1">
      <c r="E18083"/>
    </row>
    <row r="18084" spans="5:5" ht="13.5" thickTop="1" thickBot="1">
      <c r="E18084"/>
    </row>
    <row r="18085" spans="5:5" ht="13.5" thickTop="1" thickBot="1">
      <c r="E18085"/>
    </row>
    <row r="18086" spans="5:5" ht="13.5" thickTop="1" thickBot="1">
      <c r="E18086"/>
    </row>
    <row r="18087" spans="5:5" ht="13.5" thickTop="1" thickBot="1">
      <c r="E18087"/>
    </row>
    <row r="18088" spans="5:5" ht="13.5" thickTop="1" thickBot="1">
      <c r="E18088"/>
    </row>
    <row r="18089" spans="5:5" ht="13.5" thickTop="1" thickBot="1">
      <c r="E18089"/>
    </row>
    <row r="18090" spans="5:5" ht="13.5" thickTop="1" thickBot="1">
      <c r="E18090"/>
    </row>
    <row r="18091" spans="5:5" ht="13.5" thickTop="1" thickBot="1">
      <c r="E18091"/>
    </row>
    <row r="18092" spans="5:5" ht="13.5" thickTop="1" thickBot="1">
      <c r="E18092"/>
    </row>
    <row r="18093" spans="5:5" ht="13.5" thickTop="1" thickBot="1">
      <c r="E18093"/>
    </row>
    <row r="18094" spans="5:5" ht="13.5" thickTop="1" thickBot="1">
      <c r="E18094"/>
    </row>
    <row r="18095" spans="5:5" ht="13.5" thickTop="1" thickBot="1">
      <c r="E18095"/>
    </row>
    <row r="18096" spans="5:5" ht="13.5" thickTop="1" thickBot="1">
      <c r="E18096"/>
    </row>
    <row r="18097" spans="5:5" ht="13.5" thickTop="1" thickBot="1">
      <c r="E18097"/>
    </row>
    <row r="18098" spans="5:5" ht="13.5" thickTop="1" thickBot="1">
      <c r="E18098"/>
    </row>
    <row r="18099" spans="5:5" ht="13.5" thickTop="1" thickBot="1">
      <c r="E18099"/>
    </row>
    <row r="18100" spans="5:5" ht="13.5" thickTop="1" thickBot="1">
      <c r="E18100"/>
    </row>
    <row r="18101" spans="5:5" ht="13.5" thickTop="1" thickBot="1">
      <c r="E18101"/>
    </row>
    <row r="18102" spans="5:5" ht="13.5" thickTop="1" thickBot="1">
      <c r="E18102"/>
    </row>
    <row r="18103" spans="5:5" ht="13.5" thickTop="1" thickBot="1">
      <c r="E18103"/>
    </row>
    <row r="18104" spans="5:5" ht="13.5" thickTop="1" thickBot="1">
      <c r="E18104"/>
    </row>
    <row r="18105" spans="5:5" ht="13.5" thickTop="1" thickBot="1">
      <c r="E18105"/>
    </row>
    <row r="18106" spans="5:5" ht="13.5" thickTop="1" thickBot="1">
      <c r="E18106"/>
    </row>
    <row r="18107" spans="5:5" ht="13.5" thickTop="1" thickBot="1">
      <c r="E18107"/>
    </row>
    <row r="18108" spans="5:5" ht="13.5" thickTop="1" thickBot="1">
      <c r="E18108"/>
    </row>
    <row r="18109" spans="5:5" ht="13.5" thickTop="1" thickBot="1">
      <c r="E18109"/>
    </row>
    <row r="18110" spans="5:5" ht="13.5" thickTop="1" thickBot="1">
      <c r="E18110"/>
    </row>
    <row r="18111" spans="5:5" ht="13.5" thickTop="1" thickBot="1">
      <c r="E18111"/>
    </row>
    <row r="18112" spans="5:5" ht="13.5" thickTop="1" thickBot="1">
      <c r="E18112"/>
    </row>
    <row r="18113" spans="5:5" ht="13.5" thickTop="1" thickBot="1">
      <c r="E18113"/>
    </row>
    <row r="18114" spans="5:5" ht="13.5" thickTop="1" thickBot="1">
      <c r="E18114"/>
    </row>
    <row r="18115" spans="5:5" ht="13.5" thickTop="1" thickBot="1">
      <c r="E18115"/>
    </row>
    <row r="18116" spans="5:5" ht="13.5" thickTop="1" thickBot="1">
      <c r="E18116"/>
    </row>
    <row r="18117" spans="5:5" ht="13.5" thickTop="1" thickBot="1">
      <c r="E18117"/>
    </row>
    <row r="18118" spans="5:5" ht="13.5" thickTop="1" thickBot="1">
      <c r="E18118"/>
    </row>
    <row r="18119" spans="5:5" ht="13.5" thickTop="1" thickBot="1">
      <c r="E18119"/>
    </row>
    <row r="18120" spans="5:5" ht="13.5" thickTop="1" thickBot="1">
      <c r="E18120"/>
    </row>
    <row r="18121" spans="5:5" ht="13.5" thickTop="1" thickBot="1">
      <c r="E18121"/>
    </row>
    <row r="18122" spans="5:5" ht="13.5" thickTop="1" thickBot="1">
      <c r="E18122"/>
    </row>
    <row r="18123" spans="5:5" ht="13.5" thickTop="1" thickBot="1">
      <c r="E18123"/>
    </row>
    <row r="18124" spans="5:5" ht="13.5" thickTop="1" thickBot="1">
      <c r="E18124"/>
    </row>
    <row r="18125" spans="5:5" ht="13.5" thickTop="1" thickBot="1">
      <c r="E18125"/>
    </row>
    <row r="18126" spans="5:5" ht="13.5" thickTop="1" thickBot="1">
      <c r="E18126"/>
    </row>
    <row r="18127" spans="5:5" ht="13.5" thickTop="1" thickBot="1">
      <c r="E18127"/>
    </row>
    <row r="18128" spans="5:5" ht="13" thickTop="1">
      <c r="E18128"/>
    </row>
    <row r="18129" spans="5:5">
      <c r="E18129"/>
    </row>
    <row r="18130" spans="5:5">
      <c r="E18130"/>
    </row>
    <row r="18131" spans="5:5">
      <c r="E18131"/>
    </row>
    <row r="18132" spans="5:5">
      <c r="E18132"/>
    </row>
    <row r="18133" spans="5:5">
      <c r="E18133"/>
    </row>
    <row r="18134" spans="5:5">
      <c r="E18134"/>
    </row>
    <row r="18135" spans="5:5">
      <c r="E18135"/>
    </row>
    <row r="18136" spans="5:5">
      <c r="E18136"/>
    </row>
    <row r="18137" spans="5:5">
      <c r="E18137"/>
    </row>
    <row r="18138" spans="5:5">
      <c r="E18138"/>
    </row>
    <row r="18139" spans="5:5">
      <c r="E18139"/>
    </row>
    <row r="18140" spans="5:5">
      <c r="E18140"/>
    </row>
    <row r="18141" spans="5:5" ht="13" thickBot="1">
      <c r="E18141"/>
    </row>
    <row r="18142" spans="5:5" ht="13.5" thickTop="1" thickBot="1">
      <c r="E18142"/>
    </row>
    <row r="18143" spans="5:5" ht="13.5" thickTop="1" thickBot="1">
      <c r="E18143"/>
    </row>
    <row r="18144" spans="5:5" ht="13.5" thickTop="1" thickBot="1">
      <c r="E18144"/>
    </row>
    <row r="18145" spans="5:5" ht="13.5" thickTop="1" thickBot="1">
      <c r="E18145"/>
    </row>
    <row r="18146" spans="5:5" ht="13.5" thickTop="1" thickBot="1">
      <c r="E18146"/>
    </row>
    <row r="18147" spans="5:5" ht="13.5" thickTop="1" thickBot="1">
      <c r="E18147"/>
    </row>
    <row r="18148" spans="5:5" ht="13.5" thickTop="1" thickBot="1">
      <c r="E18148"/>
    </row>
    <row r="18149" spans="5:5" ht="13.5" thickTop="1" thickBot="1">
      <c r="E18149"/>
    </row>
    <row r="18150" spans="5:5" ht="13.5" thickTop="1" thickBot="1">
      <c r="E18150"/>
    </row>
    <row r="18151" spans="5:5" ht="13.5" thickTop="1" thickBot="1">
      <c r="E18151"/>
    </row>
    <row r="18152" spans="5:5" ht="13.5" thickTop="1" thickBot="1">
      <c r="E18152"/>
    </row>
    <row r="18153" spans="5:5" ht="13.5" thickTop="1" thickBot="1">
      <c r="E18153"/>
    </row>
    <row r="18154" spans="5:5" ht="13.5" thickTop="1" thickBot="1">
      <c r="E18154"/>
    </row>
    <row r="18155" spans="5:5" ht="13.5" thickTop="1" thickBot="1">
      <c r="E18155"/>
    </row>
    <row r="18156" spans="5:5" ht="13.5" thickTop="1" thickBot="1">
      <c r="E18156"/>
    </row>
    <row r="18157" spans="5:5" ht="13.5" thickTop="1" thickBot="1">
      <c r="E18157"/>
    </row>
    <row r="18158" spans="5:5" ht="13.5" thickTop="1" thickBot="1">
      <c r="E18158"/>
    </row>
    <row r="18159" spans="5:5" ht="13.5" thickTop="1" thickBot="1">
      <c r="E18159"/>
    </row>
    <row r="18160" spans="5:5" ht="13.5" thickTop="1" thickBot="1">
      <c r="E18160"/>
    </row>
    <row r="18161" spans="5:5" ht="13.5" thickTop="1" thickBot="1">
      <c r="E18161"/>
    </row>
    <row r="18162" spans="5:5" ht="13.5" thickTop="1" thickBot="1">
      <c r="E18162"/>
    </row>
    <row r="18163" spans="5:5" ht="13.5" thickTop="1" thickBot="1">
      <c r="E18163"/>
    </row>
    <row r="18164" spans="5:5" ht="13.5" thickTop="1" thickBot="1">
      <c r="E18164"/>
    </row>
    <row r="18165" spans="5:5" ht="13.5" thickTop="1" thickBot="1">
      <c r="E18165"/>
    </row>
    <row r="18166" spans="5:5" ht="13.5" thickTop="1" thickBot="1">
      <c r="E18166"/>
    </row>
    <row r="18167" spans="5:5" ht="13.5" thickTop="1" thickBot="1">
      <c r="E18167"/>
    </row>
    <row r="18168" spans="5:5" ht="13.5" thickTop="1" thickBot="1">
      <c r="E18168"/>
    </row>
    <row r="18169" spans="5:5" ht="13.5" thickTop="1" thickBot="1">
      <c r="E18169"/>
    </row>
    <row r="18170" spans="5:5" ht="13.5" thickTop="1" thickBot="1">
      <c r="E18170"/>
    </row>
    <row r="18171" spans="5:5" ht="13.5" thickTop="1" thickBot="1">
      <c r="E18171"/>
    </row>
    <row r="18172" spans="5:5" ht="13.5" thickTop="1" thickBot="1">
      <c r="E18172"/>
    </row>
    <row r="18173" spans="5:5" ht="13.5" thickTop="1" thickBot="1">
      <c r="E18173"/>
    </row>
    <row r="18174" spans="5:5" ht="13.5" thickTop="1" thickBot="1">
      <c r="E18174"/>
    </row>
    <row r="18175" spans="5:5" ht="13.5" thickTop="1" thickBot="1">
      <c r="E18175"/>
    </row>
    <row r="18176" spans="5:5" ht="13.5" thickTop="1" thickBot="1">
      <c r="E18176"/>
    </row>
    <row r="18177" spans="5:5" ht="13.5" thickTop="1" thickBot="1">
      <c r="E18177"/>
    </row>
    <row r="18178" spans="5:5" ht="13.5" thickTop="1" thickBot="1">
      <c r="E18178"/>
    </row>
    <row r="18179" spans="5:5" ht="13.5" thickTop="1" thickBot="1">
      <c r="E18179"/>
    </row>
    <row r="18180" spans="5:5" ht="13.5" thickTop="1" thickBot="1">
      <c r="E18180"/>
    </row>
    <row r="18181" spans="5:5" ht="13.5" thickTop="1" thickBot="1">
      <c r="E18181"/>
    </row>
    <row r="18182" spans="5:5" ht="13.5" thickTop="1" thickBot="1">
      <c r="E18182"/>
    </row>
    <row r="18183" spans="5:5" ht="13.5" thickTop="1" thickBot="1">
      <c r="E18183"/>
    </row>
    <row r="18184" spans="5:5" ht="13.5" thickTop="1" thickBot="1">
      <c r="E18184"/>
    </row>
    <row r="18185" spans="5:5" ht="13.5" thickTop="1" thickBot="1">
      <c r="E18185"/>
    </row>
    <row r="18186" spans="5:5" ht="13.5" thickTop="1" thickBot="1">
      <c r="E18186"/>
    </row>
    <row r="18187" spans="5:5" ht="13.5" thickTop="1" thickBot="1">
      <c r="E18187"/>
    </row>
    <row r="18188" spans="5:5" ht="13.5" thickTop="1" thickBot="1">
      <c r="E18188"/>
    </row>
    <row r="18189" spans="5:5" ht="13.5" thickTop="1" thickBot="1">
      <c r="E18189"/>
    </row>
    <row r="18190" spans="5:5" ht="13.5" thickTop="1" thickBot="1">
      <c r="E18190"/>
    </row>
    <row r="18191" spans="5:5" ht="13.5" thickTop="1" thickBot="1">
      <c r="E18191"/>
    </row>
    <row r="18192" spans="5:5" ht="13.5" thickTop="1" thickBot="1">
      <c r="E18192"/>
    </row>
    <row r="18193" spans="5:5" ht="13.5" thickTop="1" thickBot="1">
      <c r="E18193"/>
    </row>
    <row r="18194" spans="5:5" ht="13.5" thickTop="1" thickBot="1">
      <c r="E18194"/>
    </row>
    <row r="18195" spans="5:5" ht="13.5" thickTop="1" thickBot="1">
      <c r="E18195"/>
    </row>
    <row r="18196" spans="5:5" ht="13.5" thickTop="1" thickBot="1">
      <c r="E18196"/>
    </row>
    <row r="18197" spans="5:5" ht="13.5" thickTop="1" thickBot="1">
      <c r="E18197"/>
    </row>
    <row r="18198" spans="5:5" ht="13" thickTop="1">
      <c r="E18198"/>
    </row>
    <row r="18199" spans="5:5">
      <c r="E18199"/>
    </row>
    <row r="18200" spans="5:5">
      <c r="E18200"/>
    </row>
    <row r="18201" spans="5:5">
      <c r="E18201"/>
    </row>
    <row r="18202" spans="5:5">
      <c r="E18202"/>
    </row>
    <row r="18203" spans="5:5">
      <c r="E18203"/>
    </row>
    <row r="18204" spans="5:5">
      <c r="E18204"/>
    </row>
    <row r="18205" spans="5:5">
      <c r="E18205"/>
    </row>
    <row r="18206" spans="5:5">
      <c r="E18206"/>
    </row>
    <row r="18207" spans="5:5">
      <c r="E18207"/>
    </row>
    <row r="18208" spans="5:5">
      <c r="E18208"/>
    </row>
    <row r="18209" spans="5:5">
      <c r="E18209"/>
    </row>
    <row r="18210" spans="5:5">
      <c r="E18210"/>
    </row>
    <row r="18211" spans="5:5" ht="13" thickBot="1">
      <c r="E18211"/>
    </row>
    <row r="18212" spans="5:5" ht="13.5" thickTop="1" thickBot="1">
      <c r="E18212"/>
    </row>
    <row r="18213" spans="5:5" ht="13.5" thickTop="1" thickBot="1">
      <c r="E18213"/>
    </row>
    <row r="18214" spans="5:5" ht="13.5" thickTop="1" thickBot="1">
      <c r="E18214"/>
    </row>
    <row r="18215" spans="5:5" ht="13.5" thickTop="1" thickBot="1">
      <c r="E18215"/>
    </row>
    <row r="18216" spans="5:5" ht="13.5" thickTop="1" thickBot="1">
      <c r="E18216"/>
    </row>
    <row r="18217" spans="5:5" ht="13.5" thickTop="1" thickBot="1">
      <c r="E18217"/>
    </row>
    <row r="18218" spans="5:5" ht="13.5" thickTop="1" thickBot="1">
      <c r="E18218"/>
    </row>
    <row r="18219" spans="5:5" ht="13.5" thickTop="1" thickBot="1">
      <c r="E18219"/>
    </row>
    <row r="18220" spans="5:5" ht="13.5" thickTop="1" thickBot="1">
      <c r="E18220"/>
    </row>
    <row r="18221" spans="5:5" ht="13.5" thickTop="1" thickBot="1">
      <c r="E18221"/>
    </row>
    <row r="18222" spans="5:5" ht="13.5" thickTop="1" thickBot="1">
      <c r="E18222"/>
    </row>
    <row r="18223" spans="5:5" ht="13.5" thickTop="1" thickBot="1">
      <c r="E18223"/>
    </row>
    <row r="18224" spans="5:5" ht="13.5" thickTop="1" thickBot="1">
      <c r="E18224"/>
    </row>
    <row r="18225" spans="5:5" ht="13.5" thickTop="1" thickBot="1">
      <c r="E18225"/>
    </row>
    <row r="18226" spans="5:5" ht="13.5" thickTop="1" thickBot="1">
      <c r="E18226"/>
    </row>
    <row r="18227" spans="5:5" ht="13.5" thickTop="1" thickBot="1">
      <c r="E18227"/>
    </row>
    <row r="18228" spans="5:5" ht="13.5" thickTop="1" thickBot="1">
      <c r="E18228"/>
    </row>
    <row r="18229" spans="5:5" ht="13.5" thickTop="1" thickBot="1">
      <c r="E18229"/>
    </row>
    <row r="18230" spans="5:5" ht="13.5" thickTop="1" thickBot="1">
      <c r="E18230"/>
    </row>
    <row r="18231" spans="5:5" ht="13.5" thickTop="1" thickBot="1">
      <c r="E18231"/>
    </row>
    <row r="18232" spans="5:5" ht="13.5" thickTop="1" thickBot="1">
      <c r="E18232"/>
    </row>
    <row r="18233" spans="5:5" ht="13.5" thickTop="1" thickBot="1">
      <c r="E18233"/>
    </row>
    <row r="18234" spans="5:5" ht="13.5" thickTop="1" thickBot="1">
      <c r="E18234"/>
    </row>
    <row r="18235" spans="5:5" ht="13.5" thickTop="1" thickBot="1">
      <c r="E18235"/>
    </row>
    <row r="18236" spans="5:5" ht="13.5" thickTop="1" thickBot="1">
      <c r="E18236"/>
    </row>
    <row r="18237" spans="5:5" ht="13.5" thickTop="1" thickBot="1">
      <c r="E18237"/>
    </row>
    <row r="18238" spans="5:5" ht="13.5" thickTop="1" thickBot="1">
      <c r="E18238"/>
    </row>
    <row r="18239" spans="5:5" ht="13.5" thickTop="1" thickBot="1">
      <c r="E18239"/>
    </row>
    <row r="18240" spans="5:5" ht="13.5" thickTop="1" thickBot="1">
      <c r="E18240"/>
    </row>
    <row r="18241" spans="5:5" ht="13.5" thickTop="1" thickBot="1">
      <c r="E18241"/>
    </row>
    <row r="18242" spans="5:5" ht="13.5" thickTop="1" thickBot="1">
      <c r="E18242"/>
    </row>
    <row r="18243" spans="5:5" ht="13.5" thickTop="1" thickBot="1">
      <c r="E18243"/>
    </row>
    <row r="18244" spans="5:5" ht="13.5" thickTop="1" thickBot="1">
      <c r="E18244"/>
    </row>
    <row r="18245" spans="5:5" ht="13.5" thickTop="1" thickBot="1">
      <c r="E18245"/>
    </row>
    <row r="18246" spans="5:5" ht="13.5" thickTop="1" thickBot="1">
      <c r="E18246"/>
    </row>
    <row r="18247" spans="5:5" ht="13.5" thickTop="1" thickBot="1">
      <c r="E18247"/>
    </row>
    <row r="18248" spans="5:5" ht="13.5" thickTop="1" thickBot="1">
      <c r="E18248"/>
    </row>
    <row r="18249" spans="5:5" ht="13.5" thickTop="1" thickBot="1">
      <c r="E18249"/>
    </row>
    <row r="18250" spans="5:5" ht="13.5" thickTop="1" thickBot="1">
      <c r="E18250"/>
    </row>
    <row r="18251" spans="5:5" ht="13.5" thickTop="1" thickBot="1">
      <c r="E18251"/>
    </row>
    <row r="18252" spans="5:5" ht="13.5" thickTop="1" thickBot="1">
      <c r="E18252"/>
    </row>
    <row r="18253" spans="5:5" ht="13.5" thickTop="1" thickBot="1">
      <c r="E18253"/>
    </row>
    <row r="18254" spans="5:5" ht="13.5" thickTop="1" thickBot="1">
      <c r="E18254"/>
    </row>
    <row r="18255" spans="5:5" ht="13.5" thickTop="1" thickBot="1">
      <c r="E18255"/>
    </row>
    <row r="18256" spans="5:5" ht="13.5" thickTop="1" thickBot="1">
      <c r="E18256"/>
    </row>
    <row r="18257" spans="5:5" ht="13.5" thickTop="1" thickBot="1">
      <c r="E18257"/>
    </row>
    <row r="18258" spans="5:5" ht="13.5" thickTop="1" thickBot="1">
      <c r="E18258"/>
    </row>
    <row r="18259" spans="5:5" ht="13.5" thickTop="1" thickBot="1">
      <c r="E18259"/>
    </row>
    <row r="18260" spans="5:5" ht="13.5" thickTop="1" thickBot="1">
      <c r="E18260"/>
    </row>
    <row r="18261" spans="5:5" ht="13.5" thickTop="1" thickBot="1">
      <c r="E18261"/>
    </row>
    <row r="18262" spans="5:5" ht="13.5" thickTop="1" thickBot="1">
      <c r="E18262"/>
    </row>
    <row r="18263" spans="5:5" ht="13.5" thickTop="1" thickBot="1">
      <c r="E18263"/>
    </row>
    <row r="18264" spans="5:5" ht="13.5" thickTop="1" thickBot="1">
      <c r="E18264"/>
    </row>
    <row r="18265" spans="5:5" ht="13.5" thickTop="1" thickBot="1">
      <c r="E18265"/>
    </row>
    <row r="18266" spans="5:5" ht="13.5" thickTop="1" thickBot="1">
      <c r="E18266"/>
    </row>
    <row r="18267" spans="5:5" ht="13.5" thickTop="1" thickBot="1">
      <c r="E18267"/>
    </row>
    <row r="18268" spans="5:5" ht="13" thickTop="1">
      <c r="E18268"/>
    </row>
    <row r="18269" spans="5:5">
      <c r="E18269"/>
    </row>
    <row r="18270" spans="5:5">
      <c r="E18270"/>
    </row>
    <row r="18271" spans="5:5">
      <c r="E18271"/>
    </row>
    <row r="18272" spans="5:5">
      <c r="E18272"/>
    </row>
    <row r="18273" spans="5:5">
      <c r="E18273"/>
    </row>
    <row r="18274" spans="5:5">
      <c r="E18274"/>
    </row>
    <row r="18275" spans="5:5">
      <c r="E18275"/>
    </row>
    <row r="18276" spans="5:5">
      <c r="E18276"/>
    </row>
    <row r="18277" spans="5:5">
      <c r="E18277"/>
    </row>
    <row r="18278" spans="5:5">
      <c r="E18278"/>
    </row>
    <row r="18279" spans="5:5">
      <c r="E18279"/>
    </row>
    <row r="18280" spans="5:5">
      <c r="E18280"/>
    </row>
    <row r="18281" spans="5:5" ht="13" thickBot="1">
      <c r="E18281"/>
    </row>
    <row r="18282" spans="5:5" ht="13.5" thickTop="1" thickBot="1">
      <c r="E18282"/>
    </row>
    <row r="18283" spans="5:5" ht="13.5" thickTop="1" thickBot="1">
      <c r="E18283"/>
    </row>
    <row r="18284" spans="5:5" ht="13.5" thickTop="1" thickBot="1">
      <c r="E18284"/>
    </row>
    <row r="18285" spans="5:5" ht="13.5" thickTop="1" thickBot="1">
      <c r="E18285"/>
    </row>
    <row r="18286" spans="5:5" ht="13.5" thickTop="1" thickBot="1">
      <c r="E18286"/>
    </row>
    <row r="18287" spans="5:5" ht="13.5" thickTop="1" thickBot="1">
      <c r="E18287"/>
    </row>
    <row r="18288" spans="5:5" ht="13.5" thickTop="1" thickBot="1">
      <c r="E18288"/>
    </row>
    <row r="18289" spans="5:5" ht="13.5" thickTop="1" thickBot="1">
      <c r="E18289"/>
    </row>
    <row r="18290" spans="5:5" ht="13.5" thickTop="1" thickBot="1">
      <c r="E18290"/>
    </row>
    <row r="18291" spans="5:5" ht="13.5" thickTop="1" thickBot="1">
      <c r="E18291"/>
    </row>
    <row r="18292" spans="5:5" ht="13.5" thickTop="1" thickBot="1">
      <c r="E18292"/>
    </row>
    <row r="18293" spans="5:5" ht="13.5" thickTop="1" thickBot="1">
      <c r="E18293"/>
    </row>
    <row r="18294" spans="5:5" ht="13.5" thickTop="1" thickBot="1">
      <c r="E18294"/>
    </row>
    <row r="18295" spans="5:5" ht="13.5" thickTop="1" thickBot="1">
      <c r="E18295"/>
    </row>
    <row r="18296" spans="5:5" ht="13.5" thickTop="1" thickBot="1">
      <c r="E18296"/>
    </row>
    <row r="18297" spans="5:5" ht="13.5" thickTop="1" thickBot="1">
      <c r="E18297"/>
    </row>
    <row r="18298" spans="5:5" ht="13.5" thickTop="1" thickBot="1">
      <c r="E18298"/>
    </row>
    <row r="18299" spans="5:5" ht="13.5" thickTop="1" thickBot="1">
      <c r="E18299"/>
    </row>
    <row r="18300" spans="5:5" ht="13.5" thickTop="1" thickBot="1">
      <c r="E18300"/>
    </row>
    <row r="18301" spans="5:5" ht="13.5" thickTop="1" thickBot="1">
      <c r="E18301"/>
    </row>
    <row r="18302" spans="5:5" ht="13.5" thickTop="1" thickBot="1">
      <c r="E18302"/>
    </row>
    <row r="18303" spans="5:5" ht="13.5" thickTop="1" thickBot="1">
      <c r="E18303"/>
    </row>
    <row r="18304" spans="5:5" ht="13.5" thickTop="1" thickBot="1">
      <c r="E18304"/>
    </row>
    <row r="18305" spans="5:5" ht="13.5" thickTop="1" thickBot="1">
      <c r="E18305"/>
    </row>
    <row r="18306" spans="5:5" ht="13.5" thickTop="1" thickBot="1">
      <c r="E18306"/>
    </row>
    <row r="18307" spans="5:5" ht="13.5" thickTop="1" thickBot="1">
      <c r="E18307"/>
    </row>
    <row r="18308" spans="5:5" ht="13.5" thickTop="1" thickBot="1">
      <c r="E18308"/>
    </row>
    <row r="18309" spans="5:5" ht="13.5" thickTop="1" thickBot="1">
      <c r="E18309"/>
    </row>
    <row r="18310" spans="5:5" ht="13.5" thickTop="1" thickBot="1">
      <c r="E18310"/>
    </row>
    <row r="18311" spans="5:5" ht="13.5" thickTop="1" thickBot="1">
      <c r="E18311"/>
    </row>
    <row r="18312" spans="5:5" ht="13.5" thickTop="1" thickBot="1">
      <c r="E18312"/>
    </row>
    <row r="18313" spans="5:5" ht="13.5" thickTop="1" thickBot="1">
      <c r="E18313"/>
    </row>
    <row r="18314" spans="5:5" ht="13.5" thickTop="1" thickBot="1">
      <c r="E18314"/>
    </row>
    <row r="18315" spans="5:5" ht="13.5" thickTop="1" thickBot="1">
      <c r="E18315"/>
    </row>
    <row r="18316" spans="5:5" ht="13.5" thickTop="1" thickBot="1">
      <c r="E18316"/>
    </row>
    <row r="18317" spans="5:5" ht="13.5" thickTop="1" thickBot="1">
      <c r="E18317"/>
    </row>
    <row r="18318" spans="5:5" ht="13.5" thickTop="1" thickBot="1">
      <c r="E18318"/>
    </row>
    <row r="18319" spans="5:5" ht="13.5" thickTop="1" thickBot="1">
      <c r="E18319"/>
    </row>
    <row r="18320" spans="5:5" ht="13.5" thickTop="1" thickBot="1">
      <c r="E18320"/>
    </row>
    <row r="18321" spans="5:5" ht="13.5" thickTop="1" thickBot="1">
      <c r="E18321"/>
    </row>
    <row r="18322" spans="5:5" ht="13.5" thickTop="1" thickBot="1">
      <c r="E18322"/>
    </row>
    <row r="18323" spans="5:5" ht="13.5" thickTop="1" thickBot="1">
      <c r="E18323"/>
    </row>
    <row r="18324" spans="5:5" ht="13.5" thickTop="1" thickBot="1">
      <c r="E18324"/>
    </row>
    <row r="18325" spans="5:5" ht="13.5" thickTop="1" thickBot="1">
      <c r="E18325"/>
    </row>
    <row r="18326" spans="5:5" ht="13.5" thickTop="1" thickBot="1">
      <c r="E18326"/>
    </row>
    <row r="18327" spans="5:5" ht="13.5" thickTop="1" thickBot="1">
      <c r="E18327"/>
    </row>
    <row r="18328" spans="5:5" ht="13.5" thickTop="1" thickBot="1">
      <c r="E18328"/>
    </row>
    <row r="18329" spans="5:5" ht="13.5" thickTop="1" thickBot="1">
      <c r="E18329"/>
    </row>
    <row r="18330" spans="5:5" ht="13.5" thickTop="1" thickBot="1">
      <c r="E18330"/>
    </row>
    <row r="18331" spans="5:5" ht="13.5" thickTop="1" thickBot="1">
      <c r="E18331"/>
    </row>
    <row r="18332" spans="5:5" ht="13.5" thickTop="1" thickBot="1">
      <c r="E18332"/>
    </row>
    <row r="18333" spans="5:5" ht="13.5" thickTop="1" thickBot="1">
      <c r="E18333"/>
    </row>
    <row r="18334" spans="5:5" ht="13.5" thickTop="1" thickBot="1">
      <c r="E18334"/>
    </row>
    <row r="18335" spans="5:5" ht="13.5" thickTop="1" thickBot="1">
      <c r="E18335"/>
    </row>
    <row r="18336" spans="5:5" ht="13.5" thickTop="1" thickBot="1">
      <c r="E18336"/>
    </row>
    <row r="18337" spans="5:5" ht="13.5" thickTop="1" thickBot="1">
      <c r="E18337"/>
    </row>
    <row r="18338" spans="5:5" ht="13" thickTop="1">
      <c r="E18338"/>
    </row>
    <row r="18339" spans="5:5">
      <c r="E18339"/>
    </row>
    <row r="18340" spans="5:5">
      <c r="E18340"/>
    </row>
    <row r="18341" spans="5:5">
      <c r="E18341"/>
    </row>
    <row r="18342" spans="5:5">
      <c r="E18342"/>
    </row>
    <row r="18343" spans="5:5">
      <c r="E18343"/>
    </row>
    <row r="18344" spans="5:5">
      <c r="E18344"/>
    </row>
    <row r="18345" spans="5:5">
      <c r="E18345"/>
    </row>
    <row r="18346" spans="5:5">
      <c r="E18346"/>
    </row>
    <row r="18347" spans="5:5">
      <c r="E18347"/>
    </row>
    <row r="18348" spans="5:5">
      <c r="E18348"/>
    </row>
    <row r="18349" spans="5:5">
      <c r="E18349"/>
    </row>
    <row r="18350" spans="5:5">
      <c r="E18350"/>
    </row>
    <row r="18351" spans="5:5" ht="13" thickBot="1">
      <c r="E18351"/>
    </row>
    <row r="18352" spans="5:5" ht="13.5" thickTop="1" thickBot="1">
      <c r="E18352"/>
    </row>
    <row r="18353" spans="5:5" ht="13.5" thickTop="1" thickBot="1">
      <c r="E18353"/>
    </row>
    <row r="18354" spans="5:5" ht="13.5" thickTop="1" thickBot="1">
      <c r="E18354"/>
    </row>
    <row r="18355" spans="5:5" ht="13.5" thickTop="1" thickBot="1">
      <c r="E18355"/>
    </row>
    <row r="18356" spans="5:5" ht="13.5" thickTop="1" thickBot="1">
      <c r="E18356"/>
    </row>
    <row r="18357" spans="5:5" ht="13.5" thickTop="1" thickBot="1">
      <c r="E18357"/>
    </row>
    <row r="18358" spans="5:5" ht="13.5" thickTop="1" thickBot="1">
      <c r="E18358"/>
    </row>
    <row r="18359" spans="5:5" ht="13.5" thickTop="1" thickBot="1">
      <c r="E18359"/>
    </row>
    <row r="18360" spans="5:5" ht="13.5" thickTop="1" thickBot="1">
      <c r="E18360"/>
    </row>
    <row r="18361" spans="5:5" ht="13.5" thickTop="1" thickBot="1">
      <c r="E18361"/>
    </row>
    <row r="18362" spans="5:5" ht="13.5" thickTop="1" thickBot="1">
      <c r="E18362"/>
    </row>
    <row r="18363" spans="5:5" ht="13.5" thickTop="1" thickBot="1">
      <c r="E18363"/>
    </row>
    <row r="18364" spans="5:5" ht="13.5" thickTop="1" thickBot="1">
      <c r="E18364"/>
    </row>
    <row r="18365" spans="5:5" ht="13.5" thickTop="1" thickBot="1">
      <c r="E18365"/>
    </row>
    <row r="18366" spans="5:5" ht="13.5" thickTop="1" thickBot="1">
      <c r="E18366"/>
    </row>
    <row r="18367" spans="5:5" ht="13.5" thickTop="1" thickBot="1">
      <c r="E18367"/>
    </row>
    <row r="18368" spans="5:5" ht="13.5" thickTop="1" thickBot="1">
      <c r="E18368"/>
    </row>
    <row r="18369" spans="5:5" ht="13.5" thickTop="1" thickBot="1">
      <c r="E18369"/>
    </row>
    <row r="18370" spans="5:5" ht="13.5" thickTop="1" thickBot="1">
      <c r="E18370"/>
    </row>
    <row r="18371" spans="5:5" ht="13.5" thickTop="1" thickBot="1">
      <c r="E18371"/>
    </row>
    <row r="18372" spans="5:5" ht="13.5" thickTop="1" thickBot="1">
      <c r="E18372"/>
    </row>
    <row r="18373" spans="5:5" ht="13.5" thickTop="1" thickBot="1">
      <c r="E18373"/>
    </row>
    <row r="18374" spans="5:5" ht="13.5" thickTop="1" thickBot="1">
      <c r="E18374"/>
    </row>
    <row r="18375" spans="5:5" ht="13.5" thickTop="1" thickBot="1">
      <c r="E18375"/>
    </row>
    <row r="18376" spans="5:5" ht="13.5" thickTop="1" thickBot="1">
      <c r="E18376"/>
    </row>
    <row r="18377" spans="5:5" ht="13.5" thickTop="1" thickBot="1">
      <c r="E18377"/>
    </row>
    <row r="18378" spans="5:5" ht="13.5" thickTop="1" thickBot="1">
      <c r="E18378"/>
    </row>
    <row r="18379" spans="5:5" ht="13.5" thickTop="1" thickBot="1">
      <c r="E18379"/>
    </row>
    <row r="18380" spans="5:5" ht="13.5" thickTop="1" thickBot="1">
      <c r="E18380"/>
    </row>
    <row r="18381" spans="5:5" ht="13.5" thickTop="1" thickBot="1">
      <c r="E18381"/>
    </row>
    <row r="18382" spans="5:5" ht="13.5" thickTop="1" thickBot="1">
      <c r="E18382"/>
    </row>
    <row r="18383" spans="5:5" ht="13.5" thickTop="1" thickBot="1">
      <c r="E18383"/>
    </row>
    <row r="18384" spans="5:5" ht="13.5" thickTop="1" thickBot="1">
      <c r="E18384"/>
    </row>
    <row r="18385" spans="5:5" ht="13.5" thickTop="1" thickBot="1">
      <c r="E18385"/>
    </row>
    <row r="18386" spans="5:5" ht="13.5" thickTop="1" thickBot="1">
      <c r="E18386"/>
    </row>
    <row r="18387" spans="5:5" ht="13.5" thickTop="1" thickBot="1">
      <c r="E18387"/>
    </row>
    <row r="18388" spans="5:5" ht="13.5" thickTop="1" thickBot="1">
      <c r="E18388"/>
    </row>
    <row r="18389" spans="5:5" ht="13.5" thickTop="1" thickBot="1">
      <c r="E18389"/>
    </row>
    <row r="18390" spans="5:5" ht="13.5" thickTop="1" thickBot="1">
      <c r="E18390"/>
    </row>
    <row r="18391" spans="5:5" ht="13.5" thickTop="1" thickBot="1">
      <c r="E18391"/>
    </row>
    <row r="18392" spans="5:5" ht="13.5" thickTop="1" thickBot="1">
      <c r="E18392"/>
    </row>
    <row r="18393" spans="5:5" ht="13.5" thickTop="1" thickBot="1">
      <c r="E18393"/>
    </row>
    <row r="18394" spans="5:5" ht="13.5" thickTop="1" thickBot="1">
      <c r="E18394"/>
    </row>
    <row r="18395" spans="5:5" ht="13.5" thickTop="1" thickBot="1">
      <c r="E18395"/>
    </row>
    <row r="18396" spans="5:5" ht="13.5" thickTop="1" thickBot="1">
      <c r="E18396"/>
    </row>
    <row r="18397" spans="5:5" ht="13.5" thickTop="1" thickBot="1">
      <c r="E18397"/>
    </row>
    <row r="18398" spans="5:5" ht="13.5" thickTop="1" thickBot="1">
      <c r="E18398"/>
    </row>
    <row r="18399" spans="5:5" ht="13.5" thickTop="1" thickBot="1">
      <c r="E18399"/>
    </row>
    <row r="18400" spans="5:5" ht="13.5" thickTop="1" thickBot="1">
      <c r="E18400"/>
    </row>
    <row r="18401" spans="5:5" ht="13.5" thickTop="1" thickBot="1">
      <c r="E18401"/>
    </row>
    <row r="18402" spans="5:5" ht="13.5" thickTop="1" thickBot="1">
      <c r="E18402"/>
    </row>
    <row r="18403" spans="5:5" ht="13.5" thickTop="1" thickBot="1">
      <c r="E18403"/>
    </row>
    <row r="18404" spans="5:5" ht="13.5" thickTop="1" thickBot="1">
      <c r="E18404"/>
    </row>
    <row r="18405" spans="5:5" ht="13.5" thickTop="1" thickBot="1">
      <c r="E18405"/>
    </row>
    <row r="18406" spans="5:5" ht="13.5" thickTop="1" thickBot="1">
      <c r="E18406"/>
    </row>
    <row r="18407" spans="5:5" ht="13.5" thickTop="1" thickBot="1">
      <c r="E18407"/>
    </row>
    <row r="18408" spans="5:5" ht="13" thickTop="1">
      <c r="E18408"/>
    </row>
    <row r="18409" spans="5:5">
      <c r="E18409"/>
    </row>
    <row r="18410" spans="5:5">
      <c r="E18410"/>
    </row>
    <row r="18411" spans="5:5">
      <c r="E18411"/>
    </row>
    <row r="18412" spans="5:5">
      <c r="E18412"/>
    </row>
    <row r="18413" spans="5:5">
      <c r="E18413"/>
    </row>
    <row r="18414" spans="5:5">
      <c r="E18414"/>
    </row>
    <row r="18415" spans="5:5">
      <c r="E18415"/>
    </row>
    <row r="18416" spans="5:5">
      <c r="E18416"/>
    </row>
    <row r="18417" spans="5:5">
      <c r="E18417"/>
    </row>
    <row r="18418" spans="5:5">
      <c r="E18418"/>
    </row>
    <row r="18419" spans="5:5">
      <c r="E18419"/>
    </row>
    <row r="18420" spans="5:5">
      <c r="E18420"/>
    </row>
    <row r="18421" spans="5:5" ht="13" thickBot="1">
      <c r="E18421"/>
    </row>
    <row r="18422" spans="5:5" ht="13.5" thickTop="1" thickBot="1">
      <c r="E18422"/>
    </row>
    <row r="18423" spans="5:5" ht="13.5" thickTop="1" thickBot="1">
      <c r="E18423"/>
    </row>
    <row r="18424" spans="5:5" ht="13.5" thickTop="1" thickBot="1">
      <c r="E18424"/>
    </row>
    <row r="18425" spans="5:5" ht="13.5" thickTop="1" thickBot="1">
      <c r="E18425"/>
    </row>
    <row r="18426" spans="5:5" ht="13.5" thickTop="1" thickBot="1">
      <c r="E18426"/>
    </row>
    <row r="18427" spans="5:5" ht="13.5" thickTop="1" thickBot="1">
      <c r="E18427"/>
    </row>
    <row r="18428" spans="5:5" ht="13.5" thickTop="1" thickBot="1">
      <c r="E18428"/>
    </row>
    <row r="18429" spans="5:5" ht="13.5" thickTop="1" thickBot="1">
      <c r="E18429"/>
    </row>
    <row r="18430" spans="5:5" ht="13.5" thickTop="1" thickBot="1">
      <c r="E18430"/>
    </row>
    <row r="18431" spans="5:5" ht="13.5" thickTop="1" thickBot="1">
      <c r="E18431"/>
    </row>
    <row r="18432" spans="5:5" ht="13.5" thickTop="1" thickBot="1">
      <c r="E18432"/>
    </row>
    <row r="18433" spans="5:5" ht="13.5" thickTop="1" thickBot="1">
      <c r="E18433"/>
    </row>
    <row r="18434" spans="5:5" ht="13.5" thickTop="1" thickBot="1">
      <c r="E18434"/>
    </row>
    <row r="18435" spans="5:5" ht="13.5" thickTop="1" thickBot="1">
      <c r="E18435"/>
    </row>
    <row r="18436" spans="5:5" ht="13.5" thickTop="1" thickBot="1">
      <c r="E18436"/>
    </row>
    <row r="18437" spans="5:5" ht="13.5" thickTop="1" thickBot="1">
      <c r="E18437"/>
    </row>
    <row r="18438" spans="5:5" ht="13.5" thickTop="1" thickBot="1">
      <c r="E18438"/>
    </row>
    <row r="18439" spans="5:5" ht="13.5" thickTop="1" thickBot="1">
      <c r="E18439"/>
    </row>
    <row r="18440" spans="5:5" ht="13.5" thickTop="1" thickBot="1">
      <c r="E18440"/>
    </row>
    <row r="18441" spans="5:5" ht="13.5" thickTop="1" thickBot="1">
      <c r="E18441"/>
    </row>
    <row r="18442" spans="5:5" ht="13.5" thickTop="1" thickBot="1">
      <c r="E18442"/>
    </row>
    <row r="18443" spans="5:5" ht="13.5" thickTop="1" thickBot="1">
      <c r="E18443"/>
    </row>
    <row r="18444" spans="5:5" ht="13.5" thickTop="1" thickBot="1">
      <c r="E18444"/>
    </row>
    <row r="18445" spans="5:5" ht="13.5" thickTop="1" thickBot="1">
      <c r="E18445"/>
    </row>
    <row r="18446" spans="5:5" ht="13.5" thickTop="1" thickBot="1">
      <c r="E18446"/>
    </row>
    <row r="18447" spans="5:5" ht="13.5" thickTop="1" thickBot="1">
      <c r="E18447"/>
    </row>
    <row r="18448" spans="5:5" ht="13.5" thickTop="1" thickBot="1">
      <c r="E18448"/>
    </row>
    <row r="18449" spans="5:5" ht="13.5" thickTop="1" thickBot="1">
      <c r="E18449"/>
    </row>
    <row r="18450" spans="5:5" ht="13.5" thickTop="1" thickBot="1">
      <c r="E18450"/>
    </row>
    <row r="18451" spans="5:5" ht="13.5" thickTop="1" thickBot="1">
      <c r="E18451"/>
    </row>
    <row r="18452" spans="5:5" ht="13.5" thickTop="1" thickBot="1">
      <c r="E18452"/>
    </row>
    <row r="18453" spans="5:5" ht="13.5" thickTop="1" thickBot="1">
      <c r="E18453"/>
    </row>
    <row r="18454" spans="5:5" ht="13.5" thickTop="1" thickBot="1">
      <c r="E18454"/>
    </row>
    <row r="18455" spans="5:5" ht="13.5" thickTop="1" thickBot="1">
      <c r="E18455"/>
    </row>
    <row r="18456" spans="5:5" ht="13.5" thickTop="1" thickBot="1">
      <c r="E18456"/>
    </row>
    <row r="18457" spans="5:5" ht="13.5" thickTop="1" thickBot="1">
      <c r="E18457"/>
    </row>
    <row r="18458" spans="5:5" ht="13.5" thickTop="1" thickBot="1">
      <c r="E18458"/>
    </row>
    <row r="18459" spans="5:5" ht="13.5" thickTop="1" thickBot="1">
      <c r="E18459"/>
    </row>
    <row r="18460" spans="5:5" ht="13.5" thickTop="1" thickBot="1">
      <c r="E18460"/>
    </row>
    <row r="18461" spans="5:5" ht="13.5" thickTop="1" thickBot="1">
      <c r="E18461"/>
    </row>
    <row r="18462" spans="5:5" ht="13.5" thickTop="1" thickBot="1">
      <c r="E18462"/>
    </row>
    <row r="18463" spans="5:5" ht="13.5" thickTop="1" thickBot="1">
      <c r="E18463"/>
    </row>
    <row r="18464" spans="5:5" ht="13.5" thickTop="1" thickBot="1">
      <c r="E18464"/>
    </row>
    <row r="18465" spans="5:5" ht="13.5" thickTop="1" thickBot="1">
      <c r="E18465"/>
    </row>
    <row r="18466" spans="5:5" ht="13.5" thickTop="1" thickBot="1">
      <c r="E18466"/>
    </row>
    <row r="18467" spans="5:5" ht="13.5" thickTop="1" thickBot="1">
      <c r="E18467"/>
    </row>
    <row r="18468" spans="5:5" ht="13.5" thickTop="1" thickBot="1">
      <c r="E18468"/>
    </row>
    <row r="18469" spans="5:5" ht="13.5" thickTop="1" thickBot="1">
      <c r="E18469"/>
    </row>
    <row r="18470" spans="5:5" ht="13.5" thickTop="1" thickBot="1">
      <c r="E18470"/>
    </row>
    <row r="18471" spans="5:5" ht="13.5" thickTop="1" thickBot="1">
      <c r="E18471"/>
    </row>
    <row r="18472" spans="5:5" ht="13.5" thickTop="1" thickBot="1">
      <c r="E18472"/>
    </row>
    <row r="18473" spans="5:5" ht="13.5" thickTop="1" thickBot="1">
      <c r="E18473"/>
    </row>
    <row r="18474" spans="5:5" ht="13.5" thickTop="1" thickBot="1">
      <c r="E18474"/>
    </row>
    <row r="18475" spans="5:5" ht="13.5" thickTop="1" thickBot="1">
      <c r="E18475"/>
    </row>
    <row r="18476" spans="5:5" ht="13.5" thickTop="1" thickBot="1">
      <c r="E18476"/>
    </row>
    <row r="18477" spans="5:5" ht="13.5" thickTop="1" thickBot="1">
      <c r="E18477"/>
    </row>
    <row r="18478" spans="5:5" ht="13" thickTop="1">
      <c r="E18478"/>
    </row>
    <row r="18479" spans="5:5">
      <c r="E18479"/>
    </row>
    <row r="18480" spans="5:5">
      <c r="E18480"/>
    </row>
    <row r="18481" spans="5:5">
      <c r="E18481"/>
    </row>
    <row r="18482" spans="5:5">
      <c r="E18482"/>
    </row>
    <row r="18483" spans="5:5">
      <c r="E18483"/>
    </row>
    <row r="18484" spans="5:5">
      <c r="E18484"/>
    </row>
    <row r="18485" spans="5:5">
      <c r="E18485"/>
    </row>
    <row r="18486" spans="5:5">
      <c r="E18486"/>
    </row>
    <row r="18487" spans="5:5">
      <c r="E18487"/>
    </row>
    <row r="18488" spans="5:5">
      <c r="E18488"/>
    </row>
    <row r="18489" spans="5:5">
      <c r="E18489"/>
    </row>
    <row r="18490" spans="5:5">
      <c r="E18490"/>
    </row>
    <row r="18491" spans="5:5" ht="13" thickBot="1">
      <c r="E18491"/>
    </row>
    <row r="18492" spans="5:5" ht="13.5" thickTop="1" thickBot="1">
      <c r="E18492"/>
    </row>
    <row r="18493" spans="5:5" ht="13.5" thickTop="1" thickBot="1">
      <c r="E18493"/>
    </row>
    <row r="18494" spans="5:5" ht="13.5" thickTop="1" thickBot="1">
      <c r="E18494"/>
    </row>
    <row r="18495" spans="5:5" ht="13.5" thickTop="1" thickBot="1">
      <c r="E18495"/>
    </row>
    <row r="18496" spans="5:5" ht="13.5" thickTop="1" thickBot="1">
      <c r="E18496"/>
    </row>
    <row r="18497" spans="5:5" ht="13.5" thickTop="1" thickBot="1">
      <c r="E18497"/>
    </row>
    <row r="18498" spans="5:5" ht="13.5" thickTop="1" thickBot="1">
      <c r="E18498"/>
    </row>
    <row r="18499" spans="5:5" ht="13.5" thickTop="1" thickBot="1">
      <c r="E18499"/>
    </row>
    <row r="18500" spans="5:5" ht="13.5" thickTop="1" thickBot="1">
      <c r="E18500"/>
    </row>
    <row r="18501" spans="5:5" ht="13.5" thickTop="1" thickBot="1">
      <c r="E18501"/>
    </row>
    <row r="18502" spans="5:5" ht="13.5" thickTop="1" thickBot="1">
      <c r="E18502"/>
    </row>
    <row r="18503" spans="5:5" ht="13.5" thickTop="1" thickBot="1">
      <c r="E18503"/>
    </row>
    <row r="18504" spans="5:5" ht="13.5" thickTop="1" thickBot="1">
      <c r="E18504"/>
    </row>
    <row r="18505" spans="5:5" ht="13.5" thickTop="1" thickBot="1">
      <c r="E18505"/>
    </row>
    <row r="18506" spans="5:5" ht="13.5" thickTop="1" thickBot="1">
      <c r="E18506"/>
    </row>
    <row r="18507" spans="5:5" ht="13.5" thickTop="1" thickBot="1">
      <c r="E18507"/>
    </row>
    <row r="18508" spans="5:5" ht="13.5" thickTop="1" thickBot="1">
      <c r="E18508"/>
    </row>
    <row r="18509" spans="5:5" ht="13.5" thickTop="1" thickBot="1">
      <c r="E18509"/>
    </row>
    <row r="18510" spans="5:5" ht="13.5" thickTop="1" thickBot="1">
      <c r="E18510"/>
    </row>
    <row r="18511" spans="5:5" ht="13.5" thickTop="1" thickBot="1">
      <c r="E18511"/>
    </row>
    <row r="18512" spans="5:5" ht="13.5" thickTop="1" thickBot="1">
      <c r="E18512"/>
    </row>
    <row r="18513" spans="5:5" ht="13.5" thickTop="1" thickBot="1">
      <c r="E18513"/>
    </row>
    <row r="18514" spans="5:5" ht="13.5" thickTop="1" thickBot="1">
      <c r="E18514"/>
    </row>
    <row r="18515" spans="5:5" ht="13.5" thickTop="1" thickBot="1">
      <c r="E18515"/>
    </row>
    <row r="18516" spans="5:5" ht="13.5" thickTop="1" thickBot="1">
      <c r="E18516"/>
    </row>
    <row r="18517" spans="5:5" ht="13.5" thickTop="1" thickBot="1">
      <c r="E18517"/>
    </row>
    <row r="18518" spans="5:5" ht="13.5" thickTop="1" thickBot="1">
      <c r="E18518"/>
    </row>
    <row r="18519" spans="5:5" ht="13.5" thickTop="1" thickBot="1">
      <c r="E18519"/>
    </row>
    <row r="18520" spans="5:5" ht="13.5" thickTop="1" thickBot="1">
      <c r="E18520"/>
    </row>
    <row r="18521" spans="5:5" ht="13.5" thickTop="1" thickBot="1">
      <c r="E18521"/>
    </row>
    <row r="18522" spans="5:5" ht="13.5" thickTop="1" thickBot="1">
      <c r="E18522"/>
    </row>
    <row r="18523" spans="5:5" ht="13.5" thickTop="1" thickBot="1">
      <c r="E18523"/>
    </row>
    <row r="18524" spans="5:5" ht="13.5" thickTop="1" thickBot="1">
      <c r="E18524"/>
    </row>
    <row r="18525" spans="5:5" ht="13.5" thickTop="1" thickBot="1">
      <c r="E18525"/>
    </row>
    <row r="18526" spans="5:5" ht="13.5" thickTop="1" thickBot="1">
      <c r="E18526"/>
    </row>
    <row r="18527" spans="5:5" ht="13.5" thickTop="1" thickBot="1">
      <c r="E18527"/>
    </row>
    <row r="18528" spans="5:5" ht="13.5" thickTop="1" thickBot="1">
      <c r="E18528"/>
    </row>
    <row r="18529" spans="5:5" ht="13.5" thickTop="1" thickBot="1">
      <c r="E18529"/>
    </row>
    <row r="18530" spans="5:5" ht="13.5" thickTop="1" thickBot="1">
      <c r="E18530"/>
    </row>
    <row r="18531" spans="5:5" ht="13.5" thickTop="1" thickBot="1">
      <c r="E18531"/>
    </row>
    <row r="18532" spans="5:5" ht="13.5" thickTop="1" thickBot="1">
      <c r="E18532"/>
    </row>
    <row r="18533" spans="5:5" ht="13.5" thickTop="1" thickBot="1">
      <c r="E18533"/>
    </row>
    <row r="18534" spans="5:5" ht="13.5" thickTop="1" thickBot="1">
      <c r="E18534"/>
    </row>
    <row r="18535" spans="5:5" ht="13.5" thickTop="1" thickBot="1">
      <c r="E18535"/>
    </row>
    <row r="18536" spans="5:5" ht="13.5" thickTop="1" thickBot="1">
      <c r="E18536"/>
    </row>
    <row r="18537" spans="5:5" ht="13.5" thickTop="1" thickBot="1">
      <c r="E18537"/>
    </row>
    <row r="18538" spans="5:5" ht="13.5" thickTop="1" thickBot="1">
      <c r="E18538"/>
    </row>
    <row r="18539" spans="5:5" ht="13.5" thickTop="1" thickBot="1">
      <c r="E18539"/>
    </row>
    <row r="18540" spans="5:5" ht="13.5" thickTop="1" thickBot="1">
      <c r="E18540"/>
    </row>
    <row r="18541" spans="5:5" ht="13.5" thickTop="1" thickBot="1">
      <c r="E18541"/>
    </row>
    <row r="18542" spans="5:5" ht="13.5" thickTop="1" thickBot="1">
      <c r="E18542"/>
    </row>
    <row r="18543" spans="5:5" ht="13.5" thickTop="1" thickBot="1">
      <c r="E18543"/>
    </row>
    <row r="18544" spans="5:5" ht="13.5" thickTop="1" thickBot="1">
      <c r="E18544"/>
    </row>
    <row r="18545" spans="5:5" ht="13.5" thickTop="1" thickBot="1">
      <c r="E18545"/>
    </row>
    <row r="18546" spans="5:5" ht="13.5" thickTop="1" thickBot="1">
      <c r="E18546"/>
    </row>
    <row r="18547" spans="5:5" ht="13.5" thickTop="1" thickBot="1">
      <c r="E18547"/>
    </row>
    <row r="18548" spans="5:5" ht="13" thickTop="1">
      <c r="E18548"/>
    </row>
    <row r="18549" spans="5:5">
      <c r="E18549"/>
    </row>
    <row r="18550" spans="5:5">
      <c r="E18550"/>
    </row>
    <row r="18551" spans="5:5">
      <c r="E18551"/>
    </row>
    <row r="18552" spans="5:5">
      <c r="E18552"/>
    </row>
    <row r="18553" spans="5:5">
      <c r="E18553"/>
    </row>
    <row r="18554" spans="5:5">
      <c r="E18554"/>
    </row>
    <row r="18555" spans="5:5">
      <c r="E18555"/>
    </row>
    <row r="18556" spans="5:5">
      <c r="E18556"/>
    </row>
    <row r="18557" spans="5:5">
      <c r="E18557"/>
    </row>
    <row r="18558" spans="5:5">
      <c r="E18558"/>
    </row>
    <row r="18559" spans="5:5">
      <c r="E18559"/>
    </row>
    <row r="18560" spans="5:5">
      <c r="E18560"/>
    </row>
    <row r="18561" spans="5:5" ht="13" thickBot="1">
      <c r="E18561"/>
    </row>
    <row r="18562" spans="5:5" ht="13.5" thickTop="1" thickBot="1">
      <c r="E18562"/>
    </row>
    <row r="18563" spans="5:5" ht="13.5" thickTop="1" thickBot="1">
      <c r="E18563"/>
    </row>
    <row r="18564" spans="5:5" ht="13.5" thickTop="1" thickBot="1">
      <c r="E18564"/>
    </row>
    <row r="18565" spans="5:5" ht="13.5" thickTop="1" thickBot="1">
      <c r="E18565"/>
    </row>
    <row r="18566" spans="5:5" ht="13.5" thickTop="1" thickBot="1">
      <c r="E18566"/>
    </row>
    <row r="18567" spans="5:5" ht="13.5" thickTop="1" thickBot="1">
      <c r="E18567"/>
    </row>
    <row r="18568" spans="5:5" ht="13.5" thickTop="1" thickBot="1">
      <c r="E18568"/>
    </row>
    <row r="18569" spans="5:5" ht="13.5" thickTop="1" thickBot="1">
      <c r="E18569"/>
    </row>
    <row r="18570" spans="5:5" ht="13.5" thickTop="1" thickBot="1">
      <c r="E18570"/>
    </row>
    <row r="18571" spans="5:5" ht="13.5" thickTop="1" thickBot="1">
      <c r="E18571"/>
    </row>
    <row r="18572" spans="5:5" ht="13.5" thickTop="1" thickBot="1">
      <c r="E18572"/>
    </row>
    <row r="18573" spans="5:5" ht="13.5" thickTop="1" thickBot="1">
      <c r="E18573"/>
    </row>
    <row r="18574" spans="5:5" ht="13.5" thickTop="1" thickBot="1">
      <c r="E18574"/>
    </row>
    <row r="18575" spans="5:5" ht="13.5" thickTop="1" thickBot="1">
      <c r="E18575"/>
    </row>
    <row r="18576" spans="5:5" ht="13.5" thickTop="1" thickBot="1">
      <c r="E18576"/>
    </row>
    <row r="18577" spans="5:5" ht="13.5" thickTop="1" thickBot="1">
      <c r="E18577"/>
    </row>
    <row r="18578" spans="5:5" ht="13.5" thickTop="1" thickBot="1">
      <c r="E18578"/>
    </row>
    <row r="18579" spans="5:5" ht="13.5" thickTop="1" thickBot="1">
      <c r="E18579"/>
    </row>
    <row r="18580" spans="5:5" ht="13.5" thickTop="1" thickBot="1">
      <c r="E18580"/>
    </row>
    <row r="18581" spans="5:5" ht="13.5" thickTop="1" thickBot="1">
      <c r="E18581"/>
    </row>
    <row r="18582" spans="5:5" ht="13.5" thickTop="1" thickBot="1">
      <c r="E18582"/>
    </row>
    <row r="18583" spans="5:5" ht="13.5" thickTop="1" thickBot="1">
      <c r="E18583"/>
    </row>
    <row r="18584" spans="5:5" ht="13.5" thickTop="1" thickBot="1">
      <c r="E18584"/>
    </row>
    <row r="18585" spans="5:5" ht="13.5" thickTop="1" thickBot="1">
      <c r="E18585"/>
    </row>
    <row r="18586" spans="5:5" ht="13.5" thickTop="1" thickBot="1">
      <c r="E18586"/>
    </row>
    <row r="18587" spans="5:5" ht="13.5" thickTop="1" thickBot="1">
      <c r="E18587"/>
    </row>
    <row r="18588" spans="5:5" ht="13.5" thickTop="1" thickBot="1">
      <c r="E18588"/>
    </row>
    <row r="18589" spans="5:5" ht="13.5" thickTop="1" thickBot="1">
      <c r="E18589"/>
    </row>
    <row r="18590" spans="5:5" ht="13.5" thickTop="1" thickBot="1">
      <c r="E18590"/>
    </row>
    <row r="18591" spans="5:5" ht="13.5" thickTop="1" thickBot="1">
      <c r="E18591"/>
    </row>
    <row r="18592" spans="5:5" ht="13.5" thickTop="1" thickBot="1">
      <c r="E18592"/>
    </row>
    <row r="18593" spans="5:5" ht="13.5" thickTop="1" thickBot="1">
      <c r="E18593"/>
    </row>
    <row r="18594" spans="5:5" ht="13.5" thickTop="1" thickBot="1">
      <c r="E18594"/>
    </row>
    <row r="18595" spans="5:5" ht="13.5" thickTop="1" thickBot="1">
      <c r="E18595"/>
    </row>
    <row r="18596" spans="5:5" ht="13.5" thickTop="1" thickBot="1">
      <c r="E18596"/>
    </row>
    <row r="18597" spans="5:5" ht="13.5" thickTop="1" thickBot="1">
      <c r="E18597"/>
    </row>
    <row r="18598" spans="5:5" ht="13.5" thickTop="1" thickBot="1">
      <c r="E18598"/>
    </row>
    <row r="18599" spans="5:5" ht="13.5" thickTop="1" thickBot="1">
      <c r="E18599"/>
    </row>
    <row r="18600" spans="5:5" ht="13.5" thickTop="1" thickBot="1">
      <c r="E18600"/>
    </row>
    <row r="18601" spans="5:5" ht="13.5" thickTop="1" thickBot="1">
      <c r="E18601"/>
    </row>
    <row r="18602" spans="5:5" ht="13.5" thickTop="1" thickBot="1">
      <c r="E18602"/>
    </row>
    <row r="18603" spans="5:5" ht="13.5" thickTop="1" thickBot="1">
      <c r="E18603"/>
    </row>
    <row r="18604" spans="5:5" ht="13.5" thickTop="1" thickBot="1">
      <c r="E18604"/>
    </row>
    <row r="18605" spans="5:5" ht="13.5" thickTop="1" thickBot="1">
      <c r="E18605"/>
    </row>
    <row r="18606" spans="5:5" ht="13.5" thickTop="1" thickBot="1">
      <c r="E18606"/>
    </row>
    <row r="18607" spans="5:5" ht="13.5" thickTop="1" thickBot="1">
      <c r="E18607"/>
    </row>
    <row r="18608" spans="5:5" ht="13.5" thickTop="1" thickBot="1">
      <c r="E18608"/>
    </row>
    <row r="18609" spans="5:5" ht="13.5" thickTop="1" thickBot="1">
      <c r="E18609"/>
    </row>
    <row r="18610" spans="5:5" ht="13.5" thickTop="1" thickBot="1">
      <c r="E18610"/>
    </row>
    <row r="18611" spans="5:5" ht="13.5" thickTop="1" thickBot="1">
      <c r="E18611"/>
    </row>
    <row r="18612" spans="5:5" ht="13.5" thickTop="1" thickBot="1">
      <c r="E18612"/>
    </row>
    <row r="18613" spans="5:5" ht="13.5" thickTop="1" thickBot="1">
      <c r="E18613"/>
    </row>
    <row r="18614" spans="5:5" ht="13.5" thickTop="1" thickBot="1">
      <c r="E18614"/>
    </row>
    <row r="18615" spans="5:5" ht="13.5" thickTop="1" thickBot="1">
      <c r="E18615"/>
    </row>
    <row r="18616" spans="5:5" ht="13.5" thickTop="1" thickBot="1">
      <c r="E18616"/>
    </row>
    <row r="18617" spans="5:5" ht="13.5" thickTop="1" thickBot="1">
      <c r="E18617"/>
    </row>
    <row r="18618" spans="5:5" ht="13" thickTop="1">
      <c r="E18618"/>
    </row>
    <row r="18619" spans="5:5">
      <c r="E18619"/>
    </row>
    <row r="18620" spans="5:5">
      <c r="E18620"/>
    </row>
    <row r="18621" spans="5:5">
      <c r="E18621"/>
    </row>
    <row r="18622" spans="5:5">
      <c r="E18622"/>
    </row>
    <row r="18623" spans="5:5">
      <c r="E18623"/>
    </row>
    <row r="18624" spans="5:5">
      <c r="E18624"/>
    </row>
    <row r="18625" spans="5:5">
      <c r="E18625"/>
    </row>
    <row r="18626" spans="5:5">
      <c r="E18626"/>
    </row>
    <row r="18627" spans="5:5">
      <c r="E18627"/>
    </row>
    <row r="18628" spans="5:5">
      <c r="E18628"/>
    </row>
    <row r="18629" spans="5:5">
      <c r="E18629"/>
    </row>
    <row r="18630" spans="5:5">
      <c r="E18630"/>
    </row>
    <row r="18631" spans="5:5" ht="13" thickBot="1">
      <c r="E18631"/>
    </row>
    <row r="18632" spans="5:5" ht="13.5" thickTop="1" thickBot="1">
      <c r="E18632"/>
    </row>
    <row r="18633" spans="5:5" ht="13.5" thickTop="1" thickBot="1">
      <c r="E18633"/>
    </row>
    <row r="18634" spans="5:5" ht="13.5" thickTop="1" thickBot="1">
      <c r="E18634"/>
    </row>
    <row r="18635" spans="5:5" ht="13.5" thickTop="1" thickBot="1">
      <c r="E18635"/>
    </row>
    <row r="18636" spans="5:5" ht="13.5" thickTop="1" thickBot="1">
      <c r="E18636"/>
    </row>
    <row r="18637" spans="5:5" ht="13.5" thickTop="1" thickBot="1">
      <c r="E18637"/>
    </row>
    <row r="18638" spans="5:5" ht="13.5" thickTop="1" thickBot="1">
      <c r="E18638"/>
    </row>
    <row r="18639" spans="5:5" ht="13.5" thickTop="1" thickBot="1">
      <c r="E18639"/>
    </row>
    <row r="18640" spans="5:5" ht="13.5" thickTop="1" thickBot="1">
      <c r="E18640"/>
    </row>
    <row r="18641" spans="5:5" ht="13.5" thickTop="1" thickBot="1">
      <c r="E18641"/>
    </row>
    <row r="18642" spans="5:5" ht="13.5" thickTop="1" thickBot="1">
      <c r="E18642"/>
    </row>
    <row r="18643" spans="5:5" ht="13.5" thickTop="1" thickBot="1">
      <c r="E18643"/>
    </row>
    <row r="18644" spans="5:5" ht="13.5" thickTop="1" thickBot="1">
      <c r="E18644"/>
    </row>
    <row r="18645" spans="5:5" ht="13.5" thickTop="1" thickBot="1">
      <c r="E18645"/>
    </row>
    <row r="18646" spans="5:5" ht="13.5" thickTop="1" thickBot="1">
      <c r="E18646"/>
    </row>
    <row r="18647" spans="5:5" ht="13.5" thickTop="1" thickBot="1">
      <c r="E18647"/>
    </row>
    <row r="18648" spans="5:5" ht="13.5" thickTop="1" thickBot="1">
      <c r="E18648"/>
    </row>
    <row r="18649" spans="5:5" ht="13.5" thickTop="1" thickBot="1">
      <c r="E18649"/>
    </row>
    <row r="18650" spans="5:5" ht="13.5" thickTop="1" thickBot="1">
      <c r="E18650"/>
    </row>
    <row r="18651" spans="5:5" ht="13.5" thickTop="1" thickBot="1">
      <c r="E18651"/>
    </row>
    <row r="18652" spans="5:5" ht="13.5" thickTop="1" thickBot="1">
      <c r="E18652"/>
    </row>
    <row r="18653" spans="5:5" ht="13.5" thickTop="1" thickBot="1">
      <c r="E18653"/>
    </row>
    <row r="18654" spans="5:5" ht="13.5" thickTop="1" thickBot="1">
      <c r="E18654"/>
    </row>
    <row r="18655" spans="5:5" ht="13.5" thickTop="1" thickBot="1">
      <c r="E18655"/>
    </row>
    <row r="18656" spans="5:5" ht="13.5" thickTop="1" thickBot="1">
      <c r="E18656"/>
    </row>
    <row r="18657" spans="5:5" ht="13.5" thickTop="1" thickBot="1">
      <c r="E18657"/>
    </row>
    <row r="18658" spans="5:5" ht="13.5" thickTop="1" thickBot="1">
      <c r="E18658"/>
    </row>
    <row r="18659" spans="5:5" ht="13.5" thickTop="1" thickBot="1">
      <c r="E18659"/>
    </row>
    <row r="18660" spans="5:5" ht="13.5" thickTop="1" thickBot="1">
      <c r="E18660"/>
    </row>
    <row r="18661" spans="5:5" ht="13.5" thickTop="1" thickBot="1">
      <c r="E18661"/>
    </row>
    <row r="18662" spans="5:5" ht="13.5" thickTop="1" thickBot="1">
      <c r="E18662"/>
    </row>
    <row r="18663" spans="5:5" ht="13.5" thickTop="1" thickBot="1">
      <c r="E18663"/>
    </row>
    <row r="18664" spans="5:5" ht="13.5" thickTop="1" thickBot="1">
      <c r="E18664"/>
    </row>
    <row r="18665" spans="5:5" ht="13.5" thickTop="1" thickBot="1">
      <c r="E18665"/>
    </row>
    <row r="18666" spans="5:5" ht="13.5" thickTop="1" thickBot="1">
      <c r="E18666"/>
    </row>
    <row r="18667" spans="5:5" ht="13.5" thickTop="1" thickBot="1">
      <c r="E18667"/>
    </row>
    <row r="18668" spans="5:5" ht="13.5" thickTop="1" thickBot="1">
      <c r="E18668"/>
    </row>
    <row r="18669" spans="5:5" ht="13.5" thickTop="1" thickBot="1">
      <c r="E18669"/>
    </row>
    <row r="18670" spans="5:5" ht="13.5" thickTop="1" thickBot="1">
      <c r="E18670"/>
    </row>
    <row r="18671" spans="5:5" ht="13.5" thickTop="1" thickBot="1">
      <c r="E18671"/>
    </row>
    <row r="18672" spans="5:5" ht="13.5" thickTop="1" thickBot="1">
      <c r="E18672"/>
    </row>
    <row r="18673" spans="5:5" ht="13.5" thickTop="1" thickBot="1">
      <c r="E18673"/>
    </row>
    <row r="18674" spans="5:5" ht="13.5" thickTop="1" thickBot="1">
      <c r="E18674"/>
    </row>
    <row r="18675" spans="5:5" ht="13.5" thickTop="1" thickBot="1">
      <c r="E18675"/>
    </row>
    <row r="18676" spans="5:5" ht="13.5" thickTop="1" thickBot="1">
      <c r="E18676"/>
    </row>
    <row r="18677" spans="5:5" ht="13.5" thickTop="1" thickBot="1">
      <c r="E18677"/>
    </row>
    <row r="18678" spans="5:5" ht="13.5" thickTop="1" thickBot="1">
      <c r="E18678"/>
    </row>
    <row r="18679" spans="5:5" ht="13.5" thickTop="1" thickBot="1">
      <c r="E18679"/>
    </row>
    <row r="18680" spans="5:5" ht="13.5" thickTop="1" thickBot="1">
      <c r="E18680"/>
    </row>
    <row r="18681" spans="5:5" ht="13.5" thickTop="1" thickBot="1">
      <c r="E18681"/>
    </row>
    <row r="18682" spans="5:5" ht="13.5" thickTop="1" thickBot="1">
      <c r="E18682"/>
    </row>
    <row r="18683" spans="5:5" ht="13.5" thickTop="1" thickBot="1">
      <c r="E18683"/>
    </row>
    <row r="18684" spans="5:5" ht="13.5" thickTop="1" thickBot="1">
      <c r="E18684"/>
    </row>
    <row r="18685" spans="5:5" ht="13.5" thickTop="1" thickBot="1">
      <c r="E18685"/>
    </row>
    <row r="18686" spans="5:5" ht="13.5" thickTop="1" thickBot="1">
      <c r="E18686"/>
    </row>
    <row r="18687" spans="5:5" ht="13.5" thickTop="1" thickBot="1">
      <c r="E18687"/>
    </row>
    <row r="18688" spans="5:5" ht="13" thickTop="1">
      <c r="E18688"/>
    </row>
    <row r="18689" spans="5:5">
      <c r="E18689"/>
    </row>
    <row r="18690" spans="5:5">
      <c r="E18690"/>
    </row>
    <row r="18691" spans="5:5">
      <c r="E18691"/>
    </row>
    <row r="18692" spans="5:5">
      <c r="E18692"/>
    </row>
    <row r="18693" spans="5:5">
      <c r="E18693"/>
    </row>
    <row r="18694" spans="5:5">
      <c r="E18694"/>
    </row>
    <row r="18695" spans="5:5">
      <c r="E18695"/>
    </row>
    <row r="18696" spans="5:5">
      <c r="E18696"/>
    </row>
    <row r="18697" spans="5:5">
      <c r="E18697"/>
    </row>
    <row r="18698" spans="5:5">
      <c r="E18698"/>
    </row>
    <row r="18699" spans="5:5">
      <c r="E18699"/>
    </row>
    <row r="18700" spans="5:5">
      <c r="E18700"/>
    </row>
    <row r="18701" spans="5:5" ht="13" thickBot="1">
      <c r="E18701"/>
    </row>
    <row r="18702" spans="5:5" ht="13.5" thickTop="1" thickBot="1">
      <c r="E18702"/>
    </row>
    <row r="18703" spans="5:5" ht="13.5" thickTop="1" thickBot="1">
      <c r="E18703"/>
    </row>
    <row r="18704" spans="5:5" ht="13.5" thickTop="1" thickBot="1">
      <c r="E18704"/>
    </row>
    <row r="18705" spans="5:5" ht="13.5" thickTop="1" thickBot="1">
      <c r="E18705"/>
    </row>
    <row r="18706" spans="5:5" ht="13.5" thickTop="1" thickBot="1">
      <c r="E18706"/>
    </row>
    <row r="18707" spans="5:5" ht="13.5" thickTop="1" thickBot="1">
      <c r="E18707"/>
    </row>
    <row r="18708" spans="5:5" ht="13.5" thickTop="1" thickBot="1">
      <c r="E18708"/>
    </row>
    <row r="18709" spans="5:5" ht="13.5" thickTop="1" thickBot="1">
      <c r="E18709"/>
    </row>
    <row r="18710" spans="5:5" ht="13.5" thickTop="1" thickBot="1">
      <c r="E18710"/>
    </row>
    <row r="18711" spans="5:5" ht="13.5" thickTop="1" thickBot="1">
      <c r="E18711"/>
    </row>
    <row r="18712" spans="5:5" ht="13.5" thickTop="1" thickBot="1">
      <c r="E18712"/>
    </row>
    <row r="18713" spans="5:5" ht="13.5" thickTop="1" thickBot="1">
      <c r="E18713"/>
    </row>
    <row r="18714" spans="5:5" ht="13.5" thickTop="1" thickBot="1">
      <c r="E18714"/>
    </row>
    <row r="18715" spans="5:5" ht="13.5" thickTop="1" thickBot="1">
      <c r="E18715"/>
    </row>
    <row r="18716" spans="5:5" ht="13.5" thickTop="1" thickBot="1">
      <c r="E18716"/>
    </row>
    <row r="18717" spans="5:5" ht="13.5" thickTop="1" thickBot="1">
      <c r="E18717"/>
    </row>
    <row r="18718" spans="5:5" ht="13.5" thickTop="1" thickBot="1">
      <c r="E18718"/>
    </row>
    <row r="18719" spans="5:5" ht="13.5" thickTop="1" thickBot="1">
      <c r="E18719"/>
    </row>
    <row r="18720" spans="5:5" ht="13.5" thickTop="1" thickBot="1">
      <c r="E18720"/>
    </row>
    <row r="18721" spans="5:5" ht="13.5" thickTop="1" thickBot="1">
      <c r="E18721"/>
    </row>
    <row r="18722" spans="5:5" ht="13.5" thickTop="1" thickBot="1">
      <c r="E18722"/>
    </row>
    <row r="18723" spans="5:5" ht="13.5" thickTop="1" thickBot="1">
      <c r="E18723"/>
    </row>
    <row r="18724" spans="5:5" ht="13.5" thickTop="1" thickBot="1">
      <c r="E18724"/>
    </row>
    <row r="18725" spans="5:5" ht="13.5" thickTop="1" thickBot="1">
      <c r="E18725"/>
    </row>
    <row r="18726" spans="5:5" ht="13.5" thickTop="1" thickBot="1">
      <c r="E18726"/>
    </row>
    <row r="18727" spans="5:5" ht="13.5" thickTop="1" thickBot="1">
      <c r="E18727"/>
    </row>
    <row r="18728" spans="5:5" ht="13.5" thickTop="1" thickBot="1">
      <c r="E18728"/>
    </row>
    <row r="18729" spans="5:5" ht="13.5" thickTop="1" thickBot="1">
      <c r="E18729"/>
    </row>
    <row r="18730" spans="5:5" ht="13.5" thickTop="1" thickBot="1">
      <c r="E18730"/>
    </row>
    <row r="18731" spans="5:5" ht="13.5" thickTop="1" thickBot="1">
      <c r="E18731"/>
    </row>
    <row r="18732" spans="5:5" ht="13.5" thickTop="1" thickBot="1">
      <c r="E18732"/>
    </row>
    <row r="18733" spans="5:5" ht="13.5" thickTop="1" thickBot="1">
      <c r="E18733"/>
    </row>
    <row r="18734" spans="5:5" ht="13.5" thickTop="1" thickBot="1">
      <c r="E18734"/>
    </row>
    <row r="18735" spans="5:5" ht="13.5" thickTop="1" thickBot="1">
      <c r="E18735"/>
    </row>
    <row r="18736" spans="5:5" ht="13.5" thickTop="1" thickBot="1">
      <c r="E18736"/>
    </row>
    <row r="18737" spans="5:5" ht="13.5" thickTop="1" thickBot="1">
      <c r="E18737"/>
    </row>
    <row r="18738" spans="5:5" ht="13.5" thickTop="1" thickBot="1">
      <c r="E18738"/>
    </row>
    <row r="18739" spans="5:5" ht="13.5" thickTop="1" thickBot="1">
      <c r="E18739"/>
    </row>
    <row r="18740" spans="5:5" ht="13.5" thickTop="1" thickBot="1">
      <c r="E18740"/>
    </row>
    <row r="18741" spans="5:5" ht="13.5" thickTop="1" thickBot="1">
      <c r="E18741"/>
    </row>
    <row r="18742" spans="5:5" ht="13.5" thickTop="1" thickBot="1">
      <c r="E18742"/>
    </row>
    <row r="18743" spans="5:5" ht="13.5" thickTop="1" thickBot="1">
      <c r="E18743"/>
    </row>
    <row r="18744" spans="5:5" ht="13.5" thickTop="1" thickBot="1">
      <c r="E18744"/>
    </row>
    <row r="18745" spans="5:5" ht="13.5" thickTop="1" thickBot="1">
      <c r="E18745"/>
    </row>
    <row r="18746" spans="5:5" ht="13.5" thickTop="1" thickBot="1">
      <c r="E18746"/>
    </row>
    <row r="18747" spans="5:5" ht="13.5" thickTop="1" thickBot="1">
      <c r="E18747"/>
    </row>
    <row r="18748" spans="5:5" ht="13.5" thickTop="1" thickBot="1">
      <c r="E18748"/>
    </row>
    <row r="18749" spans="5:5" ht="13.5" thickTop="1" thickBot="1">
      <c r="E18749"/>
    </row>
    <row r="18750" spans="5:5" ht="13.5" thickTop="1" thickBot="1">
      <c r="E18750"/>
    </row>
    <row r="18751" spans="5:5" ht="13.5" thickTop="1" thickBot="1">
      <c r="E18751"/>
    </row>
    <row r="18752" spans="5:5" ht="13.5" thickTop="1" thickBot="1">
      <c r="E18752"/>
    </row>
    <row r="18753" spans="5:5" ht="13.5" thickTop="1" thickBot="1">
      <c r="E18753"/>
    </row>
    <row r="18754" spans="5:5" ht="13.5" thickTop="1" thickBot="1">
      <c r="E18754"/>
    </row>
    <row r="18755" spans="5:5" ht="13.5" thickTop="1" thickBot="1">
      <c r="E18755"/>
    </row>
    <row r="18756" spans="5:5" ht="13.5" thickTop="1" thickBot="1">
      <c r="E18756"/>
    </row>
    <row r="18757" spans="5:5" ht="13.5" thickTop="1" thickBot="1">
      <c r="E18757"/>
    </row>
    <row r="18758" spans="5:5" ht="13" thickTop="1">
      <c r="E18758"/>
    </row>
    <row r="18759" spans="5:5">
      <c r="E18759"/>
    </row>
    <row r="18760" spans="5:5">
      <c r="E18760"/>
    </row>
    <row r="18761" spans="5:5">
      <c r="E18761"/>
    </row>
    <row r="18762" spans="5:5">
      <c r="E18762"/>
    </row>
    <row r="18763" spans="5:5">
      <c r="E18763"/>
    </row>
    <row r="18764" spans="5:5">
      <c r="E18764"/>
    </row>
    <row r="18765" spans="5:5">
      <c r="E18765"/>
    </row>
    <row r="18766" spans="5:5">
      <c r="E18766"/>
    </row>
    <row r="18767" spans="5:5">
      <c r="E18767"/>
    </row>
    <row r="18768" spans="5:5">
      <c r="E18768"/>
    </row>
    <row r="18769" spans="5:5">
      <c r="E18769"/>
    </row>
    <row r="18770" spans="5:5">
      <c r="E18770"/>
    </row>
    <row r="18771" spans="5:5" ht="13" thickBot="1">
      <c r="E18771"/>
    </row>
    <row r="18772" spans="5:5" ht="13.5" thickTop="1" thickBot="1">
      <c r="E18772"/>
    </row>
    <row r="18773" spans="5:5" ht="13.5" thickTop="1" thickBot="1">
      <c r="E18773"/>
    </row>
    <row r="18774" spans="5:5" ht="13.5" thickTop="1" thickBot="1">
      <c r="E18774"/>
    </row>
    <row r="18775" spans="5:5" ht="13.5" thickTop="1" thickBot="1">
      <c r="E18775"/>
    </row>
    <row r="18776" spans="5:5" ht="13.5" thickTop="1" thickBot="1">
      <c r="E18776"/>
    </row>
    <row r="18777" spans="5:5" ht="13.5" thickTop="1" thickBot="1">
      <c r="E18777"/>
    </row>
    <row r="18778" spans="5:5" ht="13.5" thickTop="1" thickBot="1">
      <c r="E18778"/>
    </row>
    <row r="18779" spans="5:5" ht="13.5" thickTop="1" thickBot="1">
      <c r="E18779"/>
    </row>
    <row r="18780" spans="5:5" ht="13.5" thickTop="1" thickBot="1">
      <c r="E18780"/>
    </row>
    <row r="18781" spans="5:5" ht="13.5" thickTop="1" thickBot="1">
      <c r="E18781"/>
    </row>
    <row r="18782" spans="5:5" ht="13.5" thickTop="1" thickBot="1">
      <c r="E18782"/>
    </row>
    <row r="18783" spans="5:5" ht="13.5" thickTop="1" thickBot="1">
      <c r="E18783"/>
    </row>
    <row r="18784" spans="5:5" ht="13.5" thickTop="1" thickBot="1">
      <c r="E18784"/>
    </row>
    <row r="18785" spans="5:5" ht="13.5" thickTop="1" thickBot="1">
      <c r="E18785"/>
    </row>
    <row r="18786" spans="5:5" ht="13.5" thickTop="1" thickBot="1">
      <c r="E18786"/>
    </row>
    <row r="18787" spans="5:5" ht="13.5" thickTop="1" thickBot="1">
      <c r="E18787"/>
    </row>
    <row r="18788" spans="5:5" ht="13.5" thickTop="1" thickBot="1">
      <c r="E18788"/>
    </row>
    <row r="18789" spans="5:5" ht="13.5" thickTop="1" thickBot="1">
      <c r="E18789"/>
    </row>
    <row r="18790" spans="5:5" ht="13.5" thickTop="1" thickBot="1">
      <c r="E18790"/>
    </row>
    <row r="18791" spans="5:5" ht="13.5" thickTop="1" thickBot="1">
      <c r="E18791"/>
    </row>
    <row r="18792" spans="5:5" ht="13.5" thickTop="1" thickBot="1">
      <c r="E18792"/>
    </row>
    <row r="18793" spans="5:5" ht="13.5" thickTop="1" thickBot="1">
      <c r="E18793"/>
    </row>
    <row r="18794" spans="5:5" ht="13.5" thickTop="1" thickBot="1">
      <c r="E18794"/>
    </row>
    <row r="18795" spans="5:5" ht="13.5" thickTop="1" thickBot="1">
      <c r="E18795"/>
    </row>
    <row r="18796" spans="5:5" ht="13.5" thickTop="1" thickBot="1">
      <c r="E18796"/>
    </row>
    <row r="18797" spans="5:5" ht="13.5" thickTop="1" thickBot="1">
      <c r="E18797"/>
    </row>
    <row r="18798" spans="5:5" ht="13.5" thickTop="1" thickBot="1">
      <c r="E18798"/>
    </row>
    <row r="18799" spans="5:5" ht="13.5" thickTop="1" thickBot="1">
      <c r="E18799"/>
    </row>
    <row r="18800" spans="5:5" ht="13.5" thickTop="1" thickBot="1">
      <c r="E18800"/>
    </row>
    <row r="18801" spans="5:5" ht="13.5" thickTop="1" thickBot="1">
      <c r="E18801"/>
    </row>
    <row r="18802" spans="5:5" ht="13.5" thickTop="1" thickBot="1">
      <c r="E18802"/>
    </row>
    <row r="18803" spans="5:5" ht="13.5" thickTop="1" thickBot="1">
      <c r="E18803"/>
    </row>
    <row r="18804" spans="5:5" ht="13.5" thickTop="1" thickBot="1">
      <c r="E18804"/>
    </row>
    <row r="18805" spans="5:5" ht="13.5" thickTop="1" thickBot="1">
      <c r="E18805"/>
    </row>
    <row r="18806" spans="5:5" ht="13.5" thickTop="1" thickBot="1">
      <c r="E18806"/>
    </row>
    <row r="18807" spans="5:5" ht="13.5" thickTop="1" thickBot="1">
      <c r="E18807"/>
    </row>
    <row r="18808" spans="5:5" ht="13.5" thickTop="1" thickBot="1">
      <c r="E18808"/>
    </row>
    <row r="18809" spans="5:5" ht="13.5" thickTop="1" thickBot="1">
      <c r="E18809"/>
    </row>
    <row r="18810" spans="5:5" ht="13.5" thickTop="1" thickBot="1">
      <c r="E18810"/>
    </row>
    <row r="18811" spans="5:5" ht="13.5" thickTop="1" thickBot="1">
      <c r="E18811"/>
    </row>
    <row r="18812" spans="5:5" ht="13.5" thickTop="1" thickBot="1">
      <c r="E18812"/>
    </row>
    <row r="18813" spans="5:5" ht="13.5" thickTop="1" thickBot="1">
      <c r="E18813"/>
    </row>
    <row r="18814" spans="5:5" ht="13.5" thickTop="1" thickBot="1">
      <c r="E18814"/>
    </row>
    <row r="18815" spans="5:5" ht="13.5" thickTop="1" thickBot="1">
      <c r="E18815"/>
    </row>
    <row r="18816" spans="5:5" ht="13.5" thickTop="1" thickBot="1">
      <c r="E18816"/>
    </row>
    <row r="18817" spans="5:5" ht="13.5" thickTop="1" thickBot="1">
      <c r="E18817"/>
    </row>
    <row r="18818" spans="5:5" ht="13.5" thickTop="1" thickBot="1">
      <c r="E18818"/>
    </row>
    <row r="18819" spans="5:5" ht="13.5" thickTop="1" thickBot="1">
      <c r="E18819"/>
    </row>
    <row r="18820" spans="5:5" ht="13.5" thickTop="1" thickBot="1">
      <c r="E18820"/>
    </row>
    <row r="18821" spans="5:5" ht="13.5" thickTop="1" thickBot="1">
      <c r="E18821"/>
    </row>
    <row r="18822" spans="5:5" ht="13.5" thickTop="1" thickBot="1">
      <c r="E18822"/>
    </row>
    <row r="18823" spans="5:5" ht="13.5" thickTop="1" thickBot="1">
      <c r="E18823"/>
    </row>
    <row r="18824" spans="5:5" ht="13.5" thickTop="1" thickBot="1">
      <c r="E18824"/>
    </row>
    <row r="18825" spans="5:5" ht="13.5" thickTop="1" thickBot="1">
      <c r="E18825"/>
    </row>
    <row r="18826" spans="5:5" ht="13.5" thickTop="1" thickBot="1">
      <c r="E18826"/>
    </row>
    <row r="18827" spans="5:5" ht="13.5" thickTop="1" thickBot="1">
      <c r="E18827"/>
    </row>
    <row r="18828" spans="5:5" ht="13" thickTop="1">
      <c r="E18828"/>
    </row>
    <row r="18829" spans="5:5">
      <c r="E18829"/>
    </row>
    <row r="18830" spans="5:5">
      <c r="E18830"/>
    </row>
    <row r="18831" spans="5:5">
      <c r="E18831"/>
    </row>
    <row r="18832" spans="5:5">
      <c r="E18832"/>
    </row>
    <row r="18833" spans="5:5">
      <c r="E18833"/>
    </row>
    <row r="18834" spans="5:5">
      <c r="E18834"/>
    </row>
    <row r="18835" spans="5:5">
      <c r="E18835"/>
    </row>
    <row r="18836" spans="5:5">
      <c r="E18836"/>
    </row>
    <row r="18837" spans="5:5">
      <c r="E18837"/>
    </row>
    <row r="18838" spans="5:5">
      <c r="E18838"/>
    </row>
    <row r="18839" spans="5:5">
      <c r="E18839"/>
    </row>
    <row r="18840" spans="5:5">
      <c r="E18840"/>
    </row>
    <row r="18841" spans="5:5" ht="13" thickBot="1">
      <c r="E18841"/>
    </row>
    <row r="18842" spans="5:5" ht="13.5" thickTop="1" thickBot="1">
      <c r="E18842"/>
    </row>
    <row r="18843" spans="5:5" ht="13.5" thickTop="1" thickBot="1">
      <c r="E18843"/>
    </row>
    <row r="18844" spans="5:5" ht="13.5" thickTop="1" thickBot="1">
      <c r="E18844"/>
    </row>
    <row r="18845" spans="5:5" ht="13.5" thickTop="1" thickBot="1">
      <c r="E18845"/>
    </row>
    <row r="18846" spans="5:5" ht="13.5" thickTop="1" thickBot="1">
      <c r="E18846"/>
    </row>
    <row r="18847" spans="5:5" ht="13.5" thickTop="1" thickBot="1">
      <c r="E18847"/>
    </row>
    <row r="18848" spans="5:5" ht="13.5" thickTop="1" thickBot="1">
      <c r="E18848"/>
    </row>
    <row r="18849" spans="5:5" ht="13.5" thickTop="1" thickBot="1">
      <c r="E18849"/>
    </row>
    <row r="18850" spans="5:5" ht="13.5" thickTop="1" thickBot="1">
      <c r="E18850"/>
    </row>
    <row r="18851" spans="5:5" ht="13.5" thickTop="1" thickBot="1">
      <c r="E18851"/>
    </row>
    <row r="18852" spans="5:5" ht="13.5" thickTop="1" thickBot="1">
      <c r="E18852"/>
    </row>
    <row r="18853" spans="5:5" ht="13.5" thickTop="1" thickBot="1">
      <c r="E18853"/>
    </row>
    <row r="18854" spans="5:5" ht="13.5" thickTop="1" thickBot="1">
      <c r="E18854"/>
    </row>
    <row r="18855" spans="5:5" ht="13.5" thickTop="1" thickBot="1">
      <c r="E18855"/>
    </row>
    <row r="18856" spans="5:5" ht="13.5" thickTop="1" thickBot="1">
      <c r="E18856"/>
    </row>
    <row r="18857" spans="5:5" ht="13.5" thickTop="1" thickBot="1">
      <c r="E18857"/>
    </row>
    <row r="18858" spans="5:5" ht="13.5" thickTop="1" thickBot="1">
      <c r="E18858"/>
    </row>
    <row r="18859" spans="5:5" ht="13.5" thickTop="1" thickBot="1">
      <c r="E18859"/>
    </row>
    <row r="18860" spans="5:5" ht="13.5" thickTop="1" thickBot="1">
      <c r="E18860"/>
    </row>
    <row r="18861" spans="5:5" ht="13.5" thickTop="1" thickBot="1">
      <c r="E18861"/>
    </row>
    <row r="18862" spans="5:5" ht="13.5" thickTop="1" thickBot="1">
      <c r="E18862"/>
    </row>
    <row r="18863" spans="5:5" ht="13.5" thickTop="1" thickBot="1">
      <c r="E18863"/>
    </row>
    <row r="18864" spans="5:5" ht="13.5" thickTop="1" thickBot="1">
      <c r="E18864"/>
    </row>
    <row r="18865" spans="5:5" ht="13.5" thickTop="1" thickBot="1">
      <c r="E18865"/>
    </row>
    <row r="18866" spans="5:5" ht="13.5" thickTop="1" thickBot="1">
      <c r="E18866"/>
    </row>
    <row r="18867" spans="5:5" ht="13.5" thickTop="1" thickBot="1">
      <c r="E18867"/>
    </row>
    <row r="18868" spans="5:5" ht="13.5" thickTop="1" thickBot="1">
      <c r="E18868"/>
    </row>
    <row r="18869" spans="5:5" ht="13.5" thickTop="1" thickBot="1">
      <c r="E18869"/>
    </row>
    <row r="18870" spans="5:5" ht="13.5" thickTop="1" thickBot="1">
      <c r="E18870"/>
    </row>
    <row r="18871" spans="5:5" ht="13.5" thickTop="1" thickBot="1">
      <c r="E18871"/>
    </row>
    <row r="18872" spans="5:5" ht="13.5" thickTop="1" thickBot="1">
      <c r="E18872"/>
    </row>
    <row r="18873" spans="5:5" ht="13.5" thickTop="1" thickBot="1">
      <c r="E18873"/>
    </row>
    <row r="18874" spans="5:5" ht="13.5" thickTop="1" thickBot="1">
      <c r="E18874"/>
    </row>
    <row r="18875" spans="5:5" ht="13.5" thickTop="1" thickBot="1">
      <c r="E18875"/>
    </row>
    <row r="18876" spans="5:5" ht="13.5" thickTop="1" thickBot="1">
      <c r="E18876"/>
    </row>
    <row r="18877" spans="5:5" ht="13.5" thickTop="1" thickBot="1">
      <c r="E18877"/>
    </row>
    <row r="18878" spans="5:5" ht="13.5" thickTop="1" thickBot="1">
      <c r="E18878"/>
    </row>
    <row r="18879" spans="5:5" ht="13.5" thickTop="1" thickBot="1">
      <c r="E18879"/>
    </row>
    <row r="18880" spans="5:5" ht="13.5" thickTop="1" thickBot="1">
      <c r="E18880"/>
    </row>
    <row r="18881" spans="5:5" ht="13.5" thickTop="1" thickBot="1">
      <c r="E18881"/>
    </row>
    <row r="18882" spans="5:5" ht="13.5" thickTop="1" thickBot="1">
      <c r="E18882"/>
    </row>
    <row r="18883" spans="5:5" ht="13.5" thickTop="1" thickBot="1">
      <c r="E18883"/>
    </row>
    <row r="18884" spans="5:5" ht="13.5" thickTop="1" thickBot="1">
      <c r="E18884"/>
    </row>
    <row r="18885" spans="5:5" ht="13.5" thickTop="1" thickBot="1">
      <c r="E18885"/>
    </row>
    <row r="18886" spans="5:5" ht="13.5" thickTop="1" thickBot="1">
      <c r="E18886"/>
    </row>
    <row r="18887" spans="5:5" ht="13.5" thickTop="1" thickBot="1">
      <c r="E18887"/>
    </row>
    <row r="18888" spans="5:5" ht="13.5" thickTop="1" thickBot="1">
      <c r="E18888"/>
    </row>
    <row r="18889" spans="5:5" ht="13.5" thickTop="1" thickBot="1">
      <c r="E18889"/>
    </row>
    <row r="18890" spans="5:5" ht="13.5" thickTop="1" thickBot="1">
      <c r="E18890"/>
    </row>
    <row r="18891" spans="5:5" ht="13.5" thickTop="1" thickBot="1">
      <c r="E18891"/>
    </row>
    <row r="18892" spans="5:5" ht="13.5" thickTop="1" thickBot="1">
      <c r="E18892"/>
    </row>
    <row r="18893" spans="5:5" ht="13.5" thickTop="1" thickBot="1">
      <c r="E18893"/>
    </row>
    <row r="18894" spans="5:5" ht="13.5" thickTop="1" thickBot="1">
      <c r="E18894"/>
    </row>
    <row r="18895" spans="5:5" ht="13.5" thickTop="1" thickBot="1">
      <c r="E18895"/>
    </row>
    <row r="18896" spans="5:5" ht="13.5" thickTop="1" thickBot="1">
      <c r="E18896"/>
    </row>
    <row r="18897" spans="5:5" ht="13.5" thickTop="1" thickBot="1">
      <c r="E18897"/>
    </row>
    <row r="18898" spans="5:5" ht="13" thickTop="1">
      <c r="E18898"/>
    </row>
    <row r="18899" spans="5:5">
      <c r="E18899"/>
    </row>
    <row r="18900" spans="5:5">
      <c r="E18900"/>
    </row>
    <row r="18901" spans="5:5">
      <c r="E18901"/>
    </row>
    <row r="18902" spans="5:5">
      <c r="E18902"/>
    </row>
    <row r="18903" spans="5:5">
      <c r="E18903"/>
    </row>
    <row r="18904" spans="5:5">
      <c r="E18904"/>
    </row>
    <row r="18905" spans="5:5">
      <c r="E18905"/>
    </row>
    <row r="18906" spans="5:5">
      <c r="E18906"/>
    </row>
    <row r="18907" spans="5:5">
      <c r="E18907"/>
    </row>
    <row r="18908" spans="5:5">
      <c r="E18908"/>
    </row>
    <row r="18909" spans="5:5">
      <c r="E18909"/>
    </row>
    <row r="18910" spans="5:5">
      <c r="E18910"/>
    </row>
    <row r="18911" spans="5:5" ht="13" thickBot="1">
      <c r="E18911"/>
    </row>
    <row r="18912" spans="5:5" ht="13.5" thickTop="1" thickBot="1">
      <c r="E18912"/>
    </row>
    <row r="18913" spans="5:5" ht="13.5" thickTop="1" thickBot="1">
      <c r="E18913"/>
    </row>
    <row r="18914" spans="5:5" ht="13.5" thickTop="1" thickBot="1">
      <c r="E18914"/>
    </row>
    <row r="18915" spans="5:5" ht="13.5" thickTop="1" thickBot="1">
      <c r="E18915"/>
    </row>
    <row r="18916" spans="5:5" ht="13.5" thickTop="1" thickBot="1">
      <c r="E18916"/>
    </row>
    <row r="18917" spans="5:5" ht="13.5" thickTop="1" thickBot="1">
      <c r="E18917"/>
    </row>
    <row r="18918" spans="5:5" ht="13.5" thickTop="1" thickBot="1">
      <c r="E18918"/>
    </row>
    <row r="18919" spans="5:5" ht="13.5" thickTop="1" thickBot="1">
      <c r="E18919"/>
    </row>
    <row r="18920" spans="5:5" ht="13.5" thickTop="1" thickBot="1">
      <c r="E18920"/>
    </row>
    <row r="18921" spans="5:5" ht="13.5" thickTop="1" thickBot="1">
      <c r="E18921"/>
    </row>
    <row r="18922" spans="5:5" ht="13.5" thickTop="1" thickBot="1">
      <c r="E18922"/>
    </row>
    <row r="18923" spans="5:5" ht="13.5" thickTop="1" thickBot="1">
      <c r="E18923"/>
    </row>
    <row r="18924" spans="5:5" ht="13.5" thickTop="1" thickBot="1">
      <c r="E18924"/>
    </row>
    <row r="18925" spans="5:5" ht="13.5" thickTop="1" thickBot="1">
      <c r="E18925"/>
    </row>
    <row r="18926" spans="5:5" ht="13.5" thickTop="1" thickBot="1">
      <c r="E18926"/>
    </row>
    <row r="18927" spans="5:5" ht="13.5" thickTop="1" thickBot="1">
      <c r="E18927"/>
    </row>
    <row r="18928" spans="5:5" ht="13.5" thickTop="1" thickBot="1">
      <c r="E18928"/>
    </row>
    <row r="18929" spans="5:5" ht="13.5" thickTop="1" thickBot="1">
      <c r="E18929"/>
    </row>
    <row r="18930" spans="5:5" ht="13.5" thickTop="1" thickBot="1">
      <c r="E18930"/>
    </row>
    <row r="18931" spans="5:5" ht="13.5" thickTop="1" thickBot="1">
      <c r="E18931"/>
    </row>
    <row r="18932" spans="5:5" ht="13.5" thickTop="1" thickBot="1">
      <c r="E18932"/>
    </row>
    <row r="18933" spans="5:5" ht="13.5" thickTop="1" thickBot="1">
      <c r="E18933"/>
    </row>
    <row r="18934" spans="5:5" ht="13.5" thickTop="1" thickBot="1">
      <c r="E18934"/>
    </row>
    <row r="18935" spans="5:5" ht="13.5" thickTop="1" thickBot="1">
      <c r="E18935"/>
    </row>
    <row r="18936" spans="5:5" ht="13.5" thickTop="1" thickBot="1">
      <c r="E18936"/>
    </row>
    <row r="18937" spans="5:5" ht="13.5" thickTop="1" thickBot="1">
      <c r="E18937"/>
    </row>
    <row r="18938" spans="5:5" ht="13.5" thickTop="1" thickBot="1">
      <c r="E18938"/>
    </row>
    <row r="18939" spans="5:5" ht="13.5" thickTop="1" thickBot="1">
      <c r="E18939"/>
    </row>
    <row r="18940" spans="5:5" ht="13.5" thickTop="1" thickBot="1">
      <c r="E18940"/>
    </row>
    <row r="18941" spans="5:5" ht="13.5" thickTop="1" thickBot="1">
      <c r="E18941"/>
    </row>
    <row r="18942" spans="5:5" ht="13.5" thickTop="1" thickBot="1">
      <c r="E18942"/>
    </row>
    <row r="18943" spans="5:5" ht="13.5" thickTop="1" thickBot="1">
      <c r="E18943"/>
    </row>
    <row r="18944" spans="5:5" ht="13.5" thickTop="1" thickBot="1">
      <c r="E18944"/>
    </row>
    <row r="18945" spans="5:5" ht="13.5" thickTop="1" thickBot="1">
      <c r="E18945"/>
    </row>
    <row r="18946" spans="5:5" ht="13.5" thickTop="1" thickBot="1">
      <c r="E18946"/>
    </row>
    <row r="18947" spans="5:5" ht="13.5" thickTop="1" thickBot="1">
      <c r="E18947"/>
    </row>
    <row r="18948" spans="5:5" ht="13.5" thickTop="1" thickBot="1">
      <c r="E18948"/>
    </row>
    <row r="18949" spans="5:5" ht="13.5" thickTop="1" thickBot="1">
      <c r="E18949"/>
    </row>
    <row r="18950" spans="5:5" ht="13.5" thickTop="1" thickBot="1">
      <c r="E18950"/>
    </row>
    <row r="18951" spans="5:5" ht="13.5" thickTop="1" thickBot="1">
      <c r="E18951"/>
    </row>
    <row r="18952" spans="5:5" ht="13.5" thickTop="1" thickBot="1">
      <c r="E18952"/>
    </row>
    <row r="18953" spans="5:5" ht="13.5" thickTop="1" thickBot="1">
      <c r="E18953"/>
    </row>
    <row r="18954" spans="5:5" ht="13.5" thickTop="1" thickBot="1">
      <c r="E18954"/>
    </row>
    <row r="18955" spans="5:5" ht="13.5" thickTop="1" thickBot="1">
      <c r="E18955"/>
    </row>
    <row r="18956" spans="5:5" ht="13.5" thickTop="1" thickBot="1">
      <c r="E18956"/>
    </row>
    <row r="18957" spans="5:5" ht="13.5" thickTop="1" thickBot="1">
      <c r="E18957"/>
    </row>
    <row r="18958" spans="5:5" ht="13.5" thickTop="1" thickBot="1">
      <c r="E18958"/>
    </row>
    <row r="18959" spans="5:5" ht="13.5" thickTop="1" thickBot="1">
      <c r="E18959"/>
    </row>
    <row r="18960" spans="5:5" ht="13.5" thickTop="1" thickBot="1">
      <c r="E18960"/>
    </row>
    <row r="18961" spans="5:5" ht="13.5" thickTop="1" thickBot="1">
      <c r="E18961"/>
    </row>
    <row r="18962" spans="5:5" ht="13.5" thickTop="1" thickBot="1">
      <c r="E18962"/>
    </row>
    <row r="18963" spans="5:5" ht="13.5" thickTop="1" thickBot="1">
      <c r="E18963"/>
    </row>
    <row r="18964" spans="5:5" ht="13.5" thickTop="1" thickBot="1">
      <c r="E18964"/>
    </row>
    <row r="18965" spans="5:5" ht="13.5" thickTop="1" thickBot="1">
      <c r="E18965"/>
    </row>
    <row r="18966" spans="5:5" ht="13.5" thickTop="1" thickBot="1">
      <c r="E18966"/>
    </row>
    <row r="18967" spans="5:5" ht="13.5" thickTop="1" thickBot="1">
      <c r="E18967"/>
    </row>
    <row r="18968" spans="5:5" ht="13" thickTop="1">
      <c r="E18968"/>
    </row>
    <row r="18969" spans="5:5">
      <c r="E18969"/>
    </row>
    <row r="18970" spans="5:5">
      <c r="E18970"/>
    </row>
    <row r="18971" spans="5:5">
      <c r="E18971"/>
    </row>
    <row r="18972" spans="5:5">
      <c r="E18972"/>
    </row>
    <row r="18973" spans="5:5">
      <c r="E18973"/>
    </row>
    <row r="18974" spans="5:5">
      <c r="E18974"/>
    </row>
    <row r="18975" spans="5:5">
      <c r="E18975"/>
    </row>
    <row r="18976" spans="5:5">
      <c r="E18976"/>
    </row>
    <row r="18977" spans="5:5">
      <c r="E18977"/>
    </row>
    <row r="18978" spans="5:5">
      <c r="E18978"/>
    </row>
    <row r="18979" spans="5:5">
      <c r="E18979"/>
    </row>
    <row r="18980" spans="5:5">
      <c r="E18980"/>
    </row>
    <row r="18981" spans="5:5" ht="13" thickBot="1">
      <c r="E18981"/>
    </row>
    <row r="18982" spans="5:5" ht="13.5" thickTop="1" thickBot="1">
      <c r="E18982"/>
    </row>
    <row r="18983" spans="5:5" ht="13.5" thickTop="1" thickBot="1">
      <c r="E18983"/>
    </row>
    <row r="18984" spans="5:5" ht="13.5" thickTop="1" thickBot="1">
      <c r="E18984"/>
    </row>
    <row r="18985" spans="5:5" ht="13.5" thickTop="1" thickBot="1">
      <c r="E18985"/>
    </row>
    <row r="18986" spans="5:5" ht="13.5" thickTop="1" thickBot="1">
      <c r="E18986"/>
    </row>
    <row r="18987" spans="5:5" ht="13.5" thickTop="1" thickBot="1">
      <c r="E18987"/>
    </row>
    <row r="18988" spans="5:5" ht="13.5" thickTop="1" thickBot="1">
      <c r="E18988"/>
    </row>
    <row r="18989" spans="5:5" ht="13.5" thickTop="1" thickBot="1">
      <c r="E18989"/>
    </row>
    <row r="18990" spans="5:5" ht="13.5" thickTop="1" thickBot="1">
      <c r="E18990"/>
    </row>
    <row r="18991" spans="5:5" ht="13.5" thickTop="1" thickBot="1">
      <c r="E18991"/>
    </row>
    <row r="18992" spans="5:5" ht="13.5" thickTop="1" thickBot="1">
      <c r="E18992"/>
    </row>
    <row r="18993" spans="5:5" ht="13.5" thickTop="1" thickBot="1">
      <c r="E18993"/>
    </row>
    <row r="18994" spans="5:5" ht="13.5" thickTop="1" thickBot="1">
      <c r="E18994"/>
    </row>
    <row r="18995" spans="5:5" ht="13.5" thickTop="1" thickBot="1">
      <c r="E18995"/>
    </row>
    <row r="18996" spans="5:5" ht="13.5" thickTop="1" thickBot="1">
      <c r="E18996"/>
    </row>
    <row r="18997" spans="5:5" ht="13.5" thickTop="1" thickBot="1">
      <c r="E18997"/>
    </row>
    <row r="18998" spans="5:5" ht="13.5" thickTop="1" thickBot="1">
      <c r="E18998"/>
    </row>
    <row r="18999" spans="5:5" ht="13.5" thickTop="1" thickBot="1">
      <c r="E18999"/>
    </row>
    <row r="19000" spans="5:5" ht="13.5" thickTop="1" thickBot="1">
      <c r="E19000"/>
    </row>
    <row r="19001" spans="5:5" ht="13.5" thickTop="1" thickBot="1">
      <c r="E19001"/>
    </row>
    <row r="19002" spans="5:5" ht="13.5" thickTop="1" thickBot="1">
      <c r="E19002"/>
    </row>
    <row r="19003" spans="5:5" ht="13.5" thickTop="1" thickBot="1">
      <c r="E19003"/>
    </row>
    <row r="19004" spans="5:5" ht="13.5" thickTop="1" thickBot="1">
      <c r="E19004"/>
    </row>
    <row r="19005" spans="5:5" ht="13.5" thickTop="1" thickBot="1">
      <c r="E19005"/>
    </row>
    <row r="19006" spans="5:5" ht="13.5" thickTop="1" thickBot="1">
      <c r="E19006"/>
    </row>
    <row r="19007" spans="5:5" ht="13.5" thickTop="1" thickBot="1">
      <c r="E19007"/>
    </row>
    <row r="19008" spans="5:5" ht="13.5" thickTop="1" thickBot="1">
      <c r="E19008"/>
    </row>
    <row r="19009" spans="5:5" ht="13.5" thickTop="1" thickBot="1">
      <c r="E19009"/>
    </row>
    <row r="19010" spans="5:5" ht="13.5" thickTop="1" thickBot="1">
      <c r="E19010"/>
    </row>
    <row r="19011" spans="5:5" ht="13.5" thickTop="1" thickBot="1">
      <c r="E19011"/>
    </row>
    <row r="19012" spans="5:5" ht="13.5" thickTop="1" thickBot="1">
      <c r="E19012"/>
    </row>
    <row r="19013" spans="5:5" ht="13.5" thickTop="1" thickBot="1">
      <c r="E19013"/>
    </row>
    <row r="19014" spans="5:5" ht="13.5" thickTop="1" thickBot="1">
      <c r="E19014"/>
    </row>
    <row r="19015" spans="5:5" ht="13.5" thickTop="1" thickBot="1">
      <c r="E19015"/>
    </row>
    <row r="19016" spans="5:5" ht="13.5" thickTop="1" thickBot="1">
      <c r="E19016"/>
    </row>
    <row r="19017" spans="5:5" ht="13.5" thickTop="1" thickBot="1">
      <c r="E19017"/>
    </row>
    <row r="19018" spans="5:5" ht="13.5" thickTop="1" thickBot="1">
      <c r="E19018"/>
    </row>
    <row r="19019" spans="5:5" ht="13.5" thickTop="1" thickBot="1">
      <c r="E19019"/>
    </row>
    <row r="19020" spans="5:5" ht="13.5" thickTop="1" thickBot="1">
      <c r="E19020"/>
    </row>
    <row r="19021" spans="5:5" ht="13.5" thickTop="1" thickBot="1">
      <c r="E19021"/>
    </row>
    <row r="19022" spans="5:5" ht="13.5" thickTop="1" thickBot="1">
      <c r="E19022"/>
    </row>
    <row r="19023" spans="5:5" ht="13.5" thickTop="1" thickBot="1">
      <c r="E19023"/>
    </row>
    <row r="19024" spans="5:5" ht="13.5" thickTop="1" thickBot="1">
      <c r="E19024"/>
    </row>
    <row r="19025" spans="5:5" ht="13.5" thickTop="1" thickBot="1">
      <c r="E19025"/>
    </row>
    <row r="19026" spans="5:5" ht="13.5" thickTop="1" thickBot="1">
      <c r="E19026"/>
    </row>
    <row r="19027" spans="5:5" ht="13.5" thickTop="1" thickBot="1">
      <c r="E19027"/>
    </row>
    <row r="19028" spans="5:5" ht="13.5" thickTop="1" thickBot="1">
      <c r="E19028"/>
    </row>
    <row r="19029" spans="5:5" ht="13.5" thickTop="1" thickBot="1">
      <c r="E19029"/>
    </row>
    <row r="19030" spans="5:5" ht="13.5" thickTop="1" thickBot="1">
      <c r="E19030"/>
    </row>
    <row r="19031" spans="5:5" ht="13.5" thickTop="1" thickBot="1">
      <c r="E19031"/>
    </row>
    <row r="19032" spans="5:5" ht="13.5" thickTop="1" thickBot="1">
      <c r="E19032"/>
    </row>
    <row r="19033" spans="5:5" ht="13.5" thickTop="1" thickBot="1">
      <c r="E19033"/>
    </row>
    <row r="19034" spans="5:5" ht="13.5" thickTop="1" thickBot="1">
      <c r="E19034"/>
    </row>
    <row r="19035" spans="5:5" ht="13.5" thickTop="1" thickBot="1">
      <c r="E19035"/>
    </row>
    <row r="19036" spans="5:5" ht="13.5" thickTop="1" thickBot="1">
      <c r="E19036"/>
    </row>
    <row r="19037" spans="5:5" ht="13.5" thickTop="1" thickBot="1">
      <c r="E19037"/>
    </row>
    <row r="19038" spans="5:5" ht="13" thickTop="1">
      <c r="E19038"/>
    </row>
    <row r="19039" spans="5:5">
      <c r="E19039"/>
    </row>
    <row r="19040" spans="5:5">
      <c r="E19040"/>
    </row>
    <row r="19041" spans="5:5">
      <c r="E19041"/>
    </row>
    <row r="19042" spans="5:5">
      <c r="E19042"/>
    </row>
    <row r="19043" spans="5:5">
      <c r="E19043"/>
    </row>
    <row r="19044" spans="5:5">
      <c r="E19044"/>
    </row>
    <row r="19045" spans="5:5">
      <c r="E19045"/>
    </row>
    <row r="19046" spans="5:5">
      <c r="E19046"/>
    </row>
    <row r="19047" spans="5:5">
      <c r="E19047"/>
    </row>
    <row r="19048" spans="5:5">
      <c r="E19048"/>
    </row>
    <row r="19049" spans="5:5">
      <c r="E19049"/>
    </row>
    <row r="19050" spans="5:5">
      <c r="E19050"/>
    </row>
    <row r="19051" spans="5:5" ht="13" thickBot="1">
      <c r="E19051"/>
    </row>
    <row r="19052" spans="5:5" ht="13.5" thickTop="1" thickBot="1">
      <c r="E19052"/>
    </row>
    <row r="19053" spans="5:5" ht="13.5" thickTop="1" thickBot="1">
      <c r="E19053"/>
    </row>
    <row r="19054" spans="5:5" ht="13.5" thickTop="1" thickBot="1">
      <c r="E19054"/>
    </row>
    <row r="19055" spans="5:5" ht="13.5" thickTop="1" thickBot="1">
      <c r="E19055"/>
    </row>
    <row r="19056" spans="5:5" ht="13.5" thickTop="1" thickBot="1">
      <c r="E19056"/>
    </row>
    <row r="19057" spans="5:5" ht="13.5" thickTop="1" thickBot="1">
      <c r="E19057"/>
    </row>
    <row r="19058" spans="5:5" ht="13.5" thickTop="1" thickBot="1">
      <c r="E19058"/>
    </row>
    <row r="19059" spans="5:5" ht="13.5" thickTop="1" thickBot="1">
      <c r="E19059"/>
    </row>
    <row r="19060" spans="5:5" ht="13.5" thickTop="1" thickBot="1">
      <c r="E19060"/>
    </row>
    <row r="19061" spans="5:5" ht="13.5" thickTop="1" thickBot="1">
      <c r="E19061"/>
    </row>
    <row r="19062" spans="5:5" ht="13.5" thickTop="1" thickBot="1">
      <c r="E19062"/>
    </row>
    <row r="19063" spans="5:5" ht="13.5" thickTop="1" thickBot="1">
      <c r="E19063"/>
    </row>
    <row r="19064" spans="5:5" ht="13.5" thickTop="1" thickBot="1">
      <c r="E19064"/>
    </row>
    <row r="19065" spans="5:5" ht="13.5" thickTop="1" thickBot="1">
      <c r="E19065"/>
    </row>
    <row r="19066" spans="5:5" ht="13.5" thickTop="1" thickBot="1">
      <c r="E19066"/>
    </row>
    <row r="19067" spans="5:5" ht="13.5" thickTop="1" thickBot="1">
      <c r="E19067"/>
    </row>
    <row r="19068" spans="5:5" ht="13.5" thickTop="1" thickBot="1">
      <c r="E19068"/>
    </row>
    <row r="19069" spans="5:5" ht="13.5" thickTop="1" thickBot="1">
      <c r="E19069"/>
    </row>
    <row r="19070" spans="5:5" ht="13.5" thickTop="1" thickBot="1">
      <c r="E19070"/>
    </row>
    <row r="19071" spans="5:5" ht="13.5" thickTop="1" thickBot="1">
      <c r="E19071"/>
    </row>
    <row r="19072" spans="5:5" ht="13.5" thickTop="1" thickBot="1">
      <c r="E19072"/>
    </row>
    <row r="19073" spans="5:5" ht="13.5" thickTop="1" thickBot="1">
      <c r="E19073"/>
    </row>
    <row r="19074" spans="5:5" ht="13.5" thickTop="1" thickBot="1">
      <c r="E19074"/>
    </row>
    <row r="19075" spans="5:5" ht="13.5" thickTop="1" thickBot="1">
      <c r="E19075"/>
    </row>
    <row r="19076" spans="5:5" ht="13.5" thickTop="1" thickBot="1">
      <c r="E19076"/>
    </row>
    <row r="19077" spans="5:5" ht="13.5" thickTop="1" thickBot="1">
      <c r="E19077"/>
    </row>
    <row r="19078" spans="5:5" ht="13.5" thickTop="1" thickBot="1">
      <c r="E19078"/>
    </row>
    <row r="19079" spans="5:5" ht="13.5" thickTop="1" thickBot="1">
      <c r="E19079"/>
    </row>
    <row r="19080" spans="5:5" ht="13.5" thickTop="1" thickBot="1">
      <c r="E19080"/>
    </row>
    <row r="19081" spans="5:5" ht="13.5" thickTop="1" thickBot="1">
      <c r="E19081"/>
    </row>
    <row r="19082" spans="5:5" ht="13.5" thickTop="1" thickBot="1">
      <c r="E19082"/>
    </row>
    <row r="19083" spans="5:5" ht="13.5" thickTop="1" thickBot="1">
      <c r="E19083"/>
    </row>
    <row r="19084" spans="5:5" ht="13.5" thickTop="1" thickBot="1">
      <c r="E19084"/>
    </row>
    <row r="19085" spans="5:5" ht="13.5" thickTop="1" thickBot="1">
      <c r="E19085"/>
    </row>
    <row r="19086" spans="5:5" ht="13.5" thickTop="1" thickBot="1">
      <c r="E19086"/>
    </row>
    <row r="19087" spans="5:5" ht="13.5" thickTop="1" thickBot="1">
      <c r="E19087"/>
    </row>
    <row r="19088" spans="5:5" ht="13.5" thickTop="1" thickBot="1">
      <c r="E19088"/>
    </row>
    <row r="19089" spans="5:5" ht="13.5" thickTop="1" thickBot="1">
      <c r="E19089"/>
    </row>
    <row r="19090" spans="5:5" ht="13.5" thickTop="1" thickBot="1">
      <c r="E19090"/>
    </row>
    <row r="19091" spans="5:5" ht="13.5" thickTop="1" thickBot="1">
      <c r="E19091"/>
    </row>
    <row r="19092" spans="5:5" ht="13.5" thickTop="1" thickBot="1">
      <c r="E19092"/>
    </row>
    <row r="19093" spans="5:5" ht="13.5" thickTop="1" thickBot="1">
      <c r="E19093"/>
    </row>
    <row r="19094" spans="5:5" ht="13.5" thickTop="1" thickBot="1">
      <c r="E19094"/>
    </row>
    <row r="19095" spans="5:5" ht="13.5" thickTop="1" thickBot="1">
      <c r="E19095"/>
    </row>
    <row r="19096" spans="5:5" ht="13.5" thickTop="1" thickBot="1">
      <c r="E19096"/>
    </row>
    <row r="19097" spans="5:5" ht="13.5" thickTop="1" thickBot="1">
      <c r="E19097"/>
    </row>
    <row r="19098" spans="5:5" ht="13.5" thickTop="1" thickBot="1">
      <c r="E19098"/>
    </row>
    <row r="19099" spans="5:5" ht="13.5" thickTop="1" thickBot="1">
      <c r="E19099"/>
    </row>
    <row r="19100" spans="5:5" ht="13.5" thickTop="1" thickBot="1">
      <c r="E19100"/>
    </row>
    <row r="19101" spans="5:5" ht="13.5" thickTop="1" thickBot="1">
      <c r="E19101"/>
    </row>
    <row r="19102" spans="5:5" ht="13.5" thickTop="1" thickBot="1">
      <c r="E19102"/>
    </row>
    <row r="19103" spans="5:5" ht="13.5" thickTop="1" thickBot="1">
      <c r="E19103"/>
    </row>
    <row r="19104" spans="5:5" ht="13.5" thickTop="1" thickBot="1">
      <c r="E19104"/>
    </row>
    <row r="19105" spans="5:5" ht="13.5" thickTop="1" thickBot="1">
      <c r="E19105"/>
    </row>
    <row r="19106" spans="5:5" ht="13.5" thickTop="1" thickBot="1">
      <c r="E19106"/>
    </row>
    <row r="19107" spans="5:5" ht="13.5" thickTop="1" thickBot="1">
      <c r="E19107"/>
    </row>
    <row r="19108" spans="5:5" ht="13" thickTop="1">
      <c r="E19108"/>
    </row>
    <row r="19109" spans="5:5">
      <c r="E19109"/>
    </row>
    <row r="19110" spans="5:5">
      <c r="E19110"/>
    </row>
    <row r="19111" spans="5:5">
      <c r="E19111"/>
    </row>
    <row r="19112" spans="5:5">
      <c r="E19112"/>
    </row>
    <row r="19113" spans="5:5">
      <c r="E19113"/>
    </row>
    <row r="19114" spans="5:5">
      <c r="E19114"/>
    </row>
    <row r="19115" spans="5:5">
      <c r="E19115"/>
    </row>
    <row r="19116" spans="5:5">
      <c r="E19116"/>
    </row>
    <row r="19117" spans="5:5">
      <c r="E19117"/>
    </row>
    <row r="19118" spans="5:5">
      <c r="E19118"/>
    </row>
    <row r="19119" spans="5:5">
      <c r="E19119"/>
    </row>
    <row r="19120" spans="5:5">
      <c r="E19120"/>
    </row>
    <row r="19121" spans="5:5" ht="13" thickBot="1">
      <c r="E19121"/>
    </row>
    <row r="19122" spans="5:5" ht="13.5" thickTop="1" thickBot="1">
      <c r="E19122"/>
    </row>
    <row r="19123" spans="5:5" ht="13.5" thickTop="1" thickBot="1">
      <c r="E19123"/>
    </row>
    <row r="19124" spans="5:5" ht="13.5" thickTop="1" thickBot="1">
      <c r="E19124"/>
    </row>
    <row r="19125" spans="5:5" ht="13.5" thickTop="1" thickBot="1">
      <c r="E19125"/>
    </row>
    <row r="19126" spans="5:5" ht="13.5" thickTop="1" thickBot="1">
      <c r="E19126"/>
    </row>
    <row r="19127" spans="5:5" ht="13.5" thickTop="1" thickBot="1">
      <c r="E19127"/>
    </row>
    <row r="19128" spans="5:5" ht="13.5" thickTop="1" thickBot="1">
      <c r="E19128"/>
    </row>
    <row r="19129" spans="5:5" ht="13.5" thickTop="1" thickBot="1">
      <c r="E19129"/>
    </row>
    <row r="19130" spans="5:5" ht="13.5" thickTop="1" thickBot="1">
      <c r="E19130"/>
    </row>
    <row r="19131" spans="5:5" ht="13.5" thickTop="1" thickBot="1">
      <c r="E19131"/>
    </row>
    <row r="19132" spans="5:5" ht="13.5" thickTop="1" thickBot="1">
      <c r="E19132"/>
    </row>
    <row r="19133" spans="5:5" ht="13.5" thickTop="1" thickBot="1">
      <c r="E19133"/>
    </row>
    <row r="19134" spans="5:5" ht="13.5" thickTop="1" thickBot="1">
      <c r="E19134"/>
    </row>
    <row r="19135" spans="5:5" ht="13.5" thickTop="1" thickBot="1">
      <c r="E19135"/>
    </row>
    <row r="19136" spans="5:5" ht="13.5" thickTop="1" thickBot="1">
      <c r="E19136"/>
    </row>
    <row r="19137" spans="5:5" ht="13.5" thickTop="1" thickBot="1">
      <c r="E19137"/>
    </row>
    <row r="19138" spans="5:5" ht="13.5" thickTop="1" thickBot="1">
      <c r="E19138"/>
    </row>
    <row r="19139" spans="5:5" ht="13.5" thickTop="1" thickBot="1">
      <c r="E19139"/>
    </row>
    <row r="19140" spans="5:5" ht="13.5" thickTop="1" thickBot="1">
      <c r="E19140"/>
    </row>
    <row r="19141" spans="5:5" ht="13.5" thickTop="1" thickBot="1">
      <c r="E19141"/>
    </row>
    <row r="19142" spans="5:5" ht="13.5" thickTop="1" thickBot="1">
      <c r="E19142"/>
    </row>
    <row r="19143" spans="5:5" ht="13.5" thickTop="1" thickBot="1">
      <c r="E19143"/>
    </row>
    <row r="19144" spans="5:5" ht="13.5" thickTop="1" thickBot="1">
      <c r="E19144"/>
    </row>
    <row r="19145" spans="5:5" ht="13.5" thickTop="1" thickBot="1">
      <c r="E19145"/>
    </row>
    <row r="19146" spans="5:5" ht="13.5" thickTop="1" thickBot="1">
      <c r="E19146"/>
    </row>
    <row r="19147" spans="5:5" ht="13.5" thickTop="1" thickBot="1">
      <c r="E19147"/>
    </row>
    <row r="19148" spans="5:5" ht="13.5" thickTop="1" thickBot="1">
      <c r="E19148"/>
    </row>
    <row r="19149" spans="5:5" ht="13.5" thickTop="1" thickBot="1">
      <c r="E19149"/>
    </row>
    <row r="19150" spans="5:5" ht="13.5" thickTop="1" thickBot="1">
      <c r="E19150"/>
    </row>
    <row r="19151" spans="5:5" ht="13.5" thickTop="1" thickBot="1">
      <c r="E19151"/>
    </row>
    <row r="19152" spans="5:5" ht="13.5" thickTop="1" thickBot="1">
      <c r="E19152"/>
    </row>
    <row r="19153" spans="5:5" ht="13.5" thickTop="1" thickBot="1">
      <c r="E19153"/>
    </row>
    <row r="19154" spans="5:5" ht="13.5" thickTop="1" thickBot="1">
      <c r="E19154"/>
    </row>
    <row r="19155" spans="5:5" ht="13.5" thickTop="1" thickBot="1">
      <c r="E19155"/>
    </row>
    <row r="19156" spans="5:5" ht="13.5" thickTop="1" thickBot="1">
      <c r="E19156"/>
    </row>
    <row r="19157" spans="5:5" ht="13.5" thickTop="1" thickBot="1">
      <c r="E19157"/>
    </row>
    <row r="19158" spans="5:5" ht="13.5" thickTop="1" thickBot="1">
      <c r="E19158"/>
    </row>
    <row r="19159" spans="5:5" ht="13.5" thickTop="1" thickBot="1">
      <c r="E19159"/>
    </row>
    <row r="19160" spans="5:5" ht="13.5" thickTop="1" thickBot="1">
      <c r="E19160"/>
    </row>
    <row r="19161" spans="5:5" ht="13.5" thickTop="1" thickBot="1">
      <c r="E19161"/>
    </row>
    <row r="19162" spans="5:5" ht="13.5" thickTop="1" thickBot="1">
      <c r="E19162"/>
    </row>
    <row r="19163" spans="5:5" ht="13.5" thickTop="1" thickBot="1">
      <c r="E19163"/>
    </row>
    <row r="19164" spans="5:5" ht="13.5" thickTop="1" thickBot="1">
      <c r="E19164"/>
    </row>
    <row r="19165" spans="5:5" ht="13.5" thickTop="1" thickBot="1">
      <c r="E19165"/>
    </row>
    <row r="19166" spans="5:5" ht="13.5" thickTop="1" thickBot="1">
      <c r="E19166"/>
    </row>
    <row r="19167" spans="5:5" ht="13.5" thickTop="1" thickBot="1">
      <c r="E19167"/>
    </row>
    <row r="19168" spans="5:5" ht="13.5" thickTop="1" thickBot="1">
      <c r="E19168"/>
    </row>
    <row r="19169" spans="5:5" ht="13.5" thickTop="1" thickBot="1">
      <c r="E19169"/>
    </row>
    <row r="19170" spans="5:5" ht="13.5" thickTop="1" thickBot="1">
      <c r="E19170"/>
    </row>
    <row r="19171" spans="5:5" ht="13.5" thickTop="1" thickBot="1">
      <c r="E19171"/>
    </row>
    <row r="19172" spans="5:5" ht="13.5" thickTop="1" thickBot="1">
      <c r="E19172"/>
    </row>
    <row r="19173" spans="5:5" ht="13.5" thickTop="1" thickBot="1">
      <c r="E19173"/>
    </row>
    <row r="19174" spans="5:5" ht="13.5" thickTop="1" thickBot="1">
      <c r="E19174"/>
    </row>
    <row r="19175" spans="5:5" ht="13.5" thickTop="1" thickBot="1">
      <c r="E19175"/>
    </row>
    <row r="19176" spans="5:5" ht="13.5" thickTop="1" thickBot="1">
      <c r="E19176"/>
    </row>
    <row r="19177" spans="5:5" ht="13.5" thickTop="1" thickBot="1">
      <c r="E19177"/>
    </row>
    <row r="19178" spans="5:5" ht="13" thickTop="1">
      <c r="E19178"/>
    </row>
    <row r="19179" spans="5:5">
      <c r="E19179"/>
    </row>
    <row r="19180" spans="5:5">
      <c r="E19180"/>
    </row>
    <row r="19181" spans="5:5">
      <c r="E19181"/>
    </row>
    <row r="19182" spans="5:5">
      <c r="E19182"/>
    </row>
    <row r="19183" spans="5:5">
      <c r="E19183"/>
    </row>
    <row r="19184" spans="5:5">
      <c r="E19184"/>
    </row>
    <row r="19185" spans="5:5">
      <c r="E19185"/>
    </row>
    <row r="19186" spans="5:5">
      <c r="E19186"/>
    </row>
    <row r="19187" spans="5:5">
      <c r="E19187"/>
    </row>
    <row r="19188" spans="5:5">
      <c r="E19188"/>
    </row>
    <row r="19189" spans="5:5">
      <c r="E19189"/>
    </row>
    <row r="19190" spans="5:5">
      <c r="E19190"/>
    </row>
    <row r="19191" spans="5:5" ht="13" thickBot="1">
      <c r="E19191"/>
    </row>
    <row r="19192" spans="5:5" ht="13.5" thickTop="1" thickBot="1">
      <c r="E19192"/>
    </row>
    <row r="19193" spans="5:5" ht="13.5" thickTop="1" thickBot="1">
      <c r="E19193"/>
    </row>
    <row r="19194" spans="5:5" ht="13.5" thickTop="1" thickBot="1">
      <c r="E19194"/>
    </row>
    <row r="19195" spans="5:5" ht="13.5" thickTop="1" thickBot="1">
      <c r="E19195"/>
    </row>
    <row r="19196" spans="5:5" ht="13.5" thickTop="1" thickBot="1">
      <c r="E19196"/>
    </row>
    <row r="19197" spans="5:5" ht="13.5" thickTop="1" thickBot="1">
      <c r="E19197"/>
    </row>
    <row r="19198" spans="5:5" ht="13.5" thickTop="1" thickBot="1">
      <c r="E19198"/>
    </row>
    <row r="19199" spans="5:5" ht="13.5" thickTop="1" thickBot="1">
      <c r="E19199"/>
    </row>
    <row r="19200" spans="5:5" ht="13.5" thickTop="1" thickBot="1">
      <c r="E19200"/>
    </row>
    <row r="19201" spans="5:5" ht="13.5" thickTop="1" thickBot="1">
      <c r="E19201"/>
    </row>
    <row r="19202" spans="5:5" ht="13.5" thickTop="1" thickBot="1">
      <c r="E19202"/>
    </row>
    <row r="19203" spans="5:5" ht="13.5" thickTop="1" thickBot="1">
      <c r="E19203"/>
    </row>
    <row r="19204" spans="5:5" ht="13.5" thickTop="1" thickBot="1">
      <c r="E19204"/>
    </row>
    <row r="19205" spans="5:5" ht="13.5" thickTop="1" thickBot="1">
      <c r="E19205"/>
    </row>
    <row r="19206" spans="5:5" ht="13.5" thickTop="1" thickBot="1">
      <c r="E19206"/>
    </row>
    <row r="19207" spans="5:5" ht="13.5" thickTop="1" thickBot="1">
      <c r="E19207"/>
    </row>
    <row r="19208" spans="5:5" ht="13.5" thickTop="1" thickBot="1">
      <c r="E19208"/>
    </row>
    <row r="19209" spans="5:5" ht="13.5" thickTop="1" thickBot="1">
      <c r="E19209"/>
    </row>
    <row r="19210" spans="5:5" ht="13.5" thickTop="1" thickBot="1">
      <c r="E19210"/>
    </row>
    <row r="19211" spans="5:5" ht="13.5" thickTop="1" thickBot="1">
      <c r="E19211"/>
    </row>
    <row r="19212" spans="5:5" ht="13.5" thickTop="1" thickBot="1">
      <c r="E19212"/>
    </row>
    <row r="19213" spans="5:5" ht="13.5" thickTop="1" thickBot="1">
      <c r="E19213"/>
    </row>
    <row r="19214" spans="5:5" ht="13.5" thickTop="1" thickBot="1">
      <c r="E19214"/>
    </row>
    <row r="19215" spans="5:5" ht="13.5" thickTop="1" thickBot="1">
      <c r="E19215"/>
    </row>
    <row r="19216" spans="5:5" ht="13.5" thickTop="1" thickBot="1">
      <c r="E19216"/>
    </row>
    <row r="19217" spans="5:5" ht="13.5" thickTop="1" thickBot="1">
      <c r="E19217"/>
    </row>
    <row r="19218" spans="5:5" ht="13.5" thickTop="1" thickBot="1">
      <c r="E19218"/>
    </row>
    <row r="19219" spans="5:5" ht="13.5" thickTop="1" thickBot="1">
      <c r="E19219"/>
    </row>
    <row r="19220" spans="5:5" ht="13.5" thickTop="1" thickBot="1">
      <c r="E19220"/>
    </row>
    <row r="19221" spans="5:5" ht="13.5" thickTop="1" thickBot="1">
      <c r="E19221"/>
    </row>
    <row r="19222" spans="5:5" ht="13.5" thickTop="1" thickBot="1">
      <c r="E19222"/>
    </row>
    <row r="19223" spans="5:5" ht="13.5" thickTop="1" thickBot="1">
      <c r="E19223"/>
    </row>
    <row r="19224" spans="5:5" ht="13.5" thickTop="1" thickBot="1">
      <c r="E19224"/>
    </row>
    <row r="19225" spans="5:5" ht="13.5" thickTop="1" thickBot="1">
      <c r="E19225"/>
    </row>
    <row r="19226" spans="5:5" ht="13.5" thickTop="1" thickBot="1">
      <c r="E19226"/>
    </row>
    <row r="19227" spans="5:5" ht="13.5" thickTop="1" thickBot="1">
      <c r="E19227"/>
    </row>
    <row r="19228" spans="5:5" ht="13.5" thickTop="1" thickBot="1">
      <c r="E19228"/>
    </row>
    <row r="19229" spans="5:5" ht="13.5" thickTop="1" thickBot="1">
      <c r="E19229"/>
    </row>
    <row r="19230" spans="5:5" ht="13.5" thickTop="1" thickBot="1">
      <c r="E19230"/>
    </row>
    <row r="19231" spans="5:5" ht="13.5" thickTop="1" thickBot="1">
      <c r="E19231"/>
    </row>
    <row r="19232" spans="5:5" ht="13.5" thickTop="1" thickBot="1">
      <c r="E19232"/>
    </row>
    <row r="19233" spans="5:5" ht="13.5" thickTop="1" thickBot="1">
      <c r="E19233"/>
    </row>
    <row r="19234" spans="5:5" ht="13.5" thickTop="1" thickBot="1">
      <c r="E19234"/>
    </row>
    <row r="19235" spans="5:5" ht="13.5" thickTop="1" thickBot="1">
      <c r="E19235"/>
    </row>
    <row r="19236" spans="5:5" ht="13.5" thickTop="1" thickBot="1">
      <c r="E19236"/>
    </row>
    <row r="19237" spans="5:5" ht="13.5" thickTop="1" thickBot="1">
      <c r="E19237"/>
    </row>
    <row r="19238" spans="5:5" ht="13.5" thickTop="1" thickBot="1">
      <c r="E19238"/>
    </row>
    <row r="19239" spans="5:5" ht="13.5" thickTop="1" thickBot="1">
      <c r="E19239"/>
    </row>
    <row r="19240" spans="5:5" ht="13.5" thickTop="1" thickBot="1">
      <c r="E19240"/>
    </row>
    <row r="19241" spans="5:5" ht="13.5" thickTop="1" thickBot="1">
      <c r="E19241"/>
    </row>
    <row r="19242" spans="5:5" ht="13.5" thickTop="1" thickBot="1">
      <c r="E19242"/>
    </row>
    <row r="19243" spans="5:5" ht="13.5" thickTop="1" thickBot="1">
      <c r="E19243"/>
    </row>
    <row r="19244" spans="5:5" ht="13.5" thickTop="1" thickBot="1">
      <c r="E19244"/>
    </row>
    <row r="19245" spans="5:5" ht="13.5" thickTop="1" thickBot="1">
      <c r="E19245"/>
    </row>
    <row r="19246" spans="5:5" ht="13.5" thickTop="1" thickBot="1">
      <c r="E19246"/>
    </row>
    <row r="19247" spans="5:5" ht="13.5" thickTop="1" thickBot="1">
      <c r="E19247"/>
    </row>
    <row r="19248" spans="5:5" ht="13" thickTop="1">
      <c r="E19248"/>
    </row>
    <row r="19249" spans="5:5">
      <c r="E19249"/>
    </row>
    <row r="19250" spans="5:5">
      <c r="E19250"/>
    </row>
    <row r="19251" spans="5:5">
      <c r="E19251"/>
    </row>
    <row r="19252" spans="5:5">
      <c r="E19252"/>
    </row>
    <row r="19253" spans="5:5">
      <c r="E19253"/>
    </row>
    <row r="19254" spans="5:5">
      <c r="E19254"/>
    </row>
    <row r="19255" spans="5:5">
      <c r="E19255"/>
    </row>
    <row r="19256" spans="5:5">
      <c r="E19256"/>
    </row>
    <row r="19257" spans="5:5">
      <c r="E19257"/>
    </row>
    <row r="19258" spans="5:5">
      <c r="E19258"/>
    </row>
    <row r="19259" spans="5:5">
      <c r="E19259"/>
    </row>
    <row r="19260" spans="5:5">
      <c r="E19260"/>
    </row>
    <row r="19261" spans="5:5" ht="13" thickBot="1">
      <c r="E19261"/>
    </row>
    <row r="19262" spans="5:5" ht="13.5" thickTop="1" thickBot="1">
      <c r="E19262"/>
    </row>
    <row r="19263" spans="5:5" ht="13.5" thickTop="1" thickBot="1">
      <c r="E19263"/>
    </row>
    <row r="19264" spans="5:5" ht="13.5" thickTop="1" thickBot="1">
      <c r="E19264"/>
    </row>
    <row r="19265" spans="5:5" ht="13.5" thickTop="1" thickBot="1">
      <c r="E19265"/>
    </row>
    <row r="19266" spans="5:5" ht="13.5" thickTop="1" thickBot="1">
      <c r="E19266"/>
    </row>
    <row r="19267" spans="5:5" ht="13.5" thickTop="1" thickBot="1">
      <c r="E19267"/>
    </row>
    <row r="19268" spans="5:5" ht="13.5" thickTop="1" thickBot="1">
      <c r="E19268"/>
    </row>
    <row r="19269" spans="5:5" ht="13.5" thickTop="1" thickBot="1">
      <c r="E19269"/>
    </row>
    <row r="19270" spans="5:5" ht="13.5" thickTop="1" thickBot="1">
      <c r="E19270"/>
    </row>
    <row r="19271" spans="5:5" ht="13.5" thickTop="1" thickBot="1">
      <c r="E19271"/>
    </row>
    <row r="19272" spans="5:5" ht="13.5" thickTop="1" thickBot="1">
      <c r="E19272"/>
    </row>
    <row r="19273" spans="5:5" ht="13.5" thickTop="1" thickBot="1">
      <c r="E19273"/>
    </row>
    <row r="19274" spans="5:5" ht="13.5" thickTop="1" thickBot="1">
      <c r="E19274"/>
    </row>
    <row r="19275" spans="5:5" ht="13.5" thickTop="1" thickBot="1">
      <c r="E19275"/>
    </row>
    <row r="19276" spans="5:5" ht="13.5" thickTop="1" thickBot="1">
      <c r="E19276"/>
    </row>
    <row r="19277" spans="5:5" ht="13.5" thickTop="1" thickBot="1">
      <c r="E19277"/>
    </row>
    <row r="19278" spans="5:5" ht="13.5" thickTop="1" thickBot="1">
      <c r="E19278"/>
    </row>
    <row r="19279" spans="5:5" ht="13.5" thickTop="1" thickBot="1">
      <c r="E19279"/>
    </row>
    <row r="19280" spans="5:5" ht="13.5" thickTop="1" thickBot="1">
      <c r="E19280"/>
    </row>
    <row r="19281" spans="5:5" ht="13.5" thickTop="1" thickBot="1">
      <c r="E19281"/>
    </row>
    <row r="19282" spans="5:5" ht="13.5" thickTop="1" thickBot="1">
      <c r="E19282"/>
    </row>
    <row r="19283" spans="5:5" ht="13.5" thickTop="1" thickBot="1">
      <c r="E19283"/>
    </row>
    <row r="19284" spans="5:5" ht="13.5" thickTop="1" thickBot="1">
      <c r="E19284"/>
    </row>
    <row r="19285" spans="5:5" ht="13.5" thickTop="1" thickBot="1">
      <c r="E19285"/>
    </row>
    <row r="19286" spans="5:5" ht="13.5" thickTop="1" thickBot="1">
      <c r="E19286"/>
    </row>
    <row r="19287" spans="5:5" ht="13.5" thickTop="1" thickBot="1">
      <c r="E19287"/>
    </row>
    <row r="19288" spans="5:5" ht="13.5" thickTop="1" thickBot="1">
      <c r="E19288"/>
    </row>
    <row r="19289" spans="5:5" ht="13.5" thickTop="1" thickBot="1">
      <c r="E19289"/>
    </row>
    <row r="19290" spans="5:5" ht="13.5" thickTop="1" thickBot="1">
      <c r="E19290"/>
    </row>
    <row r="19291" spans="5:5" ht="13.5" thickTop="1" thickBot="1">
      <c r="E19291"/>
    </row>
    <row r="19292" spans="5:5" ht="13.5" thickTop="1" thickBot="1">
      <c r="E19292"/>
    </row>
    <row r="19293" spans="5:5" ht="13.5" thickTop="1" thickBot="1">
      <c r="E19293"/>
    </row>
    <row r="19294" spans="5:5" ht="13.5" thickTop="1" thickBot="1">
      <c r="E19294"/>
    </row>
    <row r="19295" spans="5:5" ht="13.5" thickTop="1" thickBot="1">
      <c r="E19295"/>
    </row>
    <row r="19296" spans="5:5" ht="13.5" thickTop="1" thickBot="1">
      <c r="E19296"/>
    </row>
    <row r="19297" spans="5:5" ht="13.5" thickTop="1" thickBot="1">
      <c r="E19297"/>
    </row>
    <row r="19298" spans="5:5" ht="13.5" thickTop="1" thickBot="1">
      <c r="E19298"/>
    </row>
    <row r="19299" spans="5:5" ht="13.5" thickTop="1" thickBot="1">
      <c r="E19299"/>
    </row>
    <row r="19300" spans="5:5" ht="13.5" thickTop="1" thickBot="1">
      <c r="E19300"/>
    </row>
    <row r="19301" spans="5:5" ht="13.5" thickTop="1" thickBot="1">
      <c r="E19301"/>
    </row>
    <row r="19302" spans="5:5" ht="13.5" thickTop="1" thickBot="1">
      <c r="E19302"/>
    </row>
    <row r="19303" spans="5:5" ht="13.5" thickTop="1" thickBot="1">
      <c r="E19303"/>
    </row>
    <row r="19304" spans="5:5" ht="13.5" thickTop="1" thickBot="1">
      <c r="E19304"/>
    </row>
    <row r="19305" spans="5:5" ht="13.5" thickTop="1" thickBot="1">
      <c r="E19305"/>
    </row>
    <row r="19306" spans="5:5" ht="13.5" thickTop="1" thickBot="1">
      <c r="E19306"/>
    </row>
    <row r="19307" spans="5:5" ht="13.5" thickTop="1" thickBot="1">
      <c r="E19307"/>
    </row>
    <row r="19308" spans="5:5" ht="13.5" thickTop="1" thickBot="1">
      <c r="E19308"/>
    </row>
    <row r="19309" spans="5:5" ht="13.5" thickTop="1" thickBot="1">
      <c r="E19309"/>
    </row>
    <row r="19310" spans="5:5" ht="13.5" thickTop="1" thickBot="1">
      <c r="E19310"/>
    </row>
    <row r="19311" spans="5:5" ht="13.5" thickTop="1" thickBot="1">
      <c r="E19311"/>
    </row>
    <row r="19312" spans="5:5" ht="13.5" thickTop="1" thickBot="1">
      <c r="E19312"/>
    </row>
    <row r="19313" spans="5:5" ht="13.5" thickTop="1" thickBot="1">
      <c r="E19313"/>
    </row>
    <row r="19314" spans="5:5" ht="13.5" thickTop="1" thickBot="1">
      <c r="E19314"/>
    </row>
    <row r="19315" spans="5:5" ht="13.5" thickTop="1" thickBot="1">
      <c r="E19315"/>
    </row>
    <row r="19316" spans="5:5" ht="13.5" thickTop="1" thickBot="1">
      <c r="E19316"/>
    </row>
    <row r="19317" spans="5:5" ht="13.5" thickTop="1" thickBot="1">
      <c r="E19317"/>
    </row>
    <row r="19318" spans="5:5" ht="13" thickTop="1">
      <c r="E19318"/>
    </row>
    <row r="19319" spans="5:5">
      <c r="E19319"/>
    </row>
    <row r="19320" spans="5:5">
      <c r="E19320"/>
    </row>
    <row r="19321" spans="5:5">
      <c r="E19321"/>
    </row>
    <row r="19322" spans="5:5">
      <c r="E19322"/>
    </row>
    <row r="19323" spans="5:5">
      <c r="E19323"/>
    </row>
    <row r="19324" spans="5:5">
      <c r="E19324"/>
    </row>
    <row r="19325" spans="5:5">
      <c r="E19325"/>
    </row>
    <row r="19326" spans="5:5">
      <c r="E19326"/>
    </row>
    <row r="19327" spans="5:5">
      <c r="E19327"/>
    </row>
    <row r="19328" spans="5:5">
      <c r="E19328"/>
    </row>
    <row r="19329" spans="5:5">
      <c r="E19329"/>
    </row>
    <row r="19330" spans="5:5">
      <c r="E19330"/>
    </row>
    <row r="19331" spans="5:5" ht="13" thickBot="1">
      <c r="E19331"/>
    </row>
    <row r="19332" spans="5:5" ht="13.5" thickTop="1" thickBot="1">
      <c r="E19332"/>
    </row>
    <row r="19333" spans="5:5" ht="13.5" thickTop="1" thickBot="1">
      <c r="E19333"/>
    </row>
    <row r="19334" spans="5:5" ht="13.5" thickTop="1" thickBot="1">
      <c r="E19334"/>
    </row>
    <row r="19335" spans="5:5" ht="13.5" thickTop="1" thickBot="1">
      <c r="E19335"/>
    </row>
    <row r="19336" spans="5:5" ht="13.5" thickTop="1" thickBot="1">
      <c r="E19336"/>
    </row>
    <row r="19337" spans="5:5" ht="13.5" thickTop="1" thickBot="1">
      <c r="E19337"/>
    </row>
    <row r="19338" spans="5:5" ht="13.5" thickTop="1" thickBot="1">
      <c r="E19338"/>
    </row>
    <row r="19339" spans="5:5" ht="13.5" thickTop="1" thickBot="1">
      <c r="E19339"/>
    </row>
    <row r="19340" spans="5:5" ht="13.5" thickTop="1" thickBot="1">
      <c r="E19340"/>
    </row>
    <row r="19341" spans="5:5" ht="13.5" thickTop="1" thickBot="1">
      <c r="E19341"/>
    </row>
    <row r="19342" spans="5:5" ht="13.5" thickTop="1" thickBot="1">
      <c r="E19342"/>
    </row>
    <row r="19343" spans="5:5" ht="13.5" thickTop="1" thickBot="1">
      <c r="E19343"/>
    </row>
    <row r="19344" spans="5:5" ht="13.5" thickTop="1" thickBot="1">
      <c r="E19344"/>
    </row>
    <row r="19345" spans="5:5" ht="13.5" thickTop="1" thickBot="1">
      <c r="E19345"/>
    </row>
    <row r="19346" spans="5:5" ht="13.5" thickTop="1" thickBot="1">
      <c r="E19346"/>
    </row>
    <row r="19347" spans="5:5" ht="13.5" thickTop="1" thickBot="1">
      <c r="E19347"/>
    </row>
    <row r="19348" spans="5:5" ht="13.5" thickTop="1" thickBot="1">
      <c r="E19348"/>
    </row>
    <row r="19349" spans="5:5" ht="13.5" thickTop="1" thickBot="1">
      <c r="E19349"/>
    </row>
    <row r="19350" spans="5:5" ht="13.5" thickTop="1" thickBot="1">
      <c r="E19350"/>
    </row>
    <row r="19351" spans="5:5" ht="13.5" thickTop="1" thickBot="1">
      <c r="E19351"/>
    </row>
    <row r="19352" spans="5:5" ht="13.5" thickTop="1" thickBot="1">
      <c r="E19352"/>
    </row>
    <row r="19353" spans="5:5" ht="13.5" thickTop="1" thickBot="1">
      <c r="E19353"/>
    </row>
    <row r="19354" spans="5:5" ht="13.5" thickTop="1" thickBot="1">
      <c r="E19354"/>
    </row>
    <row r="19355" spans="5:5" ht="13.5" thickTop="1" thickBot="1">
      <c r="E19355"/>
    </row>
    <row r="19356" spans="5:5" ht="13.5" thickTop="1" thickBot="1">
      <c r="E19356"/>
    </row>
    <row r="19357" spans="5:5" ht="13.5" thickTop="1" thickBot="1">
      <c r="E19357"/>
    </row>
    <row r="19358" spans="5:5" ht="13.5" thickTop="1" thickBot="1">
      <c r="E19358"/>
    </row>
    <row r="19359" spans="5:5" ht="13.5" thickTop="1" thickBot="1">
      <c r="E19359"/>
    </row>
    <row r="19360" spans="5:5" ht="13.5" thickTop="1" thickBot="1">
      <c r="E19360"/>
    </row>
    <row r="19361" spans="5:5" ht="13.5" thickTop="1" thickBot="1">
      <c r="E19361"/>
    </row>
    <row r="19362" spans="5:5" ht="13.5" thickTop="1" thickBot="1">
      <c r="E19362"/>
    </row>
    <row r="19363" spans="5:5" ht="13.5" thickTop="1" thickBot="1">
      <c r="E19363"/>
    </row>
    <row r="19364" spans="5:5" ht="13.5" thickTop="1" thickBot="1">
      <c r="E19364"/>
    </row>
    <row r="19365" spans="5:5" ht="13.5" thickTop="1" thickBot="1">
      <c r="E19365"/>
    </row>
    <row r="19366" spans="5:5" ht="13.5" thickTop="1" thickBot="1">
      <c r="E19366"/>
    </row>
    <row r="19367" spans="5:5" ht="13.5" thickTop="1" thickBot="1">
      <c r="E19367"/>
    </row>
    <row r="19368" spans="5:5" ht="13.5" thickTop="1" thickBot="1">
      <c r="E19368"/>
    </row>
    <row r="19369" spans="5:5" ht="13.5" thickTop="1" thickBot="1">
      <c r="E19369"/>
    </row>
    <row r="19370" spans="5:5" ht="13.5" thickTop="1" thickBot="1">
      <c r="E19370"/>
    </row>
    <row r="19371" spans="5:5" ht="13.5" thickTop="1" thickBot="1">
      <c r="E19371"/>
    </row>
    <row r="19372" spans="5:5" ht="13.5" thickTop="1" thickBot="1">
      <c r="E19372"/>
    </row>
    <row r="19373" spans="5:5" ht="13.5" thickTop="1" thickBot="1">
      <c r="E19373"/>
    </row>
    <row r="19374" spans="5:5" ht="13.5" thickTop="1" thickBot="1">
      <c r="E19374"/>
    </row>
    <row r="19375" spans="5:5" ht="13.5" thickTop="1" thickBot="1">
      <c r="E19375"/>
    </row>
    <row r="19376" spans="5:5" ht="13.5" thickTop="1" thickBot="1">
      <c r="E19376"/>
    </row>
    <row r="19377" spans="5:5" ht="13.5" thickTop="1" thickBot="1">
      <c r="E19377"/>
    </row>
    <row r="19378" spans="5:5" ht="13.5" thickTop="1" thickBot="1">
      <c r="E19378"/>
    </row>
    <row r="19379" spans="5:5" ht="13.5" thickTop="1" thickBot="1">
      <c r="E19379"/>
    </row>
    <row r="19380" spans="5:5" ht="13.5" thickTop="1" thickBot="1">
      <c r="E19380"/>
    </row>
    <row r="19381" spans="5:5" ht="13.5" thickTop="1" thickBot="1">
      <c r="E19381"/>
    </row>
    <row r="19382" spans="5:5" ht="13.5" thickTop="1" thickBot="1">
      <c r="E19382"/>
    </row>
    <row r="19383" spans="5:5" ht="13.5" thickTop="1" thickBot="1">
      <c r="E19383"/>
    </row>
    <row r="19384" spans="5:5" ht="13.5" thickTop="1" thickBot="1">
      <c r="E19384"/>
    </row>
    <row r="19385" spans="5:5" ht="13.5" thickTop="1" thickBot="1">
      <c r="E19385"/>
    </row>
    <row r="19386" spans="5:5" ht="13.5" thickTop="1" thickBot="1">
      <c r="E19386"/>
    </row>
    <row r="19387" spans="5:5" ht="13.5" thickTop="1" thickBot="1">
      <c r="E19387"/>
    </row>
    <row r="19388" spans="5:5" ht="13" thickTop="1">
      <c r="E19388"/>
    </row>
    <row r="19389" spans="5:5">
      <c r="E19389"/>
    </row>
    <row r="19390" spans="5:5">
      <c r="E19390"/>
    </row>
    <row r="19391" spans="5:5">
      <c r="E19391"/>
    </row>
    <row r="19392" spans="5:5">
      <c r="E19392"/>
    </row>
    <row r="19393" spans="5:5">
      <c r="E19393"/>
    </row>
    <row r="19394" spans="5:5">
      <c r="E19394"/>
    </row>
    <row r="19395" spans="5:5">
      <c r="E19395"/>
    </row>
    <row r="19396" spans="5:5">
      <c r="E19396"/>
    </row>
    <row r="19397" spans="5:5">
      <c r="E19397"/>
    </row>
    <row r="19398" spans="5:5">
      <c r="E19398"/>
    </row>
    <row r="19399" spans="5:5">
      <c r="E19399"/>
    </row>
    <row r="19400" spans="5:5">
      <c r="E19400"/>
    </row>
    <row r="19401" spans="5:5" ht="13" thickBot="1">
      <c r="E19401"/>
    </row>
    <row r="19402" spans="5:5" ht="13.5" thickTop="1" thickBot="1">
      <c r="E19402"/>
    </row>
    <row r="19403" spans="5:5" ht="13.5" thickTop="1" thickBot="1">
      <c r="E19403"/>
    </row>
    <row r="19404" spans="5:5" ht="13.5" thickTop="1" thickBot="1">
      <c r="E19404"/>
    </row>
    <row r="19405" spans="5:5" ht="13.5" thickTop="1" thickBot="1">
      <c r="E19405"/>
    </row>
    <row r="19406" spans="5:5" ht="13.5" thickTop="1" thickBot="1">
      <c r="E19406"/>
    </row>
    <row r="19407" spans="5:5" ht="13.5" thickTop="1" thickBot="1">
      <c r="E19407"/>
    </row>
    <row r="19408" spans="5:5" ht="13.5" thickTop="1" thickBot="1">
      <c r="E19408"/>
    </row>
    <row r="19409" spans="5:5" ht="13.5" thickTop="1" thickBot="1">
      <c r="E19409"/>
    </row>
    <row r="19410" spans="5:5" ht="13.5" thickTop="1" thickBot="1">
      <c r="E19410"/>
    </row>
    <row r="19411" spans="5:5" ht="13.5" thickTop="1" thickBot="1">
      <c r="E19411"/>
    </row>
    <row r="19412" spans="5:5" ht="13.5" thickTop="1" thickBot="1">
      <c r="E19412"/>
    </row>
    <row r="19413" spans="5:5" ht="13.5" thickTop="1" thickBot="1">
      <c r="E19413"/>
    </row>
    <row r="19414" spans="5:5" ht="13.5" thickTop="1" thickBot="1">
      <c r="E19414"/>
    </row>
    <row r="19415" spans="5:5" ht="13.5" thickTop="1" thickBot="1">
      <c r="E19415"/>
    </row>
    <row r="19416" spans="5:5" ht="13.5" thickTop="1" thickBot="1">
      <c r="E19416"/>
    </row>
    <row r="19417" spans="5:5" ht="13.5" thickTop="1" thickBot="1">
      <c r="E19417"/>
    </row>
    <row r="19418" spans="5:5" ht="13.5" thickTop="1" thickBot="1">
      <c r="E19418"/>
    </row>
    <row r="19419" spans="5:5" ht="13.5" thickTop="1" thickBot="1">
      <c r="E19419"/>
    </row>
    <row r="19420" spans="5:5" ht="13.5" thickTop="1" thickBot="1">
      <c r="E19420"/>
    </row>
    <row r="19421" spans="5:5" ht="13.5" thickTop="1" thickBot="1">
      <c r="E19421"/>
    </row>
    <row r="19422" spans="5:5" ht="13.5" thickTop="1" thickBot="1">
      <c r="E19422"/>
    </row>
    <row r="19423" spans="5:5" ht="13.5" thickTop="1" thickBot="1">
      <c r="E19423"/>
    </row>
    <row r="19424" spans="5:5" ht="13.5" thickTop="1" thickBot="1">
      <c r="E19424"/>
    </row>
    <row r="19425" spans="5:5" ht="13.5" thickTop="1" thickBot="1">
      <c r="E19425"/>
    </row>
    <row r="19426" spans="5:5" ht="13.5" thickTop="1" thickBot="1">
      <c r="E19426"/>
    </row>
    <row r="19427" spans="5:5" ht="13.5" thickTop="1" thickBot="1">
      <c r="E19427"/>
    </row>
    <row r="19428" spans="5:5" ht="13.5" thickTop="1" thickBot="1">
      <c r="E19428"/>
    </row>
    <row r="19429" spans="5:5" ht="13.5" thickTop="1" thickBot="1">
      <c r="E19429"/>
    </row>
    <row r="19430" spans="5:5" ht="13.5" thickTop="1" thickBot="1">
      <c r="E19430"/>
    </row>
    <row r="19431" spans="5:5" ht="13.5" thickTop="1" thickBot="1">
      <c r="E19431"/>
    </row>
    <row r="19432" spans="5:5" ht="13.5" thickTop="1" thickBot="1">
      <c r="E19432"/>
    </row>
    <row r="19433" spans="5:5" ht="13.5" thickTop="1" thickBot="1">
      <c r="E19433"/>
    </row>
    <row r="19434" spans="5:5" ht="13.5" thickTop="1" thickBot="1">
      <c r="E19434"/>
    </row>
    <row r="19435" spans="5:5" ht="13.5" thickTop="1" thickBot="1">
      <c r="E19435"/>
    </row>
    <row r="19436" spans="5:5" ht="13.5" thickTop="1" thickBot="1">
      <c r="E19436"/>
    </row>
    <row r="19437" spans="5:5" ht="13.5" thickTop="1" thickBot="1">
      <c r="E19437"/>
    </row>
    <row r="19438" spans="5:5" ht="13.5" thickTop="1" thickBot="1">
      <c r="E19438"/>
    </row>
    <row r="19439" spans="5:5" ht="13.5" thickTop="1" thickBot="1">
      <c r="E19439"/>
    </row>
    <row r="19440" spans="5:5" ht="13.5" thickTop="1" thickBot="1">
      <c r="E19440"/>
    </row>
    <row r="19441" spans="5:5" ht="13.5" thickTop="1" thickBot="1">
      <c r="E19441"/>
    </row>
    <row r="19442" spans="5:5" ht="13.5" thickTop="1" thickBot="1">
      <c r="E19442"/>
    </row>
    <row r="19443" spans="5:5" ht="13.5" thickTop="1" thickBot="1">
      <c r="E19443"/>
    </row>
    <row r="19444" spans="5:5" ht="13.5" thickTop="1" thickBot="1">
      <c r="E19444"/>
    </row>
    <row r="19445" spans="5:5" ht="13.5" thickTop="1" thickBot="1">
      <c r="E19445"/>
    </row>
    <row r="19446" spans="5:5" ht="13.5" thickTop="1" thickBot="1">
      <c r="E19446"/>
    </row>
    <row r="19447" spans="5:5" ht="13.5" thickTop="1" thickBot="1">
      <c r="E19447"/>
    </row>
    <row r="19448" spans="5:5" ht="13.5" thickTop="1" thickBot="1">
      <c r="E19448"/>
    </row>
    <row r="19449" spans="5:5" ht="13.5" thickTop="1" thickBot="1">
      <c r="E19449"/>
    </row>
    <row r="19450" spans="5:5" ht="13.5" thickTop="1" thickBot="1">
      <c r="E19450"/>
    </row>
    <row r="19451" spans="5:5" ht="13.5" thickTop="1" thickBot="1">
      <c r="E19451"/>
    </row>
    <row r="19452" spans="5:5" ht="13.5" thickTop="1" thickBot="1">
      <c r="E19452"/>
    </row>
    <row r="19453" spans="5:5" ht="13.5" thickTop="1" thickBot="1">
      <c r="E19453"/>
    </row>
    <row r="19454" spans="5:5" ht="13.5" thickTop="1" thickBot="1">
      <c r="E19454"/>
    </row>
    <row r="19455" spans="5:5" ht="13.5" thickTop="1" thickBot="1">
      <c r="E19455"/>
    </row>
    <row r="19456" spans="5:5" ht="13.5" thickTop="1" thickBot="1">
      <c r="E19456"/>
    </row>
    <row r="19457" spans="5:5" ht="13.5" thickTop="1" thickBot="1">
      <c r="E19457"/>
    </row>
    <row r="19458" spans="5:5" ht="13" thickTop="1">
      <c r="E19458"/>
    </row>
    <row r="19459" spans="5:5">
      <c r="E19459"/>
    </row>
    <row r="19460" spans="5:5">
      <c r="E19460"/>
    </row>
    <row r="19461" spans="5:5">
      <c r="E19461"/>
    </row>
    <row r="19462" spans="5:5">
      <c r="E19462"/>
    </row>
    <row r="19463" spans="5:5">
      <c r="E19463"/>
    </row>
    <row r="19464" spans="5:5">
      <c r="E19464"/>
    </row>
    <row r="19465" spans="5:5">
      <c r="E19465"/>
    </row>
    <row r="19466" spans="5:5">
      <c r="E19466"/>
    </row>
    <row r="19467" spans="5:5">
      <c r="E19467"/>
    </row>
    <row r="19468" spans="5:5">
      <c r="E19468"/>
    </row>
    <row r="19469" spans="5:5">
      <c r="E19469"/>
    </row>
    <row r="19470" spans="5:5">
      <c r="E19470"/>
    </row>
    <row r="19471" spans="5:5" ht="13" thickBot="1">
      <c r="E19471"/>
    </row>
    <row r="19472" spans="5:5" ht="13.5" thickTop="1" thickBot="1">
      <c r="E19472"/>
    </row>
    <row r="19473" spans="5:5" ht="13.5" thickTop="1" thickBot="1">
      <c r="E19473"/>
    </row>
    <row r="19474" spans="5:5" ht="13.5" thickTop="1" thickBot="1">
      <c r="E19474"/>
    </row>
    <row r="19475" spans="5:5" ht="13.5" thickTop="1" thickBot="1">
      <c r="E19475"/>
    </row>
    <row r="19476" spans="5:5" ht="13.5" thickTop="1" thickBot="1">
      <c r="E19476"/>
    </row>
    <row r="19477" spans="5:5" ht="13.5" thickTop="1" thickBot="1">
      <c r="E19477"/>
    </row>
    <row r="19478" spans="5:5" ht="13.5" thickTop="1" thickBot="1">
      <c r="E19478"/>
    </row>
    <row r="19479" spans="5:5" ht="13.5" thickTop="1" thickBot="1">
      <c r="E19479"/>
    </row>
    <row r="19480" spans="5:5" ht="13.5" thickTop="1" thickBot="1">
      <c r="E19480"/>
    </row>
    <row r="19481" spans="5:5" ht="13.5" thickTop="1" thickBot="1">
      <c r="E19481"/>
    </row>
    <row r="19482" spans="5:5" ht="13.5" thickTop="1" thickBot="1">
      <c r="E19482"/>
    </row>
    <row r="19483" spans="5:5" ht="13.5" thickTop="1" thickBot="1">
      <c r="E19483"/>
    </row>
    <row r="19484" spans="5:5" ht="13.5" thickTop="1" thickBot="1">
      <c r="E19484"/>
    </row>
    <row r="19485" spans="5:5" ht="13.5" thickTop="1" thickBot="1">
      <c r="E19485"/>
    </row>
    <row r="19486" spans="5:5" ht="13.5" thickTop="1" thickBot="1">
      <c r="E19486"/>
    </row>
    <row r="19487" spans="5:5" ht="13.5" thickTop="1" thickBot="1">
      <c r="E19487"/>
    </row>
    <row r="19488" spans="5:5" ht="13.5" thickTop="1" thickBot="1">
      <c r="E19488"/>
    </row>
    <row r="19489" spans="5:5" ht="13.5" thickTop="1" thickBot="1">
      <c r="E19489"/>
    </row>
    <row r="19490" spans="5:5" ht="13.5" thickTop="1" thickBot="1">
      <c r="E19490"/>
    </row>
    <row r="19491" spans="5:5" ht="13.5" thickTop="1" thickBot="1">
      <c r="E19491"/>
    </row>
    <row r="19492" spans="5:5" ht="13.5" thickTop="1" thickBot="1">
      <c r="E19492"/>
    </row>
    <row r="19493" spans="5:5" ht="13.5" thickTop="1" thickBot="1">
      <c r="E19493"/>
    </row>
    <row r="19494" spans="5:5" ht="13.5" thickTop="1" thickBot="1">
      <c r="E19494"/>
    </row>
    <row r="19495" spans="5:5" ht="13.5" thickTop="1" thickBot="1">
      <c r="E19495"/>
    </row>
    <row r="19496" spans="5:5" ht="13.5" thickTop="1" thickBot="1">
      <c r="E19496"/>
    </row>
    <row r="19497" spans="5:5" ht="13.5" thickTop="1" thickBot="1">
      <c r="E19497"/>
    </row>
    <row r="19498" spans="5:5" ht="13.5" thickTop="1" thickBot="1">
      <c r="E19498"/>
    </row>
    <row r="19499" spans="5:5" ht="13.5" thickTop="1" thickBot="1">
      <c r="E19499"/>
    </row>
    <row r="19500" spans="5:5" ht="13.5" thickTop="1" thickBot="1">
      <c r="E19500"/>
    </row>
    <row r="19501" spans="5:5" ht="13.5" thickTop="1" thickBot="1">
      <c r="E19501"/>
    </row>
    <row r="19502" spans="5:5" ht="13.5" thickTop="1" thickBot="1">
      <c r="E19502"/>
    </row>
    <row r="19503" spans="5:5" ht="13.5" thickTop="1" thickBot="1">
      <c r="E19503"/>
    </row>
    <row r="19504" spans="5:5" ht="13.5" thickTop="1" thickBot="1">
      <c r="E19504"/>
    </row>
    <row r="19505" spans="5:5" ht="13.5" thickTop="1" thickBot="1">
      <c r="E19505"/>
    </row>
    <row r="19506" spans="5:5" ht="13.5" thickTop="1" thickBot="1">
      <c r="E19506"/>
    </row>
    <row r="19507" spans="5:5" ht="13.5" thickTop="1" thickBot="1">
      <c r="E19507"/>
    </row>
    <row r="19508" spans="5:5" ht="13.5" thickTop="1" thickBot="1">
      <c r="E19508"/>
    </row>
    <row r="19509" spans="5:5" ht="13.5" thickTop="1" thickBot="1">
      <c r="E19509"/>
    </row>
    <row r="19510" spans="5:5" ht="13.5" thickTop="1" thickBot="1">
      <c r="E19510"/>
    </row>
    <row r="19511" spans="5:5" ht="13.5" thickTop="1" thickBot="1">
      <c r="E19511"/>
    </row>
    <row r="19512" spans="5:5" ht="13.5" thickTop="1" thickBot="1">
      <c r="E19512"/>
    </row>
    <row r="19513" spans="5:5" ht="13.5" thickTop="1" thickBot="1">
      <c r="E19513"/>
    </row>
    <row r="19514" spans="5:5" ht="13.5" thickTop="1" thickBot="1">
      <c r="E19514"/>
    </row>
    <row r="19515" spans="5:5" ht="13.5" thickTop="1" thickBot="1">
      <c r="E19515"/>
    </row>
    <row r="19516" spans="5:5" ht="13.5" thickTop="1" thickBot="1">
      <c r="E19516"/>
    </row>
    <row r="19517" spans="5:5" ht="13.5" thickTop="1" thickBot="1">
      <c r="E19517"/>
    </row>
    <row r="19518" spans="5:5" ht="13.5" thickTop="1" thickBot="1">
      <c r="E19518"/>
    </row>
    <row r="19519" spans="5:5" ht="13.5" thickTop="1" thickBot="1">
      <c r="E19519"/>
    </row>
    <row r="19520" spans="5:5" ht="13.5" thickTop="1" thickBot="1">
      <c r="E19520"/>
    </row>
    <row r="19521" spans="5:5" ht="13.5" thickTop="1" thickBot="1">
      <c r="E19521"/>
    </row>
    <row r="19522" spans="5:5" ht="13.5" thickTop="1" thickBot="1">
      <c r="E19522"/>
    </row>
    <row r="19523" spans="5:5" ht="13.5" thickTop="1" thickBot="1">
      <c r="E19523"/>
    </row>
    <row r="19524" spans="5:5" ht="13.5" thickTop="1" thickBot="1">
      <c r="E19524"/>
    </row>
    <row r="19525" spans="5:5" ht="13.5" thickTop="1" thickBot="1">
      <c r="E19525"/>
    </row>
    <row r="19526" spans="5:5" ht="13.5" thickTop="1" thickBot="1">
      <c r="E19526"/>
    </row>
    <row r="19527" spans="5:5" ht="13.5" thickTop="1" thickBot="1">
      <c r="E19527"/>
    </row>
    <row r="19528" spans="5:5" ht="13" thickTop="1">
      <c r="E19528"/>
    </row>
    <row r="19529" spans="5:5">
      <c r="E19529"/>
    </row>
    <row r="19530" spans="5:5">
      <c r="E19530"/>
    </row>
    <row r="19531" spans="5:5">
      <c r="E19531"/>
    </row>
    <row r="19532" spans="5:5">
      <c r="E19532"/>
    </row>
    <row r="19533" spans="5:5">
      <c r="E19533"/>
    </row>
    <row r="19534" spans="5:5">
      <c r="E19534"/>
    </row>
    <row r="19535" spans="5:5">
      <c r="E19535"/>
    </row>
    <row r="19536" spans="5:5">
      <c r="E19536"/>
    </row>
    <row r="19537" spans="5:5">
      <c r="E19537"/>
    </row>
    <row r="19538" spans="5:5">
      <c r="E19538"/>
    </row>
    <row r="19539" spans="5:5">
      <c r="E19539"/>
    </row>
    <row r="19540" spans="5:5">
      <c r="E19540"/>
    </row>
    <row r="19541" spans="5:5" ht="13" thickBot="1">
      <c r="E19541"/>
    </row>
    <row r="19542" spans="5:5" ht="13.5" thickTop="1" thickBot="1">
      <c r="E19542"/>
    </row>
    <row r="19543" spans="5:5" ht="13.5" thickTop="1" thickBot="1">
      <c r="E19543"/>
    </row>
    <row r="19544" spans="5:5" ht="13.5" thickTop="1" thickBot="1">
      <c r="E19544"/>
    </row>
    <row r="19545" spans="5:5" ht="13.5" thickTop="1" thickBot="1">
      <c r="E19545"/>
    </row>
    <row r="19546" spans="5:5" ht="13.5" thickTop="1" thickBot="1">
      <c r="E19546"/>
    </row>
    <row r="19547" spans="5:5" ht="13.5" thickTop="1" thickBot="1">
      <c r="E19547"/>
    </row>
    <row r="19548" spans="5:5" ht="13.5" thickTop="1" thickBot="1">
      <c r="E19548"/>
    </row>
    <row r="19549" spans="5:5" ht="13.5" thickTop="1" thickBot="1">
      <c r="E19549"/>
    </row>
    <row r="19550" spans="5:5" ht="13.5" thickTop="1" thickBot="1">
      <c r="E19550"/>
    </row>
    <row r="19551" spans="5:5" ht="13.5" thickTop="1" thickBot="1">
      <c r="E19551"/>
    </row>
    <row r="19552" spans="5:5" ht="13.5" thickTop="1" thickBot="1">
      <c r="E19552"/>
    </row>
    <row r="19553" spans="5:5" ht="13.5" thickTop="1" thickBot="1">
      <c r="E19553"/>
    </row>
    <row r="19554" spans="5:5" ht="13.5" thickTop="1" thickBot="1">
      <c r="E19554"/>
    </row>
    <row r="19555" spans="5:5" ht="13.5" thickTop="1" thickBot="1">
      <c r="E19555"/>
    </row>
    <row r="19556" spans="5:5" ht="13.5" thickTop="1" thickBot="1">
      <c r="E19556"/>
    </row>
    <row r="19557" spans="5:5" ht="13.5" thickTop="1" thickBot="1">
      <c r="E19557"/>
    </row>
    <row r="19558" spans="5:5" ht="13.5" thickTop="1" thickBot="1">
      <c r="E19558"/>
    </row>
    <row r="19559" spans="5:5" ht="13.5" thickTop="1" thickBot="1">
      <c r="E19559"/>
    </row>
    <row r="19560" spans="5:5" ht="13.5" thickTop="1" thickBot="1">
      <c r="E19560"/>
    </row>
    <row r="19561" spans="5:5" ht="13.5" thickTop="1" thickBot="1">
      <c r="E19561"/>
    </row>
    <row r="19562" spans="5:5" ht="13.5" thickTop="1" thickBot="1">
      <c r="E19562"/>
    </row>
    <row r="19563" spans="5:5" ht="13.5" thickTop="1" thickBot="1">
      <c r="E19563"/>
    </row>
    <row r="19564" spans="5:5" ht="13.5" thickTop="1" thickBot="1">
      <c r="E19564"/>
    </row>
    <row r="19565" spans="5:5" ht="13.5" thickTop="1" thickBot="1">
      <c r="E19565"/>
    </row>
    <row r="19566" spans="5:5" ht="13.5" thickTop="1" thickBot="1">
      <c r="E19566"/>
    </row>
    <row r="19567" spans="5:5" ht="13.5" thickTop="1" thickBot="1">
      <c r="E19567"/>
    </row>
    <row r="19568" spans="5:5" ht="13.5" thickTop="1" thickBot="1">
      <c r="E19568"/>
    </row>
    <row r="19569" spans="5:5" ht="13.5" thickTop="1" thickBot="1">
      <c r="E19569"/>
    </row>
    <row r="19570" spans="5:5" ht="13.5" thickTop="1" thickBot="1">
      <c r="E19570"/>
    </row>
    <row r="19571" spans="5:5" ht="13.5" thickTop="1" thickBot="1">
      <c r="E19571"/>
    </row>
    <row r="19572" spans="5:5" ht="13.5" thickTop="1" thickBot="1">
      <c r="E19572"/>
    </row>
    <row r="19573" spans="5:5" ht="13.5" thickTop="1" thickBot="1">
      <c r="E19573"/>
    </row>
    <row r="19574" spans="5:5" ht="13.5" thickTop="1" thickBot="1">
      <c r="E19574"/>
    </row>
    <row r="19575" spans="5:5" ht="13.5" thickTop="1" thickBot="1">
      <c r="E19575"/>
    </row>
    <row r="19576" spans="5:5" ht="13.5" thickTop="1" thickBot="1">
      <c r="E19576"/>
    </row>
    <row r="19577" spans="5:5" ht="13.5" thickTop="1" thickBot="1">
      <c r="E19577"/>
    </row>
    <row r="19578" spans="5:5" ht="13.5" thickTop="1" thickBot="1">
      <c r="E19578"/>
    </row>
    <row r="19579" spans="5:5" ht="13.5" thickTop="1" thickBot="1">
      <c r="E19579"/>
    </row>
    <row r="19580" spans="5:5" ht="13.5" thickTop="1" thickBot="1">
      <c r="E19580"/>
    </row>
    <row r="19581" spans="5:5" ht="13.5" thickTop="1" thickBot="1">
      <c r="E19581"/>
    </row>
    <row r="19582" spans="5:5" ht="13.5" thickTop="1" thickBot="1">
      <c r="E19582"/>
    </row>
    <row r="19583" spans="5:5" ht="13.5" thickTop="1" thickBot="1">
      <c r="E19583"/>
    </row>
    <row r="19584" spans="5:5" ht="13.5" thickTop="1" thickBot="1">
      <c r="E19584"/>
    </row>
    <row r="19585" spans="5:5" ht="13.5" thickTop="1" thickBot="1">
      <c r="E19585"/>
    </row>
    <row r="19586" spans="5:5" ht="13.5" thickTop="1" thickBot="1">
      <c r="E19586"/>
    </row>
    <row r="19587" spans="5:5" ht="13.5" thickTop="1" thickBot="1">
      <c r="E19587"/>
    </row>
    <row r="19588" spans="5:5" ht="13.5" thickTop="1" thickBot="1">
      <c r="E19588"/>
    </row>
    <row r="19589" spans="5:5" ht="13.5" thickTop="1" thickBot="1">
      <c r="E19589"/>
    </row>
    <row r="19590" spans="5:5" ht="13.5" thickTop="1" thickBot="1">
      <c r="E19590"/>
    </row>
    <row r="19591" spans="5:5" ht="13.5" thickTop="1" thickBot="1">
      <c r="E19591"/>
    </row>
    <row r="19592" spans="5:5" ht="13.5" thickTop="1" thickBot="1">
      <c r="E19592"/>
    </row>
    <row r="19593" spans="5:5" ht="13.5" thickTop="1" thickBot="1">
      <c r="E19593"/>
    </row>
    <row r="19594" spans="5:5" ht="13.5" thickTop="1" thickBot="1">
      <c r="E19594"/>
    </row>
    <row r="19595" spans="5:5" ht="13.5" thickTop="1" thickBot="1">
      <c r="E19595"/>
    </row>
    <row r="19596" spans="5:5" ht="13.5" thickTop="1" thickBot="1">
      <c r="E19596"/>
    </row>
    <row r="19597" spans="5:5" ht="13.5" thickTop="1" thickBot="1">
      <c r="E19597"/>
    </row>
    <row r="19598" spans="5:5" ht="13" thickTop="1">
      <c r="E19598"/>
    </row>
    <row r="19599" spans="5:5">
      <c r="E19599"/>
    </row>
    <row r="19600" spans="5:5">
      <c r="E19600"/>
    </row>
    <row r="19601" spans="5:5">
      <c r="E19601"/>
    </row>
    <row r="19602" spans="5:5">
      <c r="E19602"/>
    </row>
    <row r="19603" spans="5:5">
      <c r="E19603"/>
    </row>
    <row r="19604" spans="5:5">
      <c r="E19604"/>
    </row>
    <row r="19605" spans="5:5">
      <c r="E19605"/>
    </row>
    <row r="19606" spans="5:5">
      <c r="E19606"/>
    </row>
    <row r="19607" spans="5:5">
      <c r="E19607"/>
    </row>
    <row r="19608" spans="5:5">
      <c r="E19608"/>
    </row>
    <row r="19609" spans="5:5">
      <c r="E19609"/>
    </row>
    <row r="19610" spans="5:5">
      <c r="E19610"/>
    </row>
    <row r="19611" spans="5:5" ht="13" thickBot="1">
      <c r="E19611"/>
    </row>
    <row r="19612" spans="5:5" ht="13.5" thickTop="1" thickBot="1">
      <c r="E19612"/>
    </row>
    <row r="19613" spans="5:5" ht="13.5" thickTop="1" thickBot="1">
      <c r="E19613"/>
    </row>
    <row r="19614" spans="5:5" ht="13.5" thickTop="1" thickBot="1">
      <c r="E19614"/>
    </row>
    <row r="19615" spans="5:5" ht="13.5" thickTop="1" thickBot="1">
      <c r="E19615"/>
    </row>
    <row r="19616" spans="5:5" ht="13.5" thickTop="1" thickBot="1">
      <c r="E19616"/>
    </row>
    <row r="19617" spans="5:5" ht="13.5" thickTop="1" thickBot="1">
      <c r="E19617"/>
    </row>
    <row r="19618" spans="5:5" ht="13.5" thickTop="1" thickBot="1">
      <c r="E19618"/>
    </row>
    <row r="19619" spans="5:5" ht="13.5" thickTop="1" thickBot="1">
      <c r="E19619"/>
    </row>
    <row r="19620" spans="5:5" ht="13.5" thickTop="1" thickBot="1">
      <c r="E19620"/>
    </row>
    <row r="19621" spans="5:5" ht="13.5" thickTop="1" thickBot="1">
      <c r="E19621"/>
    </row>
    <row r="19622" spans="5:5" ht="13.5" thickTop="1" thickBot="1">
      <c r="E19622"/>
    </row>
    <row r="19623" spans="5:5" ht="13.5" thickTop="1" thickBot="1">
      <c r="E19623"/>
    </row>
    <row r="19624" spans="5:5" ht="13.5" thickTop="1" thickBot="1">
      <c r="E19624"/>
    </row>
    <row r="19625" spans="5:5" ht="13.5" thickTop="1" thickBot="1">
      <c r="E19625"/>
    </row>
    <row r="19626" spans="5:5" ht="13.5" thickTop="1" thickBot="1">
      <c r="E19626"/>
    </row>
    <row r="19627" spans="5:5" ht="13.5" thickTop="1" thickBot="1">
      <c r="E19627"/>
    </row>
    <row r="19628" spans="5:5" ht="13.5" thickTop="1" thickBot="1">
      <c r="E19628"/>
    </row>
    <row r="19629" spans="5:5" ht="13.5" thickTop="1" thickBot="1">
      <c r="E19629"/>
    </row>
    <row r="19630" spans="5:5" ht="13.5" thickTop="1" thickBot="1">
      <c r="E19630"/>
    </row>
    <row r="19631" spans="5:5" ht="13.5" thickTop="1" thickBot="1">
      <c r="E19631"/>
    </row>
    <row r="19632" spans="5:5" ht="13.5" thickTop="1" thickBot="1">
      <c r="E19632"/>
    </row>
    <row r="19633" spans="5:5" ht="13.5" thickTop="1" thickBot="1">
      <c r="E19633"/>
    </row>
    <row r="19634" spans="5:5" ht="13.5" thickTop="1" thickBot="1">
      <c r="E19634"/>
    </row>
    <row r="19635" spans="5:5" ht="13.5" thickTop="1" thickBot="1">
      <c r="E19635"/>
    </row>
    <row r="19636" spans="5:5" ht="13.5" thickTop="1" thickBot="1">
      <c r="E19636"/>
    </row>
    <row r="19637" spans="5:5" ht="13.5" thickTop="1" thickBot="1">
      <c r="E19637"/>
    </row>
    <row r="19638" spans="5:5" ht="13.5" thickTop="1" thickBot="1">
      <c r="E19638"/>
    </row>
    <row r="19639" spans="5:5" ht="13.5" thickTop="1" thickBot="1">
      <c r="E19639"/>
    </row>
    <row r="19640" spans="5:5" ht="13.5" thickTop="1" thickBot="1">
      <c r="E19640"/>
    </row>
    <row r="19641" spans="5:5" ht="13.5" thickTop="1" thickBot="1">
      <c r="E19641"/>
    </row>
    <row r="19642" spans="5:5" ht="13.5" thickTop="1" thickBot="1">
      <c r="E19642"/>
    </row>
    <row r="19643" spans="5:5" ht="13.5" thickTop="1" thickBot="1">
      <c r="E19643"/>
    </row>
    <row r="19644" spans="5:5" ht="13.5" thickTop="1" thickBot="1">
      <c r="E19644"/>
    </row>
    <row r="19645" spans="5:5" ht="13.5" thickTop="1" thickBot="1">
      <c r="E19645"/>
    </row>
    <row r="19646" spans="5:5" ht="13.5" thickTop="1" thickBot="1">
      <c r="E19646"/>
    </row>
    <row r="19647" spans="5:5" ht="13.5" thickTop="1" thickBot="1">
      <c r="E19647"/>
    </row>
    <row r="19648" spans="5:5" ht="13.5" thickTop="1" thickBot="1">
      <c r="E19648"/>
    </row>
    <row r="19649" spans="5:5" ht="13.5" thickTop="1" thickBot="1">
      <c r="E19649"/>
    </row>
    <row r="19650" spans="5:5" ht="13.5" thickTop="1" thickBot="1">
      <c r="E19650"/>
    </row>
    <row r="19651" spans="5:5" ht="13.5" thickTop="1" thickBot="1">
      <c r="E19651"/>
    </row>
    <row r="19652" spans="5:5" ht="13.5" thickTop="1" thickBot="1">
      <c r="E19652"/>
    </row>
    <row r="19653" spans="5:5" ht="13.5" thickTop="1" thickBot="1">
      <c r="E19653"/>
    </row>
    <row r="19654" spans="5:5" ht="13.5" thickTop="1" thickBot="1">
      <c r="E19654"/>
    </row>
    <row r="19655" spans="5:5" ht="13.5" thickTop="1" thickBot="1">
      <c r="E19655"/>
    </row>
    <row r="19656" spans="5:5" ht="13.5" thickTop="1" thickBot="1">
      <c r="E19656"/>
    </row>
    <row r="19657" spans="5:5" ht="13.5" thickTop="1" thickBot="1">
      <c r="E19657"/>
    </row>
    <row r="19658" spans="5:5" ht="13.5" thickTop="1" thickBot="1">
      <c r="E19658"/>
    </row>
    <row r="19659" spans="5:5" ht="13.5" thickTop="1" thickBot="1">
      <c r="E19659"/>
    </row>
    <row r="19660" spans="5:5" ht="13.5" thickTop="1" thickBot="1">
      <c r="E19660"/>
    </row>
    <row r="19661" spans="5:5" ht="13.5" thickTop="1" thickBot="1">
      <c r="E19661"/>
    </row>
    <row r="19662" spans="5:5" ht="13.5" thickTop="1" thickBot="1">
      <c r="E19662"/>
    </row>
    <row r="19663" spans="5:5" ht="13.5" thickTop="1" thickBot="1">
      <c r="E19663"/>
    </row>
    <row r="19664" spans="5:5" ht="13.5" thickTop="1" thickBot="1">
      <c r="E19664"/>
    </row>
    <row r="19665" spans="5:5" ht="13.5" thickTop="1" thickBot="1">
      <c r="E19665"/>
    </row>
    <row r="19666" spans="5:5" ht="13.5" thickTop="1" thickBot="1">
      <c r="E19666"/>
    </row>
    <row r="19667" spans="5:5" ht="13.5" thickTop="1" thickBot="1">
      <c r="E19667"/>
    </row>
    <row r="19668" spans="5:5" ht="13" thickTop="1">
      <c r="E19668"/>
    </row>
    <row r="19669" spans="5:5">
      <c r="E19669"/>
    </row>
    <row r="19670" spans="5:5">
      <c r="E19670"/>
    </row>
    <row r="19671" spans="5:5">
      <c r="E19671"/>
    </row>
    <row r="19672" spans="5:5">
      <c r="E19672"/>
    </row>
    <row r="19673" spans="5:5">
      <c r="E19673"/>
    </row>
    <row r="19674" spans="5:5">
      <c r="E19674"/>
    </row>
    <row r="19675" spans="5:5">
      <c r="E19675"/>
    </row>
    <row r="19676" spans="5:5">
      <c r="E19676"/>
    </row>
    <row r="19677" spans="5:5">
      <c r="E19677"/>
    </row>
    <row r="19678" spans="5:5">
      <c r="E19678"/>
    </row>
    <row r="19679" spans="5:5">
      <c r="E19679"/>
    </row>
    <row r="19680" spans="5:5">
      <c r="E19680"/>
    </row>
    <row r="19681" spans="5:5" ht="13" thickBot="1">
      <c r="E19681"/>
    </row>
    <row r="19682" spans="5:5" ht="13.5" thickTop="1" thickBot="1">
      <c r="E19682"/>
    </row>
    <row r="19683" spans="5:5" ht="13.5" thickTop="1" thickBot="1">
      <c r="E19683"/>
    </row>
    <row r="19684" spans="5:5" ht="13.5" thickTop="1" thickBot="1">
      <c r="E19684"/>
    </row>
    <row r="19685" spans="5:5" ht="13.5" thickTop="1" thickBot="1">
      <c r="E19685"/>
    </row>
    <row r="19686" spans="5:5" ht="13.5" thickTop="1" thickBot="1">
      <c r="E19686"/>
    </row>
    <row r="19687" spans="5:5" ht="13.5" thickTop="1" thickBot="1">
      <c r="E19687"/>
    </row>
    <row r="19688" spans="5:5" ht="13.5" thickTop="1" thickBot="1">
      <c r="E19688"/>
    </row>
    <row r="19689" spans="5:5" ht="13.5" thickTop="1" thickBot="1">
      <c r="E19689"/>
    </row>
    <row r="19690" spans="5:5" ht="13.5" thickTop="1" thickBot="1">
      <c r="E19690"/>
    </row>
    <row r="19691" spans="5:5" ht="13.5" thickTop="1" thickBot="1">
      <c r="E19691"/>
    </row>
    <row r="19692" spans="5:5" ht="13.5" thickTop="1" thickBot="1">
      <c r="E19692"/>
    </row>
    <row r="19693" spans="5:5" ht="13.5" thickTop="1" thickBot="1">
      <c r="E19693"/>
    </row>
    <row r="19694" spans="5:5" ht="13.5" thickTop="1" thickBot="1">
      <c r="E19694"/>
    </row>
    <row r="19695" spans="5:5" ht="13.5" thickTop="1" thickBot="1">
      <c r="E19695"/>
    </row>
    <row r="19696" spans="5:5" ht="13.5" thickTop="1" thickBot="1">
      <c r="E19696"/>
    </row>
    <row r="19697" spans="5:5" ht="13.5" thickTop="1" thickBot="1">
      <c r="E19697"/>
    </row>
    <row r="19698" spans="5:5" ht="13.5" thickTop="1" thickBot="1">
      <c r="E19698"/>
    </row>
    <row r="19699" spans="5:5" ht="13.5" thickTop="1" thickBot="1">
      <c r="E19699"/>
    </row>
    <row r="19700" spans="5:5" ht="13.5" thickTop="1" thickBot="1">
      <c r="E19700"/>
    </row>
    <row r="19701" spans="5:5" ht="13.5" thickTop="1" thickBot="1">
      <c r="E19701"/>
    </row>
    <row r="19702" spans="5:5" ht="13.5" thickTop="1" thickBot="1">
      <c r="E19702"/>
    </row>
    <row r="19703" spans="5:5" ht="13.5" thickTop="1" thickBot="1">
      <c r="E19703"/>
    </row>
    <row r="19704" spans="5:5" ht="13.5" thickTop="1" thickBot="1">
      <c r="E19704"/>
    </row>
    <row r="19705" spans="5:5" ht="13.5" thickTop="1" thickBot="1">
      <c r="E19705"/>
    </row>
    <row r="19706" spans="5:5" ht="13.5" thickTop="1" thickBot="1">
      <c r="E19706"/>
    </row>
    <row r="19707" spans="5:5" ht="13.5" thickTop="1" thickBot="1">
      <c r="E19707"/>
    </row>
    <row r="19708" spans="5:5" ht="13.5" thickTop="1" thickBot="1">
      <c r="E19708"/>
    </row>
    <row r="19709" spans="5:5" ht="13.5" thickTop="1" thickBot="1">
      <c r="E19709"/>
    </row>
    <row r="19710" spans="5:5" ht="13.5" thickTop="1" thickBot="1">
      <c r="E19710"/>
    </row>
    <row r="19711" spans="5:5" ht="13.5" thickTop="1" thickBot="1">
      <c r="E19711"/>
    </row>
    <row r="19712" spans="5:5" ht="13.5" thickTop="1" thickBot="1">
      <c r="E19712"/>
    </row>
    <row r="19713" spans="5:5" ht="13.5" thickTop="1" thickBot="1">
      <c r="E19713"/>
    </row>
    <row r="19714" spans="5:5" ht="13.5" thickTop="1" thickBot="1">
      <c r="E19714"/>
    </row>
    <row r="19715" spans="5:5" ht="13.5" thickTop="1" thickBot="1">
      <c r="E19715"/>
    </row>
    <row r="19716" spans="5:5" ht="13.5" thickTop="1" thickBot="1">
      <c r="E19716"/>
    </row>
    <row r="19717" spans="5:5" ht="13.5" thickTop="1" thickBot="1">
      <c r="E19717"/>
    </row>
    <row r="19718" spans="5:5" ht="13.5" thickTop="1" thickBot="1">
      <c r="E19718"/>
    </row>
    <row r="19719" spans="5:5" ht="13.5" thickTop="1" thickBot="1">
      <c r="E19719"/>
    </row>
    <row r="19720" spans="5:5" ht="13.5" thickTop="1" thickBot="1">
      <c r="E19720"/>
    </row>
    <row r="19721" spans="5:5" ht="13.5" thickTop="1" thickBot="1">
      <c r="E19721"/>
    </row>
    <row r="19722" spans="5:5" ht="13.5" thickTop="1" thickBot="1">
      <c r="E19722"/>
    </row>
    <row r="19723" spans="5:5" ht="13.5" thickTop="1" thickBot="1">
      <c r="E19723"/>
    </row>
    <row r="19724" spans="5:5" ht="13.5" thickTop="1" thickBot="1">
      <c r="E19724"/>
    </row>
    <row r="19725" spans="5:5" ht="13.5" thickTop="1" thickBot="1">
      <c r="E19725"/>
    </row>
    <row r="19726" spans="5:5" ht="13.5" thickTop="1" thickBot="1">
      <c r="E19726"/>
    </row>
    <row r="19727" spans="5:5" ht="13.5" thickTop="1" thickBot="1">
      <c r="E19727"/>
    </row>
    <row r="19728" spans="5:5" ht="13.5" thickTop="1" thickBot="1">
      <c r="E19728"/>
    </row>
    <row r="19729" spans="5:5" ht="13.5" thickTop="1" thickBot="1">
      <c r="E19729"/>
    </row>
    <row r="19730" spans="5:5" ht="13.5" thickTop="1" thickBot="1">
      <c r="E19730"/>
    </row>
    <row r="19731" spans="5:5" ht="13.5" thickTop="1" thickBot="1">
      <c r="E19731"/>
    </row>
    <row r="19732" spans="5:5" ht="13.5" thickTop="1" thickBot="1">
      <c r="E19732"/>
    </row>
    <row r="19733" spans="5:5" ht="13.5" thickTop="1" thickBot="1">
      <c r="E19733"/>
    </row>
    <row r="19734" spans="5:5" ht="13.5" thickTop="1" thickBot="1">
      <c r="E19734"/>
    </row>
    <row r="19735" spans="5:5" ht="13.5" thickTop="1" thickBot="1">
      <c r="E19735"/>
    </row>
    <row r="19736" spans="5:5" ht="13.5" thickTop="1" thickBot="1">
      <c r="E19736"/>
    </row>
    <row r="19737" spans="5:5" ht="13.5" thickTop="1" thickBot="1">
      <c r="E19737"/>
    </row>
    <row r="19738" spans="5:5" ht="13" thickTop="1">
      <c r="E19738"/>
    </row>
    <row r="19739" spans="5:5">
      <c r="E19739"/>
    </row>
    <row r="19740" spans="5:5">
      <c r="E19740"/>
    </row>
    <row r="19741" spans="5:5">
      <c r="E19741"/>
    </row>
    <row r="19742" spans="5:5">
      <c r="E19742"/>
    </row>
    <row r="19743" spans="5:5">
      <c r="E19743"/>
    </row>
    <row r="19744" spans="5:5">
      <c r="E19744"/>
    </row>
    <row r="19745" spans="5:5">
      <c r="E19745"/>
    </row>
    <row r="19746" spans="5:5">
      <c r="E19746"/>
    </row>
    <row r="19747" spans="5:5">
      <c r="E19747"/>
    </row>
    <row r="19748" spans="5:5">
      <c r="E19748"/>
    </row>
    <row r="19749" spans="5:5">
      <c r="E19749"/>
    </row>
    <row r="19750" spans="5:5">
      <c r="E19750"/>
    </row>
    <row r="19751" spans="5:5" ht="13" thickBot="1">
      <c r="E19751"/>
    </row>
    <row r="19752" spans="5:5" ht="13.5" thickTop="1" thickBot="1">
      <c r="E19752"/>
    </row>
    <row r="19753" spans="5:5" ht="13.5" thickTop="1" thickBot="1">
      <c r="E19753"/>
    </row>
    <row r="19754" spans="5:5" ht="13.5" thickTop="1" thickBot="1">
      <c r="E19754"/>
    </row>
    <row r="19755" spans="5:5" ht="13.5" thickTop="1" thickBot="1">
      <c r="E19755"/>
    </row>
    <row r="19756" spans="5:5" ht="13.5" thickTop="1" thickBot="1">
      <c r="E19756"/>
    </row>
    <row r="19757" spans="5:5" ht="13.5" thickTop="1" thickBot="1">
      <c r="E19757"/>
    </row>
    <row r="19758" spans="5:5" ht="13.5" thickTop="1" thickBot="1">
      <c r="E19758"/>
    </row>
    <row r="19759" spans="5:5" ht="13.5" thickTop="1" thickBot="1">
      <c r="E19759"/>
    </row>
    <row r="19760" spans="5:5" ht="13.5" thickTop="1" thickBot="1">
      <c r="E19760"/>
    </row>
    <row r="19761" spans="5:5" ht="13.5" thickTop="1" thickBot="1">
      <c r="E19761"/>
    </row>
    <row r="19762" spans="5:5" ht="13.5" thickTop="1" thickBot="1">
      <c r="E19762"/>
    </row>
    <row r="19763" spans="5:5" ht="13.5" thickTop="1" thickBot="1">
      <c r="E19763"/>
    </row>
    <row r="19764" spans="5:5" ht="13.5" thickTop="1" thickBot="1">
      <c r="E19764"/>
    </row>
    <row r="19765" spans="5:5" ht="13.5" thickTop="1" thickBot="1">
      <c r="E19765"/>
    </row>
    <row r="19766" spans="5:5" ht="13.5" thickTop="1" thickBot="1">
      <c r="E19766"/>
    </row>
    <row r="19767" spans="5:5" ht="13.5" thickTop="1" thickBot="1">
      <c r="E19767"/>
    </row>
    <row r="19768" spans="5:5" ht="13.5" thickTop="1" thickBot="1">
      <c r="E19768"/>
    </row>
    <row r="19769" spans="5:5" ht="13.5" thickTop="1" thickBot="1">
      <c r="E19769"/>
    </row>
    <row r="19770" spans="5:5" ht="13.5" thickTop="1" thickBot="1">
      <c r="E19770"/>
    </row>
    <row r="19771" spans="5:5" ht="13.5" thickTop="1" thickBot="1">
      <c r="E19771"/>
    </row>
    <row r="19772" spans="5:5" ht="13.5" thickTop="1" thickBot="1">
      <c r="E19772"/>
    </row>
    <row r="19773" spans="5:5" ht="13.5" thickTop="1" thickBot="1">
      <c r="E19773"/>
    </row>
    <row r="19774" spans="5:5" ht="13.5" thickTop="1" thickBot="1">
      <c r="E19774"/>
    </row>
    <row r="19775" spans="5:5" ht="13.5" thickTop="1" thickBot="1">
      <c r="E19775"/>
    </row>
    <row r="19776" spans="5:5" ht="13.5" thickTop="1" thickBot="1">
      <c r="E19776"/>
    </row>
    <row r="19777" spans="5:5" ht="13.5" thickTop="1" thickBot="1">
      <c r="E19777"/>
    </row>
    <row r="19778" spans="5:5" ht="13.5" thickTop="1" thickBot="1">
      <c r="E19778"/>
    </row>
    <row r="19779" spans="5:5" ht="13.5" thickTop="1" thickBot="1">
      <c r="E19779"/>
    </row>
    <row r="19780" spans="5:5" ht="13.5" thickTop="1" thickBot="1">
      <c r="E19780"/>
    </row>
    <row r="19781" spans="5:5" ht="13.5" thickTop="1" thickBot="1">
      <c r="E19781"/>
    </row>
    <row r="19782" spans="5:5" ht="13.5" thickTop="1" thickBot="1">
      <c r="E19782"/>
    </row>
    <row r="19783" spans="5:5" ht="13.5" thickTop="1" thickBot="1">
      <c r="E19783"/>
    </row>
    <row r="19784" spans="5:5" ht="13.5" thickTop="1" thickBot="1">
      <c r="E19784"/>
    </row>
    <row r="19785" spans="5:5" ht="13.5" thickTop="1" thickBot="1">
      <c r="E19785"/>
    </row>
    <row r="19786" spans="5:5" ht="13.5" thickTop="1" thickBot="1">
      <c r="E19786"/>
    </row>
    <row r="19787" spans="5:5" ht="13.5" thickTop="1" thickBot="1">
      <c r="E19787"/>
    </row>
    <row r="19788" spans="5:5" ht="13.5" thickTop="1" thickBot="1">
      <c r="E19788"/>
    </row>
    <row r="19789" spans="5:5" ht="13.5" thickTop="1" thickBot="1">
      <c r="E19789"/>
    </row>
    <row r="19790" spans="5:5" ht="13.5" thickTop="1" thickBot="1">
      <c r="E19790"/>
    </row>
    <row r="19791" spans="5:5" ht="13.5" thickTop="1" thickBot="1">
      <c r="E19791"/>
    </row>
    <row r="19792" spans="5:5" ht="13.5" thickTop="1" thickBot="1">
      <c r="E19792"/>
    </row>
    <row r="19793" spans="5:5" ht="13.5" thickTop="1" thickBot="1">
      <c r="E19793"/>
    </row>
    <row r="19794" spans="5:5" ht="13.5" thickTop="1" thickBot="1">
      <c r="E19794"/>
    </row>
    <row r="19795" spans="5:5" ht="13.5" thickTop="1" thickBot="1">
      <c r="E19795"/>
    </row>
    <row r="19796" spans="5:5" ht="13.5" thickTop="1" thickBot="1">
      <c r="E19796"/>
    </row>
    <row r="19797" spans="5:5" ht="13.5" thickTop="1" thickBot="1">
      <c r="E19797"/>
    </row>
    <row r="19798" spans="5:5" ht="13.5" thickTop="1" thickBot="1">
      <c r="E19798"/>
    </row>
    <row r="19799" spans="5:5" ht="13.5" thickTop="1" thickBot="1">
      <c r="E19799"/>
    </row>
    <row r="19800" spans="5:5" ht="13.5" thickTop="1" thickBot="1">
      <c r="E19800"/>
    </row>
    <row r="19801" spans="5:5" ht="13.5" thickTop="1" thickBot="1">
      <c r="E19801"/>
    </row>
    <row r="19802" spans="5:5" ht="13.5" thickTop="1" thickBot="1">
      <c r="E19802"/>
    </row>
    <row r="19803" spans="5:5" ht="13.5" thickTop="1" thickBot="1">
      <c r="E19803"/>
    </row>
    <row r="19804" spans="5:5" ht="13.5" thickTop="1" thickBot="1">
      <c r="E19804"/>
    </row>
    <row r="19805" spans="5:5" ht="13.5" thickTop="1" thickBot="1">
      <c r="E19805"/>
    </row>
    <row r="19806" spans="5:5" ht="13.5" thickTop="1" thickBot="1">
      <c r="E19806"/>
    </row>
    <row r="19807" spans="5:5" ht="13.5" thickTop="1" thickBot="1">
      <c r="E19807"/>
    </row>
    <row r="19808" spans="5:5" ht="13" thickTop="1">
      <c r="E19808"/>
    </row>
    <row r="19809" spans="5:5">
      <c r="E19809"/>
    </row>
    <row r="19810" spans="5:5">
      <c r="E19810"/>
    </row>
    <row r="19811" spans="5:5">
      <c r="E19811"/>
    </row>
    <row r="19812" spans="5:5">
      <c r="E19812"/>
    </row>
    <row r="19813" spans="5:5">
      <c r="E19813"/>
    </row>
    <row r="19814" spans="5:5">
      <c r="E19814"/>
    </row>
    <row r="19815" spans="5:5">
      <c r="E19815"/>
    </row>
    <row r="19816" spans="5:5">
      <c r="E19816"/>
    </row>
    <row r="19817" spans="5:5">
      <c r="E19817"/>
    </row>
    <row r="19818" spans="5:5">
      <c r="E19818"/>
    </row>
    <row r="19819" spans="5:5">
      <c r="E19819"/>
    </row>
    <row r="19820" spans="5:5">
      <c r="E19820"/>
    </row>
    <row r="19821" spans="5:5" ht="13" thickBot="1">
      <c r="E19821"/>
    </row>
    <row r="19822" spans="5:5" ht="13.5" thickTop="1" thickBot="1">
      <c r="E19822"/>
    </row>
    <row r="19823" spans="5:5" ht="13.5" thickTop="1" thickBot="1">
      <c r="E19823"/>
    </row>
    <row r="19824" spans="5:5" ht="13.5" thickTop="1" thickBot="1">
      <c r="E19824"/>
    </row>
    <row r="19825" spans="5:5" ht="13.5" thickTop="1" thickBot="1">
      <c r="E19825"/>
    </row>
    <row r="19826" spans="5:5" ht="13.5" thickTop="1" thickBot="1">
      <c r="E19826"/>
    </row>
    <row r="19827" spans="5:5" ht="13.5" thickTop="1" thickBot="1">
      <c r="E19827"/>
    </row>
    <row r="19828" spans="5:5" ht="13.5" thickTop="1" thickBot="1">
      <c r="E19828"/>
    </row>
    <row r="19829" spans="5:5" ht="13.5" thickTop="1" thickBot="1">
      <c r="E19829"/>
    </row>
    <row r="19830" spans="5:5" ht="13.5" thickTop="1" thickBot="1">
      <c r="E19830"/>
    </row>
    <row r="19831" spans="5:5" ht="13.5" thickTop="1" thickBot="1">
      <c r="E19831"/>
    </row>
    <row r="19832" spans="5:5" ht="13.5" thickTop="1" thickBot="1">
      <c r="E19832"/>
    </row>
    <row r="19833" spans="5:5" ht="13.5" thickTop="1" thickBot="1">
      <c r="E19833"/>
    </row>
    <row r="19834" spans="5:5" ht="13.5" thickTop="1" thickBot="1">
      <c r="E19834"/>
    </row>
    <row r="19835" spans="5:5" ht="13.5" thickTop="1" thickBot="1">
      <c r="E19835"/>
    </row>
    <row r="19836" spans="5:5" ht="13.5" thickTop="1" thickBot="1">
      <c r="E19836"/>
    </row>
    <row r="19837" spans="5:5" ht="13.5" thickTop="1" thickBot="1">
      <c r="E19837"/>
    </row>
    <row r="19838" spans="5:5" ht="13.5" thickTop="1" thickBot="1">
      <c r="E19838"/>
    </row>
    <row r="19839" spans="5:5" ht="13.5" thickTop="1" thickBot="1">
      <c r="E19839"/>
    </row>
    <row r="19840" spans="5:5" ht="13.5" thickTop="1" thickBot="1">
      <c r="E19840"/>
    </row>
    <row r="19841" spans="5:5" ht="13.5" thickTop="1" thickBot="1">
      <c r="E19841"/>
    </row>
    <row r="19842" spans="5:5" ht="13.5" thickTop="1" thickBot="1">
      <c r="E19842"/>
    </row>
    <row r="19843" spans="5:5" ht="13.5" thickTop="1" thickBot="1">
      <c r="E19843"/>
    </row>
    <row r="19844" spans="5:5" ht="13.5" thickTop="1" thickBot="1">
      <c r="E19844"/>
    </row>
    <row r="19845" spans="5:5" ht="13.5" thickTop="1" thickBot="1">
      <c r="E19845"/>
    </row>
    <row r="19846" spans="5:5" ht="13.5" thickTop="1" thickBot="1">
      <c r="E19846"/>
    </row>
    <row r="19847" spans="5:5" ht="13.5" thickTop="1" thickBot="1">
      <c r="E19847"/>
    </row>
    <row r="19848" spans="5:5" ht="13.5" thickTop="1" thickBot="1">
      <c r="E19848"/>
    </row>
    <row r="19849" spans="5:5" ht="13.5" thickTop="1" thickBot="1">
      <c r="E19849"/>
    </row>
    <row r="19850" spans="5:5" ht="13.5" thickTop="1" thickBot="1">
      <c r="E19850"/>
    </row>
    <row r="19851" spans="5:5" ht="13.5" thickTop="1" thickBot="1">
      <c r="E19851"/>
    </row>
    <row r="19852" spans="5:5" ht="13.5" thickTop="1" thickBot="1">
      <c r="E19852"/>
    </row>
    <row r="19853" spans="5:5" ht="13.5" thickTop="1" thickBot="1">
      <c r="E19853"/>
    </row>
    <row r="19854" spans="5:5" ht="13.5" thickTop="1" thickBot="1">
      <c r="E19854"/>
    </row>
    <row r="19855" spans="5:5" ht="13.5" thickTop="1" thickBot="1">
      <c r="E19855"/>
    </row>
    <row r="19856" spans="5:5" ht="13.5" thickTop="1" thickBot="1">
      <c r="E19856"/>
    </row>
    <row r="19857" spans="5:5" ht="13.5" thickTop="1" thickBot="1">
      <c r="E19857"/>
    </row>
    <row r="19858" spans="5:5" ht="13.5" thickTop="1" thickBot="1">
      <c r="E19858"/>
    </row>
    <row r="19859" spans="5:5" ht="13.5" thickTop="1" thickBot="1">
      <c r="E19859"/>
    </row>
    <row r="19860" spans="5:5" ht="13.5" thickTop="1" thickBot="1">
      <c r="E19860"/>
    </row>
    <row r="19861" spans="5:5" ht="13.5" thickTop="1" thickBot="1">
      <c r="E19861"/>
    </row>
    <row r="19862" spans="5:5" ht="13.5" thickTop="1" thickBot="1">
      <c r="E19862"/>
    </row>
    <row r="19863" spans="5:5" ht="13.5" thickTop="1" thickBot="1">
      <c r="E19863"/>
    </row>
    <row r="19864" spans="5:5" ht="13.5" thickTop="1" thickBot="1">
      <c r="E19864"/>
    </row>
    <row r="19865" spans="5:5" ht="13.5" thickTop="1" thickBot="1">
      <c r="E19865"/>
    </row>
    <row r="19866" spans="5:5" ht="13.5" thickTop="1" thickBot="1">
      <c r="E19866"/>
    </row>
    <row r="19867" spans="5:5" ht="13.5" thickTop="1" thickBot="1">
      <c r="E19867"/>
    </row>
    <row r="19868" spans="5:5" ht="13.5" thickTop="1" thickBot="1">
      <c r="E19868"/>
    </row>
    <row r="19869" spans="5:5" ht="13.5" thickTop="1" thickBot="1">
      <c r="E19869"/>
    </row>
    <row r="19870" spans="5:5" ht="13.5" thickTop="1" thickBot="1">
      <c r="E19870"/>
    </row>
    <row r="19871" spans="5:5" ht="13.5" thickTop="1" thickBot="1">
      <c r="E19871"/>
    </row>
    <row r="19872" spans="5:5" ht="13.5" thickTop="1" thickBot="1">
      <c r="E19872"/>
    </row>
    <row r="19873" spans="5:5" ht="13.5" thickTop="1" thickBot="1">
      <c r="E19873"/>
    </row>
    <row r="19874" spans="5:5" ht="13.5" thickTop="1" thickBot="1">
      <c r="E19874"/>
    </row>
    <row r="19875" spans="5:5" ht="13.5" thickTop="1" thickBot="1">
      <c r="E19875"/>
    </row>
    <row r="19876" spans="5:5" ht="13.5" thickTop="1" thickBot="1">
      <c r="E19876"/>
    </row>
    <row r="19877" spans="5:5" ht="13.5" thickTop="1" thickBot="1">
      <c r="E19877"/>
    </row>
    <row r="19878" spans="5:5" ht="13" thickTop="1">
      <c r="E19878"/>
    </row>
    <row r="19879" spans="5:5">
      <c r="E19879"/>
    </row>
    <row r="19880" spans="5:5">
      <c r="E19880"/>
    </row>
    <row r="19881" spans="5:5">
      <c r="E19881"/>
    </row>
    <row r="19882" spans="5:5">
      <c r="E19882"/>
    </row>
    <row r="19883" spans="5:5">
      <c r="E19883"/>
    </row>
    <row r="19884" spans="5:5">
      <c r="E19884"/>
    </row>
    <row r="19885" spans="5:5">
      <c r="E19885"/>
    </row>
    <row r="19886" spans="5:5">
      <c r="E19886"/>
    </row>
    <row r="19887" spans="5:5">
      <c r="E19887"/>
    </row>
    <row r="19888" spans="5:5">
      <c r="E19888"/>
    </row>
    <row r="19889" spans="5:5">
      <c r="E19889"/>
    </row>
    <row r="19890" spans="5:5">
      <c r="E19890"/>
    </row>
    <row r="19891" spans="5:5" ht="13" thickBot="1">
      <c r="E19891"/>
    </row>
    <row r="19892" spans="5:5" ht="13.5" thickTop="1" thickBot="1">
      <c r="E19892"/>
    </row>
    <row r="19893" spans="5:5" ht="13.5" thickTop="1" thickBot="1">
      <c r="E19893"/>
    </row>
    <row r="19894" spans="5:5" ht="13.5" thickTop="1" thickBot="1">
      <c r="E19894"/>
    </row>
    <row r="19895" spans="5:5" ht="13.5" thickTop="1" thickBot="1">
      <c r="E19895"/>
    </row>
    <row r="19896" spans="5:5" ht="13.5" thickTop="1" thickBot="1">
      <c r="E19896"/>
    </row>
    <row r="19897" spans="5:5" ht="13.5" thickTop="1" thickBot="1">
      <c r="E19897"/>
    </row>
    <row r="19898" spans="5:5" ht="13.5" thickTop="1" thickBot="1">
      <c r="E19898"/>
    </row>
    <row r="19899" spans="5:5" ht="13.5" thickTop="1" thickBot="1">
      <c r="E19899"/>
    </row>
    <row r="19900" spans="5:5" ht="13.5" thickTop="1" thickBot="1">
      <c r="E19900"/>
    </row>
    <row r="19901" spans="5:5" ht="13.5" thickTop="1" thickBot="1">
      <c r="E19901"/>
    </row>
    <row r="19902" spans="5:5" ht="13.5" thickTop="1" thickBot="1">
      <c r="E19902"/>
    </row>
    <row r="19903" spans="5:5" ht="13.5" thickTop="1" thickBot="1">
      <c r="E19903"/>
    </row>
    <row r="19904" spans="5:5" ht="13.5" thickTop="1" thickBot="1">
      <c r="E19904"/>
    </row>
    <row r="19905" spans="5:5" ht="13.5" thickTop="1" thickBot="1">
      <c r="E19905"/>
    </row>
    <row r="19906" spans="5:5" ht="13.5" thickTop="1" thickBot="1">
      <c r="E19906"/>
    </row>
    <row r="19907" spans="5:5" ht="13.5" thickTop="1" thickBot="1">
      <c r="E19907"/>
    </row>
    <row r="19908" spans="5:5" ht="13.5" thickTop="1" thickBot="1">
      <c r="E19908"/>
    </row>
    <row r="19909" spans="5:5" ht="13.5" thickTop="1" thickBot="1">
      <c r="E19909"/>
    </row>
    <row r="19910" spans="5:5" ht="13.5" thickTop="1" thickBot="1">
      <c r="E19910"/>
    </row>
    <row r="19911" spans="5:5" ht="13.5" thickTop="1" thickBot="1">
      <c r="E19911"/>
    </row>
    <row r="19912" spans="5:5" ht="13.5" thickTop="1" thickBot="1">
      <c r="E19912"/>
    </row>
    <row r="19913" spans="5:5" ht="13.5" thickTop="1" thickBot="1">
      <c r="E19913"/>
    </row>
    <row r="19914" spans="5:5" ht="13.5" thickTop="1" thickBot="1">
      <c r="E19914"/>
    </row>
    <row r="19915" spans="5:5" ht="13.5" thickTop="1" thickBot="1">
      <c r="E19915"/>
    </row>
    <row r="19916" spans="5:5" ht="13.5" thickTop="1" thickBot="1">
      <c r="E19916"/>
    </row>
    <row r="19917" spans="5:5" ht="13.5" thickTop="1" thickBot="1">
      <c r="E19917"/>
    </row>
    <row r="19918" spans="5:5" ht="13.5" thickTop="1" thickBot="1">
      <c r="E19918"/>
    </row>
    <row r="19919" spans="5:5" ht="13.5" thickTop="1" thickBot="1">
      <c r="E19919"/>
    </row>
    <row r="19920" spans="5:5" ht="13.5" thickTop="1" thickBot="1">
      <c r="E19920"/>
    </row>
    <row r="19921" spans="5:5" ht="13.5" thickTop="1" thickBot="1">
      <c r="E19921"/>
    </row>
    <row r="19922" spans="5:5" ht="13.5" thickTop="1" thickBot="1">
      <c r="E19922"/>
    </row>
    <row r="19923" spans="5:5" ht="13.5" thickTop="1" thickBot="1">
      <c r="E19923"/>
    </row>
    <row r="19924" spans="5:5" ht="13.5" thickTop="1" thickBot="1">
      <c r="E19924"/>
    </row>
    <row r="19925" spans="5:5" ht="13.5" thickTop="1" thickBot="1">
      <c r="E19925"/>
    </row>
    <row r="19926" spans="5:5" ht="13.5" thickTop="1" thickBot="1">
      <c r="E19926"/>
    </row>
    <row r="19927" spans="5:5" ht="13.5" thickTop="1" thickBot="1">
      <c r="E19927"/>
    </row>
    <row r="19928" spans="5:5" ht="13.5" thickTop="1" thickBot="1">
      <c r="E19928"/>
    </row>
    <row r="19929" spans="5:5" ht="13.5" thickTop="1" thickBot="1">
      <c r="E19929"/>
    </row>
    <row r="19930" spans="5:5" ht="13.5" thickTop="1" thickBot="1">
      <c r="E19930"/>
    </row>
    <row r="19931" spans="5:5" ht="13.5" thickTop="1" thickBot="1">
      <c r="E19931"/>
    </row>
    <row r="19932" spans="5:5" ht="13.5" thickTop="1" thickBot="1">
      <c r="E19932"/>
    </row>
    <row r="19933" spans="5:5" ht="13.5" thickTop="1" thickBot="1">
      <c r="E19933"/>
    </row>
    <row r="19934" spans="5:5" ht="13.5" thickTop="1" thickBot="1">
      <c r="E19934"/>
    </row>
    <row r="19935" spans="5:5" ht="13.5" thickTop="1" thickBot="1">
      <c r="E19935"/>
    </row>
    <row r="19936" spans="5:5" ht="13.5" thickTop="1" thickBot="1">
      <c r="E19936"/>
    </row>
    <row r="19937" spans="5:5" ht="13.5" thickTop="1" thickBot="1">
      <c r="E19937"/>
    </row>
    <row r="19938" spans="5:5" ht="13.5" thickTop="1" thickBot="1">
      <c r="E19938"/>
    </row>
    <row r="19939" spans="5:5" ht="13.5" thickTop="1" thickBot="1">
      <c r="E19939"/>
    </row>
    <row r="19940" spans="5:5" ht="13.5" thickTop="1" thickBot="1">
      <c r="E19940"/>
    </row>
    <row r="19941" spans="5:5" ht="13.5" thickTop="1" thickBot="1">
      <c r="E19941"/>
    </row>
    <row r="19942" spans="5:5" ht="13.5" thickTop="1" thickBot="1">
      <c r="E19942"/>
    </row>
    <row r="19943" spans="5:5" ht="13.5" thickTop="1" thickBot="1">
      <c r="E19943"/>
    </row>
    <row r="19944" spans="5:5" ht="13.5" thickTop="1" thickBot="1">
      <c r="E19944"/>
    </row>
    <row r="19945" spans="5:5" ht="13.5" thickTop="1" thickBot="1">
      <c r="E19945"/>
    </row>
    <row r="19946" spans="5:5" ht="13.5" thickTop="1" thickBot="1">
      <c r="E19946"/>
    </row>
    <row r="19947" spans="5:5" ht="13.5" thickTop="1" thickBot="1">
      <c r="E19947"/>
    </row>
    <row r="19948" spans="5:5" ht="13" thickTop="1">
      <c r="E19948"/>
    </row>
    <row r="19949" spans="5:5">
      <c r="E19949"/>
    </row>
    <row r="19950" spans="5:5">
      <c r="E19950"/>
    </row>
    <row r="19951" spans="5:5">
      <c r="E19951"/>
    </row>
    <row r="19952" spans="5:5">
      <c r="E19952"/>
    </row>
    <row r="19953" spans="5:5">
      <c r="E19953"/>
    </row>
    <row r="19954" spans="5:5">
      <c r="E19954"/>
    </row>
    <row r="19955" spans="5:5">
      <c r="E19955"/>
    </row>
    <row r="19956" spans="5:5">
      <c r="E19956"/>
    </row>
    <row r="19957" spans="5:5">
      <c r="E19957"/>
    </row>
    <row r="19958" spans="5:5">
      <c r="E19958"/>
    </row>
    <row r="19959" spans="5:5">
      <c r="E19959"/>
    </row>
    <row r="19960" spans="5:5">
      <c r="E19960"/>
    </row>
    <row r="19961" spans="5:5" ht="13" thickBot="1">
      <c r="E19961"/>
    </row>
    <row r="19962" spans="5:5" ht="13.5" thickTop="1" thickBot="1">
      <c r="E19962"/>
    </row>
    <row r="19963" spans="5:5" ht="13.5" thickTop="1" thickBot="1">
      <c r="E19963"/>
    </row>
    <row r="19964" spans="5:5" ht="13.5" thickTop="1" thickBot="1">
      <c r="E19964"/>
    </row>
    <row r="19965" spans="5:5" ht="13.5" thickTop="1" thickBot="1">
      <c r="E19965"/>
    </row>
    <row r="19966" spans="5:5" ht="13.5" thickTop="1" thickBot="1">
      <c r="E19966"/>
    </row>
    <row r="19967" spans="5:5" ht="13.5" thickTop="1" thickBot="1">
      <c r="E19967"/>
    </row>
    <row r="19968" spans="5:5" ht="13.5" thickTop="1" thickBot="1">
      <c r="E19968"/>
    </row>
    <row r="19969" spans="5:5" ht="13.5" thickTop="1" thickBot="1">
      <c r="E19969"/>
    </row>
    <row r="19970" spans="5:5" ht="13.5" thickTop="1" thickBot="1">
      <c r="E19970"/>
    </row>
    <row r="19971" spans="5:5" ht="13.5" thickTop="1" thickBot="1">
      <c r="E19971"/>
    </row>
    <row r="19972" spans="5:5" ht="13.5" thickTop="1" thickBot="1">
      <c r="E19972"/>
    </row>
    <row r="19973" spans="5:5" ht="13.5" thickTop="1" thickBot="1">
      <c r="E19973"/>
    </row>
    <row r="19974" spans="5:5" ht="13.5" thickTop="1" thickBot="1">
      <c r="E19974"/>
    </row>
    <row r="19975" spans="5:5" ht="13.5" thickTop="1" thickBot="1">
      <c r="E19975"/>
    </row>
    <row r="19976" spans="5:5" ht="13.5" thickTop="1" thickBot="1">
      <c r="E19976"/>
    </row>
    <row r="19977" spans="5:5" ht="13.5" thickTop="1" thickBot="1">
      <c r="E19977"/>
    </row>
    <row r="19978" spans="5:5" ht="13.5" thickTop="1" thickBot="1">
      <c r="E19978"/>
    </row>
    <row r="19979" spans="5:5" ht="13.5" thickTop="1" thickBot="1">
      <c r="E19979"/>
    </row>
    <row r="19980" spans="5:5" ht="13.5" thickTop="1" thickBot="1">
      <c r="E19980"/>
    </row>
    <row r="19981" spans="5:5" ht="13.5" thickTop="1" thickBot="1">
      <c r="E19981"/>
    </row>
    <row r="19982" spans="5:5" ht="13.5" thickTop="1" thickBot="1">
      <c r="E19982"/>
    </row>
    <row r="19983" spans="5:5" ht="13.5" thickTop="1" thickBot="1">
      <c r="E19983"/>
    </row>
    <row r="19984" spans="5:5" ht="13.5" thickTop="1" thickBot="1">
      <c r="E19984"/>
    </row>
    <row r="19985" spans="5:5" ht="13.5" thickTop="1" thickBot="1">
      <c r="E19985"/>
    </row>
    <row r="19986" spans="5:5" ht="13.5" thickTop="1" thickBot="1">
      <c r="E19986"/>
    </row>
    <row r="19987" spans="5:5" ht="13.5" thickTop="1" thickBot="1">
      <c r="E19987"/>
    </row>
    <row r="19988" spans="5:5" ht="13.5" thickTop="1" thickBot="1">
      <c r="E19988"/>
    </row>
    <row r="19989" spans="5:5" ht="13.5" thickTop="1" thickBot="1">
      <c r="E19989"/>
    </row>
    <row r="19990" spans="5:5" ht="13.5" thickTop="1" thickBot="1">
      <c r="E19990"/>
    </row>
    <row r="19991" spans="5:5" ht="13.5" thickTop="1" thickBot="1">
      <c r="E19991"/>
    </row>
    <row r="19992" spans="5:5" ht="13.5" thickTop="1" thickBot="1">
      <c r="E19992"/>
    </row>
    <row r="19993" spans="5:5" ht="13.5" thickTop="1" thickBot="1">
      <c r="E19993"/>
    </row>
    <row r="19994" spans="5:5" ht="13.5" thickTop="1" thickBot="1">
      <c r="E19994"/>
    </row>
    <row r="19995" spans="5:5" ht="13.5" thickTop="1" thickBot="1">
      <c r="E19995"/>
    </row>
    <row r="19996" spans="5:5" ht="13.5" thickTop="1" thickBot="1">
      <c r="E19996"/>
    </row>
    <row r="19997" spans="5:5" ht="13.5" thickTop="1" thickBot="1">
      <c r="E19997"/>
    </row>
    <row r="19998" spans="5:5" ht="13.5" thickTop="1" thickBot="1">
      <c r="E19998"/>
    </row>
    <row r="19999" spans="5:5" ht="13.5" thickTop="1" thickBot="1">
      <c r="E19999"/>
    </row>
    <row r="20000" spans="5:5" ht="13.5" thickTop="1" thickBot="1">
      <c r="E20000"/>
    </row>
    <row r="20001" spans="5:5" ht="13.5" thickTop="1" thickBot="1">
      <c r="E20001"/>
    </row>
    <row r="20002" spans="5:5" ht="13.5" thickTop="1" thickBot="1">
      <c r="E20002"/>
    </row>
    <row r="20003" spans="5:5" ht="13.5" thickTop="1" thickBot="1">
      <c r="E20003"/>
    </row>
    <row r="20004" spans="5:5" ht="13.5" thickTop="1" thickBot="1">
      <c r="E20004"/>
    </row>
    <row r="20005" spans="5:5" ht="13.5" thickTop="1" thickBot="1">
      <c r="E20005"/>
    </row>
    <row r="20006" spans="5:5" ht="13.5" thickTop="1" thickBot="1">
      <c r="E20006"/>
    </row>
    <row r="20007" spans="5:5" ht="13.5" thickTop="1" thickBot="1">
      <c r="E20007"/>
    </row>
    <row r="20008" spans="5:5" ht="13.5" thickTop="1" thickBot="1">
      <c r="E20008"/>
    </row>
    <row r="20009" spans="5:5" ht="13.5" thickTop="1" thickBot="1">
      <c r="E20009"/>
    </row>
    <row r="20010" spans="5:5" ht="13.5" thickTop="1" thickBot="1">
      <c r="E20010"/>
    </row>
    <row r="20011" spans="5:5" ht="13.5" thickTop="1" thickBot="1">
      <c r="E20011"/>
    </row>
    <row r="20012" spans="5:5" ht="13.5" thickTop="1" thickBot="1">
      <c r="E20012"/>
    </row>
    <row r="20013" spans="5:5" ht="13.5" thickTop="1" thickBot="1">
      <c r="E20013"/>
    </row>
    <row r="20014" spans="5:5" ht="13.5" thickTop="1" thickBot="1">
      <c r="E20014"/>
    </row>
    <row r="20015" spans="5:5" ht="13.5" thickTop="1" thickBot="1">
      <c r="E20015"/>
    </row>
    <row r="20016" spans="5:5" ht="13.5" thickTop="1" thickBot="1">
      <c r="E20016"/>
    </row>
    <row r="20017" spans="5:5" ht="13.5" thickTop="1" thickBot="1">
      <c r="E20017"/>
    </row>
    <row r="20018" spans="5:5" ht="13" thickTop="1">
      <c r="E20018"/>
    </row>
    <row r="20019" spans="5:5">
      <c r="E20019"/>
    </row>
    <row r="20020" spans="5:5">
      <c r="E20020"/>
    </row>
    <row r="20021" spans="5:5">
      <c r="E20021"/>
    </row>
    <row r="20022" spans="5:5">
      <c r="E20022"/>
    </row>
    <row r="20023" spans="5:5">
      <c r="E20023"/>
    </row>
    <row r="20024" spans="5:5">
      <c r="E20024"/>
    </row>
    <row r="20025" spans="5:5">
      <c r="E20025"/>
    </row>
    <row r="20026" spans="5:5">
      <c r="E20026"/>
    </row>
    <row r="20027" spans="5:5">
      <c r="E20027"/>
    </row>
    <row r="20028" spans="5:5">
      <c r="E20028"/>
    </row>
    <row r="20029" spans="5:5">
      <c r="E20029"/>
    </row>
    <row r="20030" spans="5:5">
      <c r="E20030"/>
    </row>
    <row r="20031" spans="5:5" ht="13" thickBot="1">
      <c r="E20031"/>
    </row>
    <row r="20032" spans="5:5" ht="13.5" thickTop="1" thickBot="1">
      <c r="E20032"/>
    </row>
    <row r="20033" spans="5:5" ht="13.5" thickTop="1" thickBot="1">
      <c r="E20033"/>
    </row>
    <row r="20034" spans="5:5" ht="13.5" thickTop="1" thickBot="1">
      <c r="E20034"/>
    </row>
    <row r="20035" spans="5:5" ht="13.5" thickTop="1" thickBot="1">
      <c r="E20035"/>
    </row>
    <row r="20036" spans="5:5" ht="13.5" thickTop="1" thickBot="1">
      <c r="E20036"/>
    </row>
    <row r="20037" spans="5:5" ht="13.5" thickTop="1" thickBot="1">
      <c r="E20037"/>
    </row>
    <row r="20038" spans="5:5" ht="13.5" thickTop="1" thickBot="1">
      <c r="E20038"/>
    </row>
    <row r="20039" spans="5:5" ht="13.5" thickTop="1" thickBot="1">
      <c r="E20039"/>
    </row>
    <row r="20040" spans="5:5" ht="13.5" thickTop="1" thickBot="1">
      <c r="E20040"/>
    </row>
    <row r="20041" spans="5:5" ht="13.5" thickTop="1" thickBot="1">
      <c r="E20041"/>
    </row>
    <row r="20042" spans="5:5" ht="13.5" thickTop="1" thickBot="1">
      <c r="E20042"/>
    </row>
    <row r="20043" spans="5:5" ht="13.5" thickTop="1" thickBot="1">
      <c r="E20043"/>
    </row>
    <row r="20044" spans="5:5" ht="13.5" thickTop="1" thickBot="1">
      <c r="E20044"/>
    </row>
    <row r="20045" spans="5:5" ht="13.5" thickTop="1" thickBot="1">
      <c r="E20045"/>
    </row>
    <row r="20046" spans="5:5" ht="13.5" thickTop="1" thickBot="1">
      <c r="E20046"/>
    </row>
    <row r="20047" spans="5:5" ht="13.5" thickTop="1" thickBot="1">
      <c r="E20047"/>
    </row>
    <row r="20048" spans="5:5" ht="13.5" thickTop="1" thickBot="1">
      <c r="E20048"/>
    </row>
    <row r="20049" spans="5:5" ht="13.5" thickTop="1" thickBot="1">
      <c r="E20049"/>
    </row>
    <row r="20050" spans="5:5" ht="13.5" thickTop="1" thickBot="1">
      <c r="E20050"/>
    </row>
    <row r="20051" spans="5:5" ht="13.5" thickTop="1" thickBot="1">
      <c r="E20051"/>
    </row>
    <row r="20052" spans="5:5" ht="13.5" thickTop="1" thickBot="1">
      <c r="E20052"/>
    </row>
    <row r="20053" spans="5:5" ht="13.5" thickTop="1" thickBot="1">
      <c r="E20053"/>
    </row>
    <row r="20054" spans="5:5" ht="13.5" thickTop="1" thickBot="1">
      <c r="E20054"/>
    </row>
    <row r="20055" spans="5:5" ht="13.5" thickTop="1" thickBot="1">
      <c r="E20055"/>
    </row>
    <row r="20056" spans="5:5" ht="13.5" thickTop="1" thickBot="1">
      <c r="E20056"/>
    </row>
    <row r="20057" spans="5:5" ht="13.5" thickTop="1" thickBot="1">
      <c r="E20057"/>
    </row>
    <row r="20058" spans="5:5" ht="13.5" thickTop="1" thickBot="1">
      <c r="E20058"/>
    </row>
    <row r="20059" spans="5:5" ht="13.5" thickTop="1" thickBot="1">
      <c r="E20059"/>
    </row>
    <row r="20060" spans="5:5" ht="13.5" thickTop="1" thickBot="1">
      <c r="E20060"/>
    </row>
    <row r="20061" spans="5:5" ht="13.5" thickTop="1" thickBot="1">
      <c r="E20061"/>
    </row>
    <row r="20062" spans="5:5" ht="13.5" thickTop="1" thickBot="1">
      <c r="E20062"/>
    </row>
    <row r="20063" spans="5:5" ht="13.5" thickTop="1" thickBot="1">
      <c r="E20063"/>
    </row>
    <row r="20064" spans="5:5" ht="13.5" thickTop="1" thickBot="1">
      <c r="E20064"/>
    </row>
    <row r="20065" spans="5:5" ht="13.5" thickTop="1" thickBot="1">
      <c r="E20065"/>
    </row>
    <row r="20066" spans="5:5" ht="13.5" thickTop="1" thickBot="1">
      <c r="E20066"/>
    </row>
    <row r="20067" spans="5:5" ht="13.5" thickTop="1" thickBot="1">
      <c r="E20067"/>
    </row>
    <row r="20068" spans="5:5" ht="13.5" thickTop="1" thickBot="1">
      <c r="E20068"/>
    </row>
    <row r="20069" spans="5:5" ht="13.5" thickTop="1" thickBot="1">
      <c r="E20069"/>
    </row>
    <row r="20070" spans="5:5" ht="13.5" thickTop="1" thickBot="1">
      <c r="E20070"/>
    </row>
    <row r="20071" spans="5:5" ht="13.5" thickTop="1" thickBot="1">
      <c r="E20071"/>
    </row>
    <row r="20072" spans="5:5" ht="13.5" thickTop="1" thickBot="1">
      <c r="E20072"/>
    </row>
    <row r="20073" spans="5:5" ht="13.5" thickTop="1" thickBot="1">
      <c r="E20073"/>
    </row>
    <row r="20074" spans="5:5" ht="13.5" thickTop="1" thickBot="1">
      <c r="E20074"/>
    </row>
    <row r="20075" spans="5:5" ht="13.5" thickTop="1" thickBot="1">
      <c r="E20075"/>
    </row>
    <row r="20076" spans="5:5" ht="13.5" thickTop="1" thickBot="1">
      <c r="E20076"/>
    </row>
    <row r="20077" spans="5:5" ht="13.5" thickTop="1" thickBot="1">
      <c r="E20077"/>
    </row>
    <row r="20078" spans="5:5" ht="13.5" thickTop="1" thickBot="1">
      <c r="E20078"/>
    </row>
    <row r="20079" spans="5:5" ht="13.5" thickTop="1" thickBot="1">
      <c r="E20079"/>
    </row>
    <row r="20080" spans="5:5" ht="13.5" thickTop="1" thickBot="1">
      <c r="E20080"/>
    </row>
    <row r="20081" spans="5:5" ht="13.5" thickTop="1" thickBot="1">
      <c r="E20081"/>
    </row>
    <row r="20082" spans="5:5" ht="13.5" thickTop="1" thickBot="1">
      <c r="E20082"/>
    </row>
    <row r="20083" spans="5:5" ht="13.5" thickTop="1" thickBot="1">
      <c r="E20083"/>
    </row>
    <row r="20084" spans="5:5" ht="13.5" thickTop="1" thickBot="1">
      <c r="E20084"/>
    </row>
    <row r="20085" spans="5:5" ht="13.5" thickTop="1" thickBot="1">
      <c r="E20085"/>
    </row>
    <row r="20086" spans="5:5" ht="13.5" thickTop="1" thickBot="1">
      <c r="E20086"/>
    </row>
    <row r="20087" spans="5:5" ht="13.5" thickTop="1" thickBot="1">
      <c r="E20087"/>
    </row>
    <row r="20088" spans="5:5" ht="13" thickTop="1">
      <c r="E20088"/>
    </row>
    <row r="20089" spans="5:5">
      <c r="E20089"/>
    </row>
    <row r="20090" spans="5:5">
      <c r="E20090"/>
    </row>
    <row r="20091" spans="5:5">
      <c r="E20091"/>
    </row>
    <row r="20092" spans="5:5">
      <c r="E20092"/>
    </row>
    <row r="20093" spans="5:5">
      <c r="E20093"/>
    </row>
    <row r="20094" spans="5:5">
      <c r="E20094"/>
    </row>
    <row r="20095" spans="5:5">
      <c r="E20095"/>
    </row>
    <row r="20096" spans="5:5">
      <c r="E20096"/>
    </row>
    <row r="20097" spans="5:5">
      <c r="E20097"/>
    </row>
    <row r="20098" spans="5:5">
      <c r="E20098"/>
    </row>
    <row r="20099" spans="5:5">
      <c r="E20099"/>
    </row>
    <row r="20100" spans="5:5">
      <c r="E20100"/>
    </row>
    <row r="20101" spans="5:5" ht="13" thickBot="1">
      <c r="E20101"/>
    </row>
    <row r="20102" spans="5:5" ht="13.5" thickTop="1" thickBot="1">
      <c r="E20102"/>
    </row>
    <row r="20103" spans="5:5" ht="13.5" thickTop="1" thickBot="1">
      <c r="E20103"/>
    </row>
    <row r="20104" spans="5:5" ht="13.5" thickTop="1" thickBot="1">
      <c r="E20104"/>
    </row>
    <row r="20105" spans="5:5" ht="13.5" thickTop="1" thickBot="1">
      <c r="E20105"/>
    </row>
    <row r="20106" spans="5:5" ht="13.5" thickTop="1" thickBot="1">
      <c r="E20106"/>
    </row>
    <row r="20107" spans="5:5" ht="13.5" thickTop="1" thickBot="1">
      <c r="E20107"/>
    </row>
    <row r="20108" spans="5:5" ht="13.5" thickTop="1" thickBot="1">
      <c r="E20108"/>
    </row>
    <row r="20109" spans="5:5" ht="13.5" thickTop="1" thickBot="1">
      <c r="E20109"/>
    </row>
    <row r="20110" spans="5:5" ht="13.5" thickTop="1" thickBot="1">
      <c r="E20110"/>
    </row>
    <row r="20111" spans="5:5" ht="13.5" thickTop="1" thickBot="1">
      <c r="E20111"/>
    </row>
    <row r="20112" spans="5:5" ht="13.5" thickTop="1" thickBot="1">
      <c r="E20112"/>
    </row>
    <row r="20113" spans="5:5" ht="13.5" thickTop="1" thickBot="1">
      <c r="E20113"/>
    </row>
    <row r="20114" spans="5:5" ht="13.5" thickTop="1" thickBot="1">
      <c r="E20114"/>
    </row>
    <row r="20115" spans="5:5" ht="13.5" thickTop="1" thickBot="1">
      <c r="E20115"/>
    </row>
    <row r="20116" spans="5:5" ht="13.5" thickTop="1" thickBot="1">
      <c r="E20116"/>
    </row>
    <row r="20117" spans="5:5" ht="13.5" thickTop="1" thickBot="1">
      <c r="E20117"/>
    </row>
    <row r="20118" spans="5:5" ht="13.5" thickTop="1" thickBot="1">
      <c r="E20118"/>
    </row>
    <row r="20119" spans="5:5" ht="13.5" thickTop="1" thickBot="1">
      <c r="E20119"/>
    </row>
    <row r="20120" spans="5:5" ht="13.5" thickTop="1" thickBot="1">
      <c r="E20120"/>
    </row>
    <row r="20121" spans="5:5" ht="13.5" thickTop="1" thickBot="1">
      <c r="E20121"/>
    </row>
    <row r="20122" spans="5:5" ht="13.5" thickTop="1" thickBot="1">
      <c r="E20122"/>
    </row>
    <row r="20123" spans="5:5" ht="13.5" thickTop="1" thickBot="1">
      <c r="E20123"/>
    </row>
    <row r="20124" spans="5:5" ht="13.5" thickTop="1" thickBot="1">
      <c r="E20124"/>
    </row>
    <row r="20125" spans="5:5" ht="13.5" thickTop="1" thickBot="1">
      <c r="E20125"/>
    </row>
    <row r="20126" spans="5:5" ht="13.5" thickTop="1" thickBot="1">
      <c r="E20126"/>
    </row>
    <row r="20127" spans="5:5" ht="13.5" thickTop="1" thickBot="1">
      <c r="E20127"/>
    </row>
    <row r="20128" spans="5:5" ht="13.5" thickTop="1" thickBot="1">
      <c r="E20128"/>
    </row>
    <row r="20129" spans="5:5" ht="13.5" thickTop="1" thickBot="1">
      <c r="E20129"/>
    </row>
    <row r="20130" spans="5:5" ht="13.5" thickTop="1" thickBot="1">
      <c r="E20130"/>
    </row>
    <row r="20131" spans="5:5" ht="13.5" thickTop="1" thickBot="1">
      <c r="E20131"/>
    </row>
    <row r="20132" spans="5:5" ht="13.5" thickTop="1" thickBot="1">
      <c r="E20132"/>
    </row>
    <row r="20133" spans="5:5" ht="13.5" thickTop="1" thickBot="1">
      <c r="E20133"/>
    </row>
    <row r="20134" spans="5:5" ht="13.5" thickTop="1" thickBot="1">
      <c r="E20134"/>
    </row>
    <row r="20135" spans="5:5" ht="13.5" thickTop="1" thickBot="1">
      <c r="E20135"/>
    </row>
    <row r="20136" spans="5:5" ht="13.5" thickTop="1" thickBot="1">
      <c r="E20136"/>
    </row>
    <row r="20137" spans="5:5" ht="13.5" thickTop="1" thickBot="1">
      <c r="E20137"/>
    </row>
    <row r="20138" spans="5:5" ht="13.5" thickTop="1" thickBot="1">
      <c r="E20138"/>
    </row>
    <row r="20139" spans="5:5" ht="13.5" thickTop="1" thickBot="1">
      <c r="E20139"/>
    </row>
    <row r="20140" spans="5:5" ht="13.5" thickTop="1" thickBot="1">
      <c r="E20140"/>
    </row>
    <row r="20141" spans="5:5" ht="13.5" thickTop="1" thickBot="1">
      <c r="E20141"/>
    </row>
    <row r="20142" spans="5:5" ht="13.5" thickTop="1" thickBot="1">
      <c r="E20142"/>
    </row>
    <row r="20143" spans="5:5" ht="13.5" thickTop="1" thickBot="1">
      <c r="E20143"/>
    </row>
    <row r="20144" spans="5:5" ht="13.5" thickTop="1" thickBot="1">
      <c r="E20144"/>
    </row>
    <row r="20145" spans="5:5" ht="13.5" thickTop="1" thickBot="1">
      <c r="E20145"/>
    </row>
    <row r="20146" spans="5:5" ht="13.5" thickTop="1" thickBot="1">
      <c r="E20146"/>
    </row>
    <row r="20147" spans="5:5" ht="13.5" thickTop="1" thickBot="1">
      <c r="E20147"/>
    </row>
    <row r="20148" spans="5:5" ht="13.5" thickTop="1" thickBot="1">
      <c r="E20148"/>
    </row>
    <row r="20149" spans="5:5" ht="13.5" thickTop="1" thickBot="1">
      <c r="E20149"/>
    </row>
    <row r="20150" spans="5:5" ht="13.5" thickTop="1" thickBot="1">
      <c r="E20150"/>
    </row>
    <row r="20151" spans="5:5" ht="13.5" thickTop="1" thickBot="1">
      <c r="E20151"/>
    </row>
    <row r="20152" spans="5:5" ht="13.5" thickTop="1" thickBot="1">
      <c r="E20152"/>
    </row>
    <row r="20153" spans="5:5" ht="13.5" thickTop="1" thickBot="1">
      <c r="E20153"/>
    </row>
    <row r="20154" spans="5:5" ht="13.5" thickTop="1" thickBot="1">
      <c r="E20154"/>
    </row>
    <row r="20155" spans="5:5" ht="13.5" thickTop="1" thickBot="1">
      <c r="E20155"/>
    </row>
    <row r="20156" spans="5:5" ht="13.5" thickTop="1" thickBot="1">
      <c r="E20156"/>
    </row>
    <row r="20157" spans="5:5" ht="13.5" thickTop="1" thickBot="1">
      <c r="E20157"/>
    </row>
    <row r="20158" spans="5:5" ht="13" thickTop="1">
      <c r="E20158"/>
    </row>
    <row r="20159" spans="5:5">
      <c r="E20159"/>
    </row>
    <row r="20160" spans="5:5">
      <c r="E20160"/>
    </row>
    <row r="20161" spans="5:5">
      <c r="E20161"/>
    </row>
    <row r="20162" spans="5:5">
      <c r="E20162"/>
    </row>
    <row r="20163" spans="5:5">
      <c r="E20163"/>
    </row>
    <row r="20164" spans="5:5">
      <c r="E20164"/>
    </row>
    <row r="20165" spans="5:5">
      <c r="E20165"/>
    </row>
    <row r="20166" spans="5:5">
      <c r="E20166"/>
    </row>
    <row r="20167" spans="5:5">
      <c r="E20167"/>
    </row>
    <row r="20168" spans="5:5">
      <c r="E20168"/>
    </row>
    <row r="20169" spans="5:5">
      <c r="E20169"/>
    </row>
    <row r="20170" spans="5:5">
      <c r="E20170"/>
    </row>
    <row r="20171" spans="5:5" ht="13" thickBot="1">
      <c r="E20171"/>
    </row>
    <row r="20172" spans="5:5" ht="13.5" thickTop="1" thickBot="1">
      <c r="E20172"/>
    </row>
    <row r="20173" spans="5:5" ht="13.5" thickTop="1" thickBot="1">
      <c r="E20173"/>
    </row>
    <row r="20174" spans="5:5" ht="13.5" thickTop="1" thickBot="1">
      <c r="E20174"/>
    </row>
    <row r="20175" spans="5:5" ht="13.5" thickTop="1" thickBot="1">
      <c r="E20175"/>
    </row>
    <row r="20176" spans="5:5" ht="13.5" thickTop="1" thickBot="1">
      <c r="E20176"/>
    </row>
    <row r="20177" spans="5:5" ht="13.5" thickTop="1" thickBot="1">
      <c r="E20177"/>
    </row>
    <row r="20178" spans="5:5" ht="13.5" thickTop="1" thickBot="1">
      <c r="E20178"/>
    </row>
    <row r="20179" spans="5:5" ht="13.5" thickTop="1" thickBot="1">
      <c r="E20179"/>
    </row>
    <row r="20180" spans="5:5" ht="13.5" thickTop="1" thickBot="1">
      <c r="E20180"/>
    </row>
    <row r="20181" spans="5:5" ht="13.5" thickTop="1" thickBot="1">
      <c r="E20181"/>
    </row>
    <row r="20182" spans="5:5" ht="13.5" thickTop="1" thickBot="1">
      <c r="E20182"/>
    </row>
    <row r="20183" spans="5:5" ht="13.5" thickTop="1" thickBot="1">
      <c r="E20183"/>
    </row>
    <row r="20184" spans="5:5" ht="13.5" thickTop="1" thickBot="1">
      <c r="E20184"/>
    </row>
    <row r="20185" spans="5:5" ht="13.5" thickTop="1" thickBot="1">
      <c r="E20185"/>
    </row>
    <row r="20186" spans="5:5" ht="13.5" thickTop="1" thickBot="1">
      <c r="E20186"/>
    </row>
    <row r="20187" spans="5:5" ht="13.5" thickTop="1" thickBot="1">
      <c r="E20187"/>
    </row>
    <row r="20188" spans="5:5" ht="13.5" thickTop="1" thickBot="1">
      <c r="E20188"/>
    </row>
    <row r="20189" spans="5:5" ht="13.5" thickTop="1" thickBot="1">
      <c r="E20189"/>
    </row>
    <row r="20190" spans="5:5" ht="13.5" thickTop="1" thickBot="1">
      <c r="E20190"/>
    </row>
    <row r="20191" spans="5:5" ht="13.5" thickTop="1" thickBot="1">
      <c r="E20191"/>
    </row>
    <row r="20192" spans="5:5" ht="13.5" thickTop="1" thickBot="1">
      <c r="E20192"/>
    </row>
    <row r="20193" spans="5:5" ht="13.5" thickTop="1" thickBot="1">
      <c r="E20193"/>
    </row>
    <row r="20194" spans="5:5" ht="13.5" thickTop="1" thickBot="1">
      <c r="E20194"/>
    </row>
    <row r="20195" spans="5:5" ht="13.5" thickTop="1" thickBot="1">
      <c r="E20195"/>
    </row>
    <row r="20196" spans="5:5" ht="13.5" thickTop="1" thickBot="1">
      <c r="E20196"/>
    </row>
    <row r="20197" spans="5:5" ht="13.5" thickTop="1" thickBot="1">
      <c r="E20197"/>
    </row>
    <row r="20198" spans="5:5" ht="13.5" thickTop="1" thickBot="1">
      <c r="E20198"/>
    </row>
    <row r="20199" spans="5:5" ht="13.5" thickTop="1" thickBot="1">
      <c r="E20199"/>
    </row>
    <row r="20200" spans="5:5" ht="13.5" thickTop="1" thickBot="1">
      <c r="E20200"/>
    </row>
    <row r="20201" spans="5:5" ht="13.5" thickTop="1" thickBot="1">
      <c r="E20201"/>
    </row>
    <row r="20202" spans="5:5" ht="13.5" thickTop="1" thickBot="1">
      <c r="E20202"/>
    </row>
    <row r="20203" spans="5:5" ht="13.5" thickTop="1" thickBot="1">
      <c r="E20203"/>
    </row>
    <row r="20204" spans="5:5" ht="13.5" thickTop="1" thickBot="1">
      <c r="E20204"/>
    </row>
    <row r="20205" spans="5:5" ht="13.5" thickTop="1" thickBot="1">
      <c r="E20205"/>
    </row>
    <row r="20206" spans="5:5" ht="13.5" thickTop="1" thickBot="1">
      <c r="E20206"/>
    </row>
    <row r="20207" spans="5:5" ht="13.5" thickTop="1" thickBot="1">
      <c r="E20207"/>
    </row>
    <row r="20208" spans="5:5" ht="13.5" thickTop="1" thickBot="1">
      <c r="E20208"/>
    </row>
    <row r="20209" spans="5:5" ht="13.5" thickTop="1" thickBot="1">
      <c r="E20209"/>
    </row>
    <row r="20210" spans="5:5" ht="13.5" thickTop="1" thickBot="1">
      <c r="E20210"/>
    </row>
    <row r="20211" spans="5:5" ht="13.5" thickTop="1" thickBot="1">
      <c r="E20211"/>
    </row>
    <row r="20212" spans="5:5" ht="13.5" thickTop="1" thickBot="1">
      <c r="E20212"/>
    </row>
    <row r="20213" spans="5:5" ht="13.5" thickTop="1" thickBot="1">
      <c r="E20213"/>
    </row>
    <row r="20214" spans="5:5" ht="13.5" thickTop="1" thickBot="1">
      <c r="E20214"/>
    </row>
    <row r="20215" spans="5:5" ht="13.5" thickTop="1" thickBot="1">
      <c r="E20215"/>
    </row>
    <row r="20216" spans="5:5" ht="13.5" thickTop="1" thickBot="1">
      <c r="E20216"/>
    </row>
    <row r="20217" spans="5:5" ht="13.5" thickTop="1" thickBot="1">
      <c r="E20217"/>
    </row>
    <row r="20218" spans="5:5" ht="13.5" thickTop="1" thickBot="1">
      <c r="E20218"/>
    </row>
    <row r="20219" spans="5:5" ht="13.5" thickTop="1" thickBot="1">
      <c r="E20219"/>
    </row>
    <row r="20220" spans="5:5" ht="13.5" thickTop="1" thickBot="1">
      <c r="E20220"/>
    </row>
    <row r="20221" spans="5:5" ht="13.5" thickTop="1" thickBot="1">
      <c r="E20221"/>
    </row>
    <row r="20222" spans="5:5" ht="13.5" thickTop="1" thickBot="1">
      <c r="E20222"/>
    </row>
    <row r="20223" spans="5:5" ht="13.5" thickTop="1" thickBot="1">
      <c r="E20223"/>
    </row>
    <row r="20224" spans="5:5" ht="13.5" thickTop="1" thickBot="1">
      <c r="E20224"/>
    </row>
    <row r="20225" spans="5:5" ht="13.5" thickTop="1" thickBot="1">
      <c r="E20225"/>
    </row>
    <row r="20226" spans="5:5" ht="13.5" thickTop="1" thickBot="1">
      <c r="E20226"/>
    </row>
    <row r="20227" spans="5:5" ht="13.5" thickTop="1" thickBot="1">
      <c r="E20227"/>
    </row>
    <row r="20228" spans="5:5" ht="13" thickTop="1">
      <c r="E20228"/>
    </row>
    <row r="20229" spans="5:5">
      <c r="E20229"/>
    </row>
    <row r="20230" spans="5:5">
      <c r="E20230"/>
    </row>
    <row r="20231" spans="5:5">
      <c r="E20231"/>
    </row>
    <row r="20232" spans="5:5">
      <c r="E20232"/>
    </row>
    <row r="20233" spans="5:5">
      <c r="E20233"/>
    </row>
    <row r="20234" spans="5:5">
      <c r="E20234"/>
    </row>
    <row r="20235" spans="5:5">
      <c r="E20235"/>
    </row>
    <row r="20236" spans="5:5">
      <c r="E20236"/>
    </row>
    <row r="20237" spans="5:5">
      <c r="E20237"/>
    </row>
    <row r="20238" spans="5:5">
      <c r="E20238"/>
    </row>
    <row r="20239" spans="5:5">
      <c r="E20239"/>
    </row>
    <row r="20240" spans="5:5">
      <c r="E20240"/>
    </row>
    <row r="20241" spans="5:5" ht="13" thickBot="1">
      <c r="E20241"/>
    </row>
    <row r="20242" spans="5:5" ht="13.5" thickTop="1" thickBot="1">
      <c r="E20242"/>
    </row>
    <row r="20243" spans="5:5" ht="13.5" thickTop="1" thickBot="1">
      <c r="E20243"/>
    </row>
    <row r="20244" spans="5:5" ht="13.5" thickTop="1" thickBot="1">
      <c r="E20244"/>
    </row>
    <row r="20245" spans="5:5" ht="13.5" thickTop="1" thickBot="1">
      <c r="E20245"/>
    </row>
    <row r="20246" spans="5:5" ht="13.5" thickTop="1" thickBot="1">
      <c r="E20246"/>
    </row>
    <row r="20247" spans="5:5" ht="13.5" thickTop="1" thickBot="1">
      <c r="E20247"/>
    </row>
    <row r="20248" spans="5:5" ht="13.5" thickTop="1" thickBot="1">
      <c r="E20248"/>
    </row>
    <row r="20249" spans="5:5" ht="13.5" thickTop="1" thickBot="1">
      <c r="E20249"/>
    </row>
    <row r="20250" spans="5:5" ht="13.5" thickTop="1" thickBot="1">
      <c r="E20250"/>
    </row>
    <row r="20251" spans="5:5" ht="13.5" thickTop="1" thickBot="1">
      <c r="E20251"/>
    </row>
    <row r="20252" spans="5:5" ht="13.5" thickTop="1" thickBot="1">
      <c r="E20252"/>
    </row>
    <row r="20253" spans="5:5" ht="13.5" thickTop="1" thickBot="1">
      <c r="E20253"/>
    </row>
    <row r="20254" spans="5:5" ht="13.5" thickTop="1" thickBot="1">
      <c r="E20254"/>
    </row>
    <row r="20255" spans="5:5" ht="13.5" thickTop="1" thickBot="1">
      <c r="E20255"/>
    </row>
    <row r="20256" spans="5:5" ht="13.5" thickTop="1" thickBot="1">
      <c r="E20256"/>
    </row>
    <row r="20257" spans="5:5" ht="13.5" thickTop="1" thickBot="1">
      <c r="E20257"/>
    </row>
    <row r="20258" spans="5:5" ht="13.5" thickTop="1" thickBot="1">
      <c r="E20258"/>
    </row>
    <row r="20259" spans="5:5" ht="13.5" thickTop="1" thickBot="1">
      <c r="E20259"/>
    </row>
    <row r="20260" spans="5:5" ht="13.5" thickTop="1" thickBot="1">
      <c r="E20260"/>
    </row>
    <row r="20261" spans="5:5" ht="13.5" thickTop="1" thickBot="1">
      <c r="E20261"/>
    </row>
    <row r="20262" spans="5:5" ht="13.5" thickTop="1" thickBot="1">
      <c r="E20262"/>
    </row>
    <row r="20263" spans="5:5" ht="13.5" thickTop="1" thickBot="1">
      <c r="E20263"/>
    </row>
    <row r="20264" spans="5:5" ht="13.5" thickTop="1" thickBot="1">
      <c r="E20264"/>
    </row>
    <row r="20265" spans="5:5" ht="13.5" thickTop="1" thickBot="1">
      <c r="E20265"/>
    </row>
    <row r="20266" spans="5:5" ht="13.5" thickTop="1" thickBot="1">
      <c r="E20266"/>
    </row>
    <row r="20267" spans="5:5" ht="13.5" thickTop="1" thickBot="1">
      <c r="E20267"/>
    </row>
    <row r="20268" spans="5:5" ht="13.5" thickTop="1" thickBot="1">
      <c r="E20268"/>
    </row>
    <row r="20269" spans="5:5" ht="13.5" thickTop="1" thickBot="1">
      <c r="E20269"/>
    </row>
    <row r="20270" spans="5:5" ht="13.5" thickTop="1" thickBot="1">
      <c r="E20270"/>
    </row>
    <row r="20271" spans="5:5" ht="13.5" thickTop="1" thickBot="1">
      <c r="E20271"/>
    </row>
    <row r="20272" spans="5:5" ht="13.5" thickTop="1" thickBot="1">
      <c r="E20272"/>
    </row>
    <row r="20273" spans="5:5" ht="13.5" thickTop="1" thickBot="1">
      <c r="E20273"/>
    </row>
    <row r="20274" spans="5:5" ht="13.5" thickTop="1" thickBot="1">
      <c r="E20274"/>
    </row>
    <row r="20275" spans="5:5" ht="13.5" thickTop="1" thickBot="1">
      <c r="E20275"/>
    </row>
    <row r="20276" spans="5:5" ht="13.5" thickTop="1" thickBot="1">
      <c r="E20276"/>
    </row>
    <row r="20277" spans="5:5" ht="13.5" thickTop="1" thickBot="1">
      <c r="E20277"/>
    </row>
    <row r="20278" spans="5:5" ht="13.5" thickTop="1" thickBot="1">
      <c r="E20278"/>
    </row>
    <row r="20279" spans="5:5" ht="13.5" thickTop="1" thickBot="1">
      <c r="E20279"/>
    </row>
    <row r="20280" spans="5:5" ht="13.5" thickTop="1" thickBot="1">
      <c r="E20280"/>
    </row>
    <row r="20281" spans="5:5" ht="13.5" thickTop="1" thickBot="1">
      <c r="E20281"/>
    </row>
    <row r="20282" spans="5:5" ht="13.5" thickTop="1" thickBot="1">
      <c r="E20282"/>
    </row>
    <row r="20283" spans="5:5" ht="13.5" thickTop="1" thickBot="1">
      <c r="E20283"/>
    </row>
    <row r="20284" spans="5:5" ht="13.5" thickTop="1" thickBot="1">
      <c r="E20284"/>
    </row>
    <row r="20285" spans="5:5" ht="13.5" thickTop="1" thickBot="1">
      <c r="E20285"/>
    </row>
    <row r="20286" spans="5:5" ht="13.5" thickTop="1" thickBot="1">
      <c r="E20286"/>
    </row>
    <row r="20287" spans="5:5" ht="13.5" thickTop="1" thickBot="1">
      <c r="E20287"/>
    </row>
    <row r="20288" spans="5:5" ht="13.5" thickTop="1" thickBot="1">
      <c r="E20288"/>
    </row>
    <row r="20289" spans="5:5" ht="13.5" thickTop="1" thickBot="1">
      <c r="E20289"/>
    </row>
    <row r="20290" spans="5:5" ht="13.5" thickTop="1" thickBot="1">
      <c r="E20290"/>
    </row>
    <row r="20291" spans="5:5" ht="13.5" thickTop="1" thickBot="1">
      <c r="E20291"/>
    </row>
    <row r="20292" spans="5:5" ht="13.5" thickTop="1" thickBot="1">
      <c r="E20292"/>
    </row>
    <row r="20293" spans="5:5" ht="13.5" thickTop="1" thickBot="1">
      <c r="E20293"/>
    </row>
    <row r="20294" spans="5:5" ht="13.5" thickTop="1" thickBot="1">
      <c r="E20294"/>
    </row>
    <row r="20295" spans="5:5" ht="13.5" thickTop="1" thickBot="1">
      <c r="E20295"/>
    </row>
    <row r="20296" spans="5:5" ht="13.5" thickTop="1" thickBot="1">
      <c r="E20296"/>
    </row>
    <row r="20297" spans="5:5" ht="13.5" thickTop="1" thickBot="1">
      <c r="E20297"/>
    </row>
    <row r="20298" spans="5:5" ht="13" thickTop="1">
      <c r="E20298"/>
    </row>
    <row r="20299" spans="5:5">
      <c r="E20299"/>
    </row>
    <row r="20300" spans="5:5">
      <c r="E20300"/>
    </row>
    <row r="20301" spans="5:5">
      <c r="E20301"/>
    </row>
    <row r="20302" spans="5:5">
      <c r="E20302"/>
    </row>
    <row r="20303" spans="5:5">
      <c r="E20303"/>
    </row>
    <row r="20304" spans="5:5">
      <c r="E20304"/>
    </row>
    <row r="20305" spans="5:5">
      <c r="E20305"/>
    </row>
    <row r="20306" spans="5:5">
      <c r="E20306"/>
    </row>
    <row r="20307" spans="5:5">
      <c r="E20307"/>
    </row>
    <row r="20308" spans="5:5">
      <c r="E20308"/>
    </row>
    <row r="20309" spans="5:5">
      <c r="E20309"/>
    </row>
    <row r="20310" spans="5:5">
      <c r="E20310"/>
    </row>
    <row r="20311" spans="5:5" ht="13" thickBot="1">
      <c r="E20311"/>
    </row>
    <row r="20312" spans="5:5" ht="13.5" thickTop="1" thickBot="1">
      <c r="E20312"/>
    </row>
    <row r="20313" spans="5:5" ht="13.5" thickTop="1" thickBot="1">
      <c r="E20313"/>
    </row>
    <row r="20314" spans="5:5" ht="13.5" thickTop="1" thickBot="1">
      <c r="E20314"/>
    </row>
    <row r="20315" spans="5:5" ht="13.5" thickTop="1" thickBot="1">
      <c r="E20315"/>
    </row>
    <row r="20316" spans="5:5" ht="13.5" thickTop="1" thickBot="1">
      <c r="E20316"/>
    </row>
    <row r="20317" spans="5:5" ht="13.5" thickTop="1" thickBot="1">
      <c r="E20317"/>
    </row>
    <row r="20318" spans="5:5" ht="13.5" thickTop="1" thickBot="1">
      <c r="E20318"/>
    </row>
    <row r="20319" spans="5:5" ht="13.5" thickTop="1" thickBot="1">
      <c r="E20319"/>
    </row>
    <row r="20320" spans="5:5" ht="13.5" thickTop="1" thickBot="1">
      <c r="E20320"/>
    </row>
    <row r="20321" spans="5:5" ht="13.5" thickTop="1" thickBot="1">
      <c r="E20321"/>
    </row>
    <row r="20322" spans="5:5" ht="13.5" thickTop="1" thickBot="1">
      <c r="E20322"/>
    </row>
    <row r="20323" spans="5:5" ht="13.5" thickTop="1" thickBot="1">
      <c r="E20323"/>
    </row>
    <row r="20324" spans="5:5" ht="13.5" thickTop="1" thickBot="1">
      <c r="E20324"/>
    </row>
    <row r="20325" spans="5:5" ht="13.5" thickTop="1" thickBot="1">
      <c r="E20325"/>
    </row>
    <row r="20326" spans="5:5" ht="13.5" thickTop="1" thickBot="1">
      <c r="E20326"/>
    </row>
    <row r="20327" spans="5:5" ht="13.5" thickTop="1" thickBot="1">
      <c r="E20327"/>
    </row>
    <row r="20328" spans="5:5" ht="13.5" thickTop="1" thickBot="1">
      <c r="E20328"/>
    </row>
    <row r="20329" spans="5:5" ht="13.5" thickTop="1" thickBot="1">
      <c r="E20329"/>
    </row>
    <row r="20330" spans="5:5" ht="13.5" thickTop="1" thickBot="1">
      <c r="E20330"/>
    </row>
    <row r="20331" spans="5:5" ht="13.5" thickTop="1" thickBot="1">
      <c r="E20331"/>
    </row>
    <row r="20332" spans="5:5" ht="13.5" thickTop="1" thickBot="1">
      <c r="E20332"/>
    </row>
    <row r="20333" spans="5:5" ht="13.5" thickTop="1" thickBot="1">
      <c r="E20333"/>
    </row>
    <row r="20334" spans="5:5" ht="13.5" thickTop="1" thickBot="1">
      <c r="E20334"/>
    </row>
    <row r="20335" spans="5:5" ht="13.5" thickTop="1" thickBot="1">
      <c r="E20335"/>
    </row>
    <row r="20336" spans="5:5" ht="13.5" thickTop="1" thickBot="1">
      <c r="E20336"/>
    </row>
    <row r="20337" spans="5:5" ht="13.5" thickTop="1" thickBot="1">
      <c r="E20337"/>
    </row>
    <row r="20338" spans="5:5" ht="13.5" thickTop="1" thickBot="1">
      <c r="E20338"/>
    </row>
    <row r="20339" spans="5:5" ht="13.5" thickTop="1" thickBot="1">
      <c r="E20339"/>
    </row>
    <row r="20340" spans="5:5" ht="13.5" thickTop="1" thickBot="1">
      <c r="E20340"/>
    </row>
    <row r="20341" spans="5:5" ht="13.5" thickTop="1" thickBot="1">
      <c r="E20341"/>
    </row>
    <row r="20342" spans="5:5" ht="13.5" thickTop="1" thickBot="1">
      <c r="E20342"/>
    </row>
    <row r="20343" spans="5:5" ht="13.5" thickTop="1" thickBot="1">
      <c r="E20343"/>
    </row>
    <row r="20344" spans="5:5" ht="13.5" thickTop="1" thickBot="1">
      <c r="E20344"/>
    </row>
    <row r="20345" spans="5:5" ht="13.5" thickTop="1" thickBot="1">
      <c r="E20345"/>
    </row>
    <row r="20346" spans="5:5" ht="13.5" thickTop="1" thickBot="1">
      <c r="E20346"/>
    </row>
    <row r="20347" spans="5:5" ht="13.5" thickTop="1" thickBot="1">
      <c r="E20347"/>
    </row>
    <row r="20348" spans="5:5" ht="13.5" thickTop="1" thickBot="1">
      <c r="E20348"/>
    </row>
    <row r="20349" spans="5:5" ht="13.5" thickTop="1" thickBot="1">
      <c r="E20349"/>
    </row>
    <row r="20350" spans="5:5" ht="13.5" thickTop="1" thickBot="1">
      <c r="E20350"/>
    </row>
    <row r="20351" spans="5:5" ht="13.5" thickTop="1" thickBot="1">
      <c r="E20351"/>
    </row>
    <row r="20352" spans="5:5" ht="13.5" thickTop="1" thickBot="1">
      <c r="E20352"/>
    </row>
    <row r="20353" spans="5:5" ht="13.5" thickTop="1" thickBot="1">
      <c r="E20353"/>
    </row>
    <row r="20354" spans="5:5" ht="13.5" thickTop="1" thickBot="1">
      <c r="E20354"/>
    </row>
    <row r="20355" spans="5:5" ht="13.5" thickTop="1" thickBot="1">
      <c r="E20355"/>
    </row>
    <row r="20356" spans="5:5" ht="13.5" thickTop="1" thickBot="1">
      <c r="E20356"/>
    </row>
    <row r="20357" spans="5:5" ht="13.5" thickTop="1" thickBot="1">
      <c r="E20357"/>
    </row>
    <row r="20358" spans="5:5" ht="13.5" thickTop="1" thickBot="1">
      <c r="E20358"/>
    </row>
    <row r="20359" spans="5:5" ht="13.5" thickTop="1" thickBot="1">
      <c r="E20359"/>
    </row>
    <row r="20360" spans="5:5" ht="13.5" thickTop="1" thickBot="1">
      <c r="E20360"/>
    </row>
    <row r="20361" spans="5:5" ht="13.5" thickTop="1" thickBot="1">
      <c r="E20361"/>
    </row>
    <row r="20362" spans="5:5" ht="13.5" thickTop="1" thickBot="1">
      <c r="E20362"/>
    </row>
    <row r="20363" spans="5:5" ht="13.5" thickTop="1" thickBot="1">
      <c r="E20363"/>
    </row>
    <row r="20364" spans="5:5" ht="13.5" thickTop="1" thickBot="1">
      <c r="E20364"/>
    </row>
    <row r="20365" spans="5:5" ht="13.5" thickTop="1" thickBot="1">
      <c r="E20365"/>
    </row>
    <row r="20366" spans="5:5" ht="13.5" thickTop="1" thickBot="1">
      <c r="E20366"/>
    </row>
    <row r="20367" spans="5:5" ht="13.5" thickTop="1" thickBot="1">
      <c r="E20367"/>
    </row>
    <row r="20368" spans="5:5" ht="13" thickTop="1">
      <c r="E20368"/>
    </row>
    <row r="20369" spans="5:5">
      <c r="E20369"/>
    </row>
    <row r="20370" spans="5:5">
      <c r="E20370"/>
    </row>
    <row r="20371" spans="5:5">
      <c r="E20371"/>
    </row>
    <row r="20372" spans="5:5">
      <c r="E20372"/>
    </row>
    <row r="20373" spans="5:5">
      <c r="E20373"/>
    </row>
    <row r="20374" spans="5:5">
      <c r="E20374"/>
    </row>
    <row r="20375" spans="5:5">
      <c r="E20375"/>
    </row>
    <row r="20376" spans="5:5">
      <c r="E20376"/>
    </row>
    <row r="20377" spans="5:5">
      <c r="E20377"/>
    </row>
    <row r="20378" spans="5:5">
      <c r="E20378"/>
    </row>
    <row r="20379" spans="5:5">
      <c r="E20379"/>
    </row>
    <row r="20380" spans="5:5">
      <c r="E20380"/>
    </row>
    <row r="20381" spans="5:5" ht="13" thickBot="1">
      <c r="E20381"/>
    </row>
    <row r="20382" spans="5:5" ht="13.5" thickTop="1" thickBot="1">
      <c r="E20382"/>
    </row>
    <row r="20383" spans="5:5" ht="13.5" thickTop="1" thickBot="1">
      <c r="E20383"/>
    </row>
    <row r="20384" spans="5:5" ht="13.5" thickTop="1" thickBot="1">
      <c r="E20384"/>
    </row>
    <row r="20385" spans="5:5" ht="13.5" thickTop="1" thickBot="1">
      <c r="E20385"/>
    </row>
    <row r="20386" spans="5:5" ht="13.5" thickTop="1" thickBot="1">
      <c r="E20386"/>
    </row>
    <row r="20387" spans="5:5" ht="13.5" thickTop="1" thickBot="1">
      <c r="E20387"/>
    </row>
    <row r="20388" spans="5:5" ht="13.5" thickTop="1" thickBot="1">
      <c r="E20388"/>
    </row>
    <row r="20389" spans="5:5" ht="13.5" thickTop="1" thickBot="1">
      <c r="E20389"/>
    </row>
    <row r="20390" spans="5:5" ht="13.5" thickTop="1" thickBot="1">
      <c r="E20390"/>
    </row>
    <row r="20391" spans="5:5" ht="13.5" thickTop="1" thickBot="1">
      <c r="E20391"/>
    </row>
    <row r="20392" spans="5:5" ht="13.5" thickTop="1" thickBot="1">
      <c r="E20392"/>
    </row>
    <row r="20393" spans="5:5" ht="13.5" thickTop="1" thickBot="1">
      <c r="E20393"/>
    </row>
    <row r="20394" spans="5:5" ht="13.5" thickTop="1" thickBot="1">
      <c r="E20394"/>
    </row>
    <row r="20395" spans="5:5" ht="13.5" thickTop="1" thickBot="1">
      <c r="E20395"/>
    </row>
    <row r="20396" spans="5:5" ht="13.5" thickTop="1" thickBot="1">
      <c r="E20396"/>
    </row>
    <row r="20397" spans="5:5" ht="13.5" thickTop="1" thickBot="1">
      <c r="E20397"/>
    </row>
    <row r="20398" spans="5:5" ht="13.5" thickTop="1" thickBot="1">
      <c r="E20398"/>
    </row>
    <row r="20399" spans="5:5" ht="13.5" thickTop="1" thickBot="1">
      <c r="E20399"/>
    </row>
    <row r="20400" spans="5:5" ht="13.5" thickTop="1" thickBot="1">
      <c r="E20400"/>
    </row>
    <row r="20401" spans="5:5" ht="13.5" thickTop="1" thickBot="1">
      <c r="E20401"/>
    </row>
    <row r="20402" spans="5:5" ht="13.5" thickTop="1" thickBot="1">
      <c r="E20402"/>
    </row>
    <row r="20403" spans="5:5" ht="13.5" thickTop="1" thickBot="1">
      <c r="E20403"/>
    </row>
    <row r="20404" spans="5:5" ht="13.5" thickTop="1" thickBot="1">
      <c r="E20404"/>
    </row>
    <row r="20405" spans="5:5" ht="13.5" thickTop="1" thickBot="1">
      <c r="E20405"/>
    </row>
    <row r="20406" spans="5:5" ht="13.5" thickTop="1" thickBot="1">
      <c r="E20406"/>
    </row>
    <row r="20407" spans="5:5" ht="13.5" thickTop="1" thickBot="1">
      <c r="E20407"/>
    </row>
    <row r="20408" spans="5:5" ht="13.5" thickTop="1" thickBot="1">
      <c r="E20408"/>
    </row>
    <row r="20409" spans="5:5" ht="13.5" thickTop="1" thickBot="1">
      <c r="E20409"/>
    </row>
    <row r="20410" spans="5:5" ht="13.5" thickTop="1" thickBot="1">
      <c r="E20410"/>
    </row>
    <row r="20411" spans="5:5" ht="13.5" thickTop="1" thickBot="1">
      <c r="E20411"/>
    </row>
    <row r="20412" spans="5:5" ht="13.5" thickTop="1" thickBot="1">
      <c r="E20412"/>
    </row>
    <row r="20413" spans="5:5" ht="13.5" thickTop="1" thickBot="1">
      <c r="E20413"/>
    </row>
    <row r="20414" spans="5:5" ht="13.5" thickTop="1" thickBot="1">
      <c r="E20414"/>
    </row>
    <row r="20415" spans="5:5" ht="13.5" thickTop="1" thickBot="1">
      <c r="E20415"/>
    </row>
    <row r="20416" spans="5:5" ht="13.5" thickTop="1" thickBot="1">
      <c r="E20416"/>
    </row>
    <row r="20417" spans="5:5" ht="13.5" thickTop="1" thickBot="1">
      <c r="E20417"/>
    </row>
    <row r="20418" spans="5:5" ht="13.5" thickTop="1" thickBot="1">
      <c r="E20418"/>
    </row>
    <row r="20419" spans="5:5" ht="13.5" thickTop="1" thickBot="1">
      <c r="E20419"/>
    </row>
    <row r="20420" spans="5:5" ht="13.5" thickTop="1" thickBot="1">
      <c r="E20420"/>
    </row>
    <row r="20421" spans="5:5" ht="13.5" thickTop="1" thickBot="1">
      <c r="E20421"/>
    </row>
    <row r="20422" spans="5:5" ht="13.5" thickTop="1" thickBot="1">
      <c r="E20422"/>
    </row>
    <row r="20423" spans="5:5" ht="13.5" thickTop="1" thickBot="1">
      <c r="E20423"/>
    </row>
    <row r="20424" spans="5:5" ht="13.5" thickTop="1" thickBot="1">
      <c r="E20424"/>
    </row>
    <row r="20425" spans="5:5" ht="13.5" thickTop="1" thickBot="1">
      <c r="E20425"/>
    </row>
    <row r="20426" spans="5:5" ht="13.5" thickTop="1" thickBot="1">
      <c r="E20426"/>
    </row>
    <row r="20427" spans="5:5" ht="13.5" thickTop="1" thickBot="1">
      <c r="E20427"/>
    </row>
    <row r="20428" spans="5:5" ht="13.5" thickTop="1" thickBot="1">
      <c r="E20428"/>
    </row>
    <row r="20429" spans="5:5" ht="13.5" thickTop="1" thickBot="1">
      <c r="E20429"/>
    </row>
    <row r="20430" spans="5:5" ht="13.5" thickTop="1" thickBot="1">
      <c r="E20430"/>
    </row>
    <row r="20431" spans="5:5" ht="13.5" thickTop="1" thickBot="1">
      <c r="E20431"/>
    </row>
    <row r="20432" spans="5:5" ht="13.5" thickTop="1" thickBot="1">
      <c r="E20432"/>
    </row>
    <row r="20433" spans="5:5" ht="13.5" thickTop="1" thickBot="1">
      <c r="E20433"/>
    </row>
    <row r="20434" spans="5:5" ht="13.5" thickTop="1" thickBot="1">
      <c r="E20434"/>
    </row>
    <row r="20435" spans="5:5" ht="13.5" thickTop="1" thickBot="1">
      <c r="E20435"/>
    </row>
    <row r="20436" spans="5:5" ht="13.5" thickTop="1" thickBot="1">
      <c r="E20436"/>
    </row>
    <row r="20437" spans="5:5" ht="13.5" thickTop="1" thickBot="1">
      <c r="E20437"/>
    </row>
    <row r="20438" spans="5:5" ht="13" thickTop="1">
      <c r="E20438"/>
    </row>
    <row r="20439" spans="5:5">
      <c r="E20439"/>
    </row>
    <row r="20440" spans="5:5">
      <c r="E20440"/>
    </row>
    <row r="20441" spans="5:5">
      <c r="E20441"/>
    </row>
    <row r="20442" spans="5:5">
      <c r="E20442"/>
    </row>
    <row r="20443" spans="5:5">
      <c r="E20443"/>
    </row>
    <row r="20444" spans="5:5">
      <c r="E20444"/>
    </row>
    <row r="20445" spans="5:5">
      <c r="E20445"/>
    </row>
    <row r="20446" spans="5:5">
      <c r="E20446"/>
    </row>
    <row r="20447" spans="5:5">
      <c r="E20447"/>
    </row>
    <row r="20448" spans="5:5">
      <c r="E20448"/>
    </row>
    <row r="20449" spans="5:5">
      <c r="E20449"/>
    </row>
    <row r="20450" spans="5:5">
      <c r="E20450"/>
    </row>
    <row r="20451" spans="5:5" ht="13" thickBot="1">
      <c r="E20451"/>
    </row>
    <row r="20452" spans="5:5" ht="13.5" thickTop="1" thickBot="1">
      <c r="E20452"/>
    </row>
    <row r="20453" spans="5:5" ht="13.5" thickTop="1" thickBot="1">
      <c r="E20453"/>
    </row>
    <row r="20454" spans="5:5" ht="13.5" thickTop="1" thickBot="1">
      <c r="E20454"/>
    </row>
    <row r="20455" spans="5:5" ht="13.5" thickTop="1" thickBot="1">
      <c r="E20455"/>
    </row>
    <row r="20456" spans="5:5" ht="13.5" thickTop="1" thickBot="1">
      <c r="E20456"/>
    </row>
    <row r="20457" spans="5:5" ht="13.5" thickTop="1" thickBot="1">
      <c r="E20457"/>
    </row>
    <row r="20458" spans="5:5" ht="13.5" thickTop="1" thickBot="1">
      <c r="E20458"/>
    </row>
    <row r="20459" spans="5:5" ht="13.5" thickTop="1" thickBot="1">
      <c r="E20459"/>
    </row>
    <row r="20460" spans="5:5" ht="13.5" thickTop="1" thickBot="1">
      <c r="E20460"/>
    </row>
    <row r="20461" spans="5:5" ht="13.5" thickTop="1" thickBot="1">
      <c r="E20461"/>
    </row>
    <row r="20462" spans="5:5" ht="13.5" thickTop="1" thickBot="1">
      <c r="E20462"/>
    </row>
    <row r="20463" spans="5:5" ht="13.5" thickTop="1" thickBot="1">
      <c r="E20463"/>
    </row>
    <row r="20464" spans="5:5" ht="13.5" thickTop="1" thickBot="1">
      <c r="E20464"/>
    </row>
    <row r="20465" spans="5:5" ht="13.5" thickTop="1" thickBot="1">
      <c r="E20465"/>
    </row>
    <row r="20466" spans="5:5" ht="13.5" thickTop="1" thickBot="1">
      <c r="E20466"/>
    </row>
    <row r="20467" spans="5:5" ht="13.5" thickTop="1" thickBot="1">
      <c r="E20467"/>
    </row>
    <row r="20468" spans="5:5" ht="13.5" thickTop="1" thickBot="1">
      <c r="E20468"/>
    </row>
    <row r="20469" spans="5:5" ht="13.5" thickTop="1" thickBot="1">
      <c r="E20469"/>
    </row>
    <row r="20470" spans="5:5" ht="13.5" thickTop="1" thickBot="1">
      <c r="E20470"/>
    </row>
    <row r="20471" spans="5:5" ht="13.5" thickTop="1" thickBot="1">
      <c r="E20471"/>
    </row>
    <row r="20472" spans="5:5" ht="13.5" thickTop="1" thickBot="1">
      <c r="E20472"/>
    </row>
    <row r="20473" spans="5:5" ht="13.5" thickTop="1" thickBot="1">
      <c r="E20473"/>
    </row>
    <row r="20474" spans="5:5" ht="13.5" thickTop="1" thickBot="1">
      <c r="E20474"/>
    </row>
    <row r="20475" spans="5:5" ht="13.5" thickTop="1" thickBot="1">
      <c r="E20475"/>
    </row>
    <row r="20476" spans="5:5" ht="13.5" thickTop="1" thickBot="1">
      <c r="E20476"/>
    </row>
    <row r="20477" spans="5:5" ht="13.5" thickTop="1" thickBot="1">
      <c r="E20477"/>
    </row>
    <row r="20478" spans="5:5" ht="13.5" thickTop="1" thickBot="1">
      <c r="E20478"/>
    </row>
    <row r="20479" spans="5:5" ht="13.5" thickTop="1" thickBot="1">
      <c r="E20479"/>
    </row>
    <row r="20480" spans="5:5" ht="13.5" thickTop="1" thickBot="1">
      <c r="E20480"/>
    </row>
    <row r="20481" spans="5:5" ht="13.5" thickTop="1" thickBot="1">
      <c r="E20481"/>
    </row>
    <row r="20482" spans="5:5" ht="13.5" thickTop="1" thickBot="1">
      <c r="E20482"/>
    </row>
    <row r="20483" spans="5:5" ht="13.5" thickTop="1" thickBot="1">
      <c r="E20483"/>
    </row>
    <row r="20484" spans="5:5" ht="13.5" thickTop="1" thickBot="1">
      <c r="E20484"/>
    </row>
    <row r="20485" spans="5:5" ht="13.5" thickTop="1" thickBot="1">
      <c r="E20485"/>
    </row>
    <row r="20486" spans="5:5" ht="13.5" thickTop="1" thickBot="1">
      <c r="E20486"/>
    </row>
    <row r="20487" spans="5:5" ht="13.5" thickTop="1" thickBot="1">
      <c r="E20487"/>
    </row>
    <row r="20488" spans="5:5" ht="13.5" thickTop="1" thickBot="1">
      <c r="E20488"/>
    </row>
    <row r="20489" spans="5:5" ht="13.5" thickTop="1" thickBot="1">
      <c r="E20489"/>
    </row>
    <row r="20490" spans="5:5" ht="13.5" thickTop="1" thickBot="1">
      <c r="E20490"/>
    </row>
    <row r="20491" spans="5:5" ht="13.5" thickTop="1" thickBot="1">
      <c r="E20491"/>
    </row>
    <row r="20492" spans="5:5" ht="13.5" thickTop="1" thickBot="1">
      <c r="E20492"/>
    </row>
    <row r="20493" spans="5:5" ht="13.5" thickTop="1" thickBot="1">
      <c r="E20493"/>
    </row>
    <row r="20494" spans="5:5" ht="13.5" thickTop="1" thickBot="1">
      <c r="E20494"/>
    </row>
    <row r="20495" spans="5:5" ht="13.5" thickTop="1" thickBot="1">
      <c r="E20495"/>
    </row>
    <row r="20496" spans="5:5" ht="13.5" thickTop="1" thickBot="1">
      <c r="E20496"/>
    </row>
    <row r="20497" spans="5:5" ht="13.5" thickTop="1" thickBot="1">
      <c r="E20497"/>
    </row>
    <row r="20498" spans="5:5" ht="13.5" thickTop="1" thickBot="1">
      <c r="E20498"/>
    </row>
    <row r="20499" spans="5:5" ht="13.5" thickTop="1" thickBot="1">
      <c r="E20499"/>
    </row>
    <row r="20500" spans="5:5" ht="13.5" thickTop="1" thickBot="1">
      <c r="E20500"/>
    </row>
    <row r="20501" spans="5:5" ht="13.5" thickTop="1" thickBot="1">
      <c r="E20501"/>
    </row>
    <row r="20502" spans="5:5" ht="13.5" thickTop="1" thickBot="1">
      <c r="E20502"/>
    </row>
    <row r="20503" spans="5:5" ht="13.5" thickTop="1" thickBot="1">
      <c r="E20503"/>
    </row>
    <row r="20504" spans="5:5" ht="13.5" thickTop="1" thickBot="1">
      <c r="E20504"/>
    </row>
    <row r="20505" spans="5:5" ht="13.5" thickTop="1" thickBot="1">
      <c r="E20505"/>
    </row>
    <row r="20506" spans="5:5" ht="13.5" thickTop="1" thickBot="1">
      <c r="E20506"/>
    </row>
    <row r="20507" spans="5:5" ht="13.5" thickTop="1" thickBot="1">
      <c r="E20507"/>
    </row>
    <row r="20508" spans="5:5" ht="13" thickTop="1">
      <c r="E20508"/>
    </row>
    <row r="20509" spans="5:5">
      <c r="E20509"/>
    </row>
    <row r="20510" spans="5:5">
      <c r="E20510"/>
    </row>
    <row r="20511" spans="5:5">
      <c r="E20511"/>
    </row>
    <row r="20512" spans="5:5">
      <c r="E20512"/>
    </row>
    <row r="20513" spans="5:5">
      <c r="E20513"/>
    </row>
    <row r="20514" spans="5:5">
      <c r="E20514"/>
    </row>
    <row r="20515" spans="5:5">
      <c r="E20515"/>
    </row>
    <row r="20516" spans="5:5">
      <c r="E20516"/>
    </row>
    <row r="20517" spans="5:5">
      <c r="E20517"/>
    </row>
    <row r="20518" spans="5:5">
      <c r="E20518"/>
    </row>
    <row r="20519" spans="5:5">
      <c r="E20519"/>
    </row>
    <row r="20520" spans="5:5">
      <c r="E20520"/>
    </row>
    <row r="20521" spans="5:5" ht="13" thickBot="1">
      <c r="E20521"/>
    </row>
    <row r="20522" spans="5:5" ht="13.5" thickTop="1" thickBot="1">
      <c r="E20522"/>
    </row>
    <row r="20523" spans="5:5" ht="13.5" thickTop="1" thickBot="1">
      <c r="E20523"/>
    </row>
    <row r="20524" spans="5:5" ht="13.5" thickTop="1" thickBot="1">
      <c r="E20524"/>
    </row>
    <row r="20525" spans="5:5" ht="13.5" thickTop="1" thickBot="1">
      <c r="E20525"/>
    </row>
    <row r="20526" spans="5:5" ht="13.5" thickTop="1" thickBot="1">
      <c r="E20526"/>
    </row>
    <row r="20527" spans="5:5" ht="13.5" thickTop="1" thickBot="1">
      <c r="E20527"/>
    </row>
    <row r="20528" spans="5:5" ht="13.5" thickTop="1" thickBot="1">
      <c r="E20528"/>
    </row>
    <row r="20529" spans="5:5" ht="13.5" thickTop="1" thickBot="1">
      <c r="E20529"/>
    </row>
    <row r="20530" spans="5:5" ht="13.5" thickTop="1" thickBot="1">
      <c r="E20530"/>
    </row>
    <row r="20531" spans="5:5" ht="13.5" thickTop="1" thickBot="1">
      <c r="E20531"/>
    </row>
    <row r="20532" spans="5:5" ht="13.5" thickTop="1" thickBot="1">
      <c r="E20532"/>
    </row>
    <row r="20533" spans="5:5" ht="13.5" thickTop="1" thickBot="1">
      <c r="E20533"/>
    </row>
    <row r="20534" spans="5:5" ht="13.5" thickTop="1" thickBot="1">
      <c r="E20534"/>
    </row>
    <row r="20535" spans="5:5" ht="13.5" thickTop="1" thickBot="1">
      <c r="E20535"/>
    </row>
    <row r="20536" spans="5:5" ht="13.5" thickTop="1" thickBot="1">
      <c r="E20536"/>
    </row>
    <row r="20537" spans="5:5" ht="13.5" thickTop="1" thickBot="1">
      <c r="E20537"/>
    </row>
    <row r="20538" spans="5:5" ht="13.5" thickTop="1" thickBot="1">
      <c r="E20538"/>
    </row>
    <row r="20539" spans="5:5" ht="13.5" thickTop="1" thickBot="1">
      <c r="E20539"/>
    </row>
    <row r="20540" spans="5:5" ht="13.5" thickTop="1" thickBot="1">
      <c r="E20540"/>
    </row>
    <row r="20541" spans="5:5" ht="13.5" thickTop="1" thickBot="1">
      <c r="E20541"/>
    </row>
    <row r="20542" spans="5:5" ht="13.5" thickTop="1" thickBot="1">
      <c r="E20542"/>
    </row>
    <row r="20543" spans="5:5" ht="13.5" thickTop="1" thickBot="1">
      <c r="E20543"/>
    </row>
    <row r="20544" spans="5:5" ht="13.5" thickTop="1" thickBot="1">
      <c r="E20544"/>
    </row>
    <row r="20545" spans="5:5" ht="13.5" thickTop="1" thickBot="1">
      <c r="E20545"/>
    </row>
    <row r="20546" spans="5:5" ht="13.5" thickTop="1" thickBot="1">
      <c r="E20546"/>
    </row>
    <row r="20547" spans="5:5" ht="13.5" thickTop="1" thickBot="1">
      <c r="E20547"/>
    </row>
    <row r="20548" spans="5:5" ht="13.5" thickTop="1" thickBot="1">
      <c r="E20548"/>
    </row>
    <row r="20549" spans="5:5" ht="13.5" thickTop="1" thickBot="1">
      <c r="E20549"/>
    </row>
    <row r="20550" spans="5:5" ht="13.5" thickTop="1" thickBot="1">
      <c r="E20550"/>
    </row>
    <row r="20551" spans="5:5" ht="13.5" thickTop="1" thickBot="1">
      <c r="E20551"/>
    </row>
    <row r="20552" spans="5:5" ht="13.5" thickTop="1" thickBot="1">
      <c r="E20552"/>
    </row>
    <row r="20553" spans="5:5" ht="13.5" thickTop="1" thickBot="1">
      <c r="E20553"/>
    </row>
    <row r="20554" spans="5:5" ht="13.5" thickTop="1" thickBot="1">
      <c r="E20554"/>
    </row>
    <row r="20555" spans="5:5" ht="13.5" thickTop="1" thickBot="1">
      <c r="E20555"/>
    </row>
    <row r="20556" spans="5:5" ht="13.5" thickTop="1" thickBot="1">
      <c r="E20556"/>
    </row>
    <row r="20557" spans="5:5" ht="13.5" thickTop="1" thickBot="1">
      <c r="E20557"/>
    </row>
    <row r="20558" spans="5:5" ht="13.5" thickTop="1" thickBot="1">
      <c r="E20558"/>
    </row>
    <row r="20559" spans="5:5" ht="13.5" thickTop="1" thickBot="1">
      <c r="E20559"/>
    </row>
    <row r="20560" spans="5:5" ht="13.5" thickTop="1" thickBot="1">
      <c r="E20560"/>
    </row>
    <row r="20561" spans="5:5" ht="13.5" thickTop="1" thickBot="1">
      <c r="E20561"/>
    </row>
    <row r="20562" spans="5:5" ht="13.5" thickTop="1" thickBot="1">
      <c r="E20562"/>
    </row>
    <row r="20563" spans="5:5" ht="13.5" thickTop="1" thickBot="1">
      <c r="E20563"/>
    </row>
    <row r="20564" spans="5:5" ht="13.5" thickTop="1" thickBot="1">
      <c r="E20564"/>
    </row>
    <row r="20565" spans="5:5" ht="13.5" thickTop="1" thickBot="1">
      <c r="E20565"/>
    </row>
    <row r="20566" spans="5:5" ht="13.5" thickTop="1" thickBot="1">
      <c r="E20566"/>
    </row>
    <row r="20567" spans="5:5" ht="13.5" thickTop="1" thickBot="1">
      <c r="E20567"/>
    </row>
    <row r="20568" spans="5:5" ht="13.5" thickTop="1" thickBot="1">
      <c r="E20568"/>
    </row>
    <row r="20569" spans="5:5" ht="13.5" thickTop="1" thickBot="1">
      <c r="E20569"/>
    </row>
    <row r="20570" spans="5:5" ht="13.5" thickTop="1" thickBot="1">
      <c r="E20570"/>
    </row>
    <row r="20571" spans="5:5" ht="13.5" thickTop="1" thickBot="1">
      <c r="E20571"/>
    </row>
    <row r="20572" spans="5:5" ht="13.5" thickTop="1" thickBot="1">
      <c r="E20572"/>
    </row>
    <row r="20573" spans="5:5" ht="13.5" thickTop="1" thickBot="1">
      <c r="E20573"/>
    </row>
    <row r="20574" spans="5:5" ht="13.5" thickTop="1" thickBot="1">
      <c r="E20574"/>
    </row>
    <row r="20575" spans="5:5" ht="13.5" thickTop="1" thickBot="1">
      <c r="E20575"/>
    </row>
    <row r="20576" spans="5:5" ht="13.5" thickTop="1" thickBot="1">
      <c r="E20576"/>
    </row>
    <row r="20577" spans="5:5" ht="13.5" thickTop="1" thickBot="1">
      <c r="E20577"/>
    </row>
    <row r="20578" spans="5:5" ht="13" thickTop="1">
      <c r="E20578"/>
    </row>
    <row r="20579" spans="5:5">
      <c r="E20579"/>
    </row>
    <row r="20580" spans="5:5">
      <c r="E20580"/>
    </row>
    <row r="20581" spans="5:5">
      <c r="E20581"/>
    </row>
    <row r="20582" spans="5:5">
      <c r="E20582"/>
    </row>
    <row r="20583" spans="5:5">
      <c r="E20583"/>
    </row>
    <row r="20584" spans="5:5">
      <c r="E20584"/>
    </row>
    <row r="20585" spans="5:5">
      <c r="E20585"/>
    </row>
    <row r="20586" spans="5:5">
      <c r="E20586"/>
    </row>
    <row r="20587" spans="5:5">
      <c r="E20587"/>
    </row>
    <row r="20588" spans="5:5">
      <c r="E20588"/>
    </row>
    <row r="20589" spans="5:5">
      <c r="E20589"/>
    </row>
    <row r="20590" spans="5:5">
      <c r="E20590"/>
    </row>
    <row r="20591" spans="5:5" ht="13" thickBot="1">
      <c r="E20591"/>
    </row>
    <row r="20592" spans="5:5" ht="13.5" thickTop="1" thickBot="1">
      <c r="E20592"/>
    </row>
    <row r="20593" spans="5:5" ht="13.5" thickTop="1" thickBot="1">
      <c r="E20593"/>
    </row>
    <row r="20594" spans="5:5" ht="13.5" thickTop="1" thickBot="1">
      <c r="E20594"/>
    </row>
    <row r="20595" spans="5:5" ht="13.5" thickTop="1" thickBot="1">
      <c r="E20595"/>
    </row>
    <row r="20596" spans="5:5" ht="13.5" thickTop="1" thickBot="1">
      <c r="E20596"/>
    </row>
    <row r="20597" spans="5:5" ht="13.5" thickTop="1" thickBot="1">
      <c r="E20597"/>
    </row>
    <row r="20598" spans="5:5" ht="13.5" thickTop="1" thickBot="1">
      <c r="E20598"/>
    </row>
    <row r="20599" spans="5:5" ht="13.5" thickTop="1" thickBot="1">
      <c r="E20599"/>
    </row>
    <row r="20600" spans="5:5" ht="13.5" thickTop="1" thickBot="1">
      <c r="E20600"/>
    </row>
    <row r="20601" spans="5:5" ht="13.5" thickTop="1" thickBot="1">
      <c r="E20601"/>
    </row>
    <row r="20602" spans="5:5" ht="13.5" thickTop="1" thickBot="1">
      <c r="E20602"/>
    </row>
    <row r="20603" spans="5:5" ht="13.5" thickTop="1" thickBot="1">
      <c r="E20603"/>
    </row>
    <row r="20604" spans="5:5" ht="13.5" thickTop="1" thickBot="1">
      <c r="E20604"/>
    </row>
    <row r="20605" spans="5:5" ht="13.5" thickTop="1" thickBot="1">
      <c r="E20605"/>
    </row>
    <row r="20606" spans="5:5" ht="13.5" thickTop="1" thickBot="1">
      <c r="E20606"/>
    </row>
    <row r="20607" spans="5:5" ht="13.5" thickTop="1" thickBot="1">
      <c r="E20607"/>
    </row>
    <row r="20608" spans="5:5" ht="13.5" thickTop="1" thickBot="1">
      <c r="E20608"/>
    </row>
    <row r="20609" spans="5:5" ht="13.5" thickTop="1" thickBot="1">
      <c r="E20609"/>
    </row>
    <row r="20610" spans="5:5" ht="13.5" thickTop="1" thickBot="1">
      <c r="E20610"/>
    </row>
    <row r="20611" spans="5:5" ht="13.5" thickTop="1" thickBot="1">
      <c r="E20611"/>
    </row>
    <row r="20612" spans="5:5" ht="13.5" thickTop="1" thickBot="1">
      <c r="E20612"/>
    </row>
    <row r="20613" spans="5:5" ht="13.5" thickTop="1" thickBot="1">
      <c r="E20613"/>
    </row>
    <row r="20614" spans="5:5" ht="13.5" thickTop="1" thickBot="1">
      <c r="E20614"/>
    </row>
    <row r="20615" spans="5:5" ht="13.5" thickTop="1" thickBot="1">
      <c r="E20615"/>
    </row>
    <row r="20616" spans="5:5" ht="13.5" thickTop="1" thickBot="1">
      <c r="E20616"/>
    </row>
    <row r="20617" spans="5:5" ht="13.5" thickTop="1" thickBot="1">
      <c r="E20617"/>
    </row>
    <row r="20618" spans="5:5" ht="13.5" thickTop="1" thickBot="1">
      <c r="E20618"/>
    </row>
    <row r="20619" spans="5:5" ht="13.5" thickTop="1" thickBot="1">
      <c r="E20619"/>
    </row>
    <row r="20620" spans="5:5" ht="13.5" thickTop="1" thickBot="1">
      <c r="E20620"/>
    </row>
    <row r="20621" spans="5:5" ht="13.5" thickTop="1" thickBot="1">
      <c r="E20621"/>
    </row>
    <row r="20622" spans="5:5" ht="13.5" thickTop="1" thickBot="1">
      <c r="E20622"/>
    </row>
    <row r="20623" spans="5:5" ht="13.5" thickTop="1" thickBot="1">
      <c r="E20623"/>
    </row>
    <row r="20624" spans="5:5" ht="13.5" thickTop="1" thickBot="1">
      <c r="E20624"/>
    </row>
    <row r="20625" spans="5:5" ht="13.5" thickTop="1" thickBot="1">
      <c r="E20625"/>
    </row>
    <row r="20626" spans="5:5" ht="13.5" thickTop="1" thickBot="1">
      <c r="E20626"/>
    </row>
    <row r="20627" spans="5:5" ht="13.5" thickTop="1" thickBot="1">
      <c r="E20627"/>
    </row>
    <row r="20628" spans="5:5" ht="13.5" thickTop="1" thickBot="1">
      <c r="E20628"/>
    </row>
    <row r="20629" spans="5:5" ht="13.5" thickTop="1" thickBot="1">
      <c r="E20629"/>
    </row>
    <row r="20630" spans="5:5" ht="13.5" thickTop="1" thickBot="1">
      <c r="E20630"/>
    </row>
    <row r="20631" spans="5:5" ht="13.5" thickTop="1" thickBot="1">
      <c r="E20631"/>
    </row>
    <row r="20632" spans="5:5" ht="13.5" thickTop="1" thickBot="1">
      <c r="E20632"/>
    </row>
    <row r="20633" spans="5:5" ht="13.5" thickTop="1" thickBot="1">
      <c r="E20633"/>
    </row>
    <row r="20634" spans="5:5" ht="13.5" thickTop="1" thickBot="1">
      <c r="E20634"/>
    </row>
    <row r="20635" spans="5:5" ht="13.5" thickTop="1" thickBot="1">
      <c r="E20635"/>
    </row>
    <row r="20636" spans="5:5" ht="13.5" thickTop="1" thickBot="1">
      <c r="E20636"/>
    </row>
    <row r="20637" spans="5:5" ht="13.5" thickTop="1" thickBot="1">
      <c r="E20637"/>
    </row>
    <row r="20638" spans="5:5" ht="13.5" thickTop="1" thickBot="1">
      <c r="E20638"/>
    </row>
    <row r="20639" spans="5:5" ht="13.5" thickTop="1" thickBot="1">
      <c r="E20639"/>
    </row>
    <row r="20640" spans="5:5" ht="13.5" thickTop="1" thickBot="1">
      <c r="E20640"/>
    </row>
    <row r="20641" spans="5:5" ht="13.5" thickTop="1" thickBot="1">
      <c r="E20641"/>
    </row>
    <row r="20642" spans="5:5" ht="13.5" thickTop="1" thickBot="1">
      <c r="E20642"/>
    </row>
    <row r="20643" spans="5:5" ht="13.5" thickTop="1" thickBot="1">
      <c r="E20643"/>
    </row>
    <row r="20644" spans="5:5" ht="13.5" thickTop="1" thickBot="1">
      <c r="E20644"/>
    </row>
    <row r="20645" spans="5:5" ht="13.5" thickTop="1" thickBot="1">
      <c r="E20645"/>
    </row>
    <row r="20646" spans="5:5" ht="13.5" thickTop="1" thickBot="1">
      <c r="E20646"/>
    </row>
    <row r="20647" spans="5:5" ht="13.5" thickTop="1" thickBot="1">
      <c r="E20647"/>
    </row>
    <row r="20648" spans="5:5" ht="13" thickTop="1">
      <c r="E20648"/>
    </row>
    <row r="20649" spans="5:5">
      <c r="E20649"/>
    </row>
    <row r="20650" spans="5:5">
      <c r="E20650"/>
    </row>
    <row r="20651" spans="5:5">
      <c r="E20651"/>
    </row>
    <row r="20652" spans="5:5">
      <c r="E20652"/>
    </row>
    <row r="20653" spans="5:5">
      <c r="E20653"/>
    </row>
    <row r="20654" spans="5:5">
      <c r="E20654"/>
    </row>
    <row r="20655" spans="5:5">
      <c r="E20655"/>
    </row>
    <row r="20656" spans="5:5">
      <c r="E20656"/>
    </row>
    <row r="20657" spans="5:5">
      <c r="E20657"/>
    </row>
    <row r="20658" spans="5:5">
      <c r="E20658"/>
    </row>
    <row r="20659" spans="5:5">
      <c r="E20659"/>
    </row>
    <row r="20660" spans="5:5">
      <c r="E20660"/>
    </row>
    <row r="20661" spans="5:5" ht="13" thickBot="1">
      <c r="E20661"/>
    </row>
    <row r="20662" spans="5:5" ht="13.5" thickTop="1" thickBot="1">
      <c r="E20662"/>
    </row>
    <row r="20663" spans="5:5" ht="13.5" thickTop="1" thickBot="1">
      <c r="E20663"/>
    </row>
    <row r="20664" spans="5:5" ht="13.5" thickTop="1" thickBot="1">
      <c r="E20664"/>
    </row>
    <row r="20665" spans="5:5" ht="13.5" thickTop="1" thickBot="1">
      <c r="E20665"/>
    </row>
    <row r="20666" spans="5:5" ht="13.5" thickTop="1" thickBot="1">
      <c r="E20666"/>
    </row>
    <row r="20667" spans="5:5" ht="13.5" thickTop="1" thickBot="1">
      <c r="E20667"/>
    </row>
    <row r="20668" spans="5:5" ht="13.5" thickTop="1" thickBot="1">
      <c r="E20668"/>
    </row>
    <row r="20669" spans="5:5" ht="13.5" thickTop="1" thickBot="1">
      <c r="E20669"/>
    </row>
    <row r="20670" spans="5:5" ht="13.5" thickTop="1" thickBot="1">
      <c r="E20670"/>
    </row>
    <row r="20671" spans="5:5" ht="13.5" thickTop="1" thickBot="1">
      <c r="E20671"/>
    </row>
    <row r="20672" spans="5:5" ht="13.5" thickTop="1" thickBot="1">
      <c r="E20672"/>
    </row>
    <row r="20673" spans="5:5" ht="13.5" thickTop="1" thickBot="1">
      <c r="E20673"/>
    </row>
    <row r="20674" spans="5:5" ht="13.5" thickTop="1" thickBot="1">
      <c r="E20674"/>
    </row>
    <row r="20675" spans="5:5" ht="13.5" thickTop="1" thickBot="1">
      <c r="E20675"/>
    </row>
    <row r="20676" spans="5:5" ht="13.5" thickTop="1" thickBot="1">
      <c r="E20676"/>
    </row>
    <row r="20677" spans="5:5" ht="13.5" thickTop="1" thickBot="1">
      <c r="E20677"/>
    </row>
    <row r="20678" spans="5:5" ht="13.5" thickTop="1" thickBot="1">
      <c r="E20678"/>
    </row>
    <row r="20679" spans="5:5" ht="13.5" thickTop="1" thickBot="1">
      <c r="E20679"/>
    </row>
    <row r="20680" spans="5:5" ht="13.5" thickTop="1" thickBot="1">
      <c r="E20680"/>
    </row>
    <row r="20681" spans="5:5" ht="13.5" thickTop="1" thickBot="1">
      <c r="E20681"/>
    </row>
    <row r="20682" spans="5:5" ht="13.5" thickTop="1" thickBot="1">
      <c r="E20682"/>
    </row>
    <row r="20683" spans="5:5" ht="13.5" thickTop="1" thickBot="1">
      <c r="E20683"/>
    </row>
    <row r="20684" spans="5:5" ht="13.5" thickTop="1" thickBot="1">
      <c r="E20684"/>
    </row>
    <row r="20685" spans="5:5" ht="13.5" thickTop="1" thickBot="1">
      <c r="E20685"/>
    </row>
    <row r="20686" spans="5:5" ht="13.5" thickTop="1" thickBot="1">
      <c r="E20686"/>
    </row>
    <row r="20687" spans="5:5" ht="13.5" thickTop="1" thickBot="1">
      <c r="E20687"/>
    </row>
    <row r="20688" spans="5:5" ht="13.5" thickTop="1" thickBot="1">
      <c r="E20688"/>
    </row>
    <row r="20689" spans="5:5" ht="13.5" thickTop="1" thickBot="1">
      <c r="E20689"/>
    </row>
    <row r="20690" spans="5:5" ht="13.5" thickTop="1" thickBot="1">
      <c r="E20690"/>
    </row>
    <row r="20691" spans="5:5" ht="13.5" thickTop="1" thickBot="1">
      <c r="E20691"/>
    </row>
    <row r="20692" spans="5:5" ht="13.5" thickTop="1" thickBot="1">
      <c r="E20692"/>
    </row>
    <row r="20693" spans="5:5" ht="13.5" thickTop="1" thickBot="1">
      <c r="E20693"/>
    </row>
    <row r="20694" spans="5:5" ht="13.5" thickTop="1" thickBot="1">
      <c r="E20694"/>
    </row>
    <row r="20695" spans="5:5" ht="13.5" thickTop="1" thickBot="1">
      <c r="E20695"/>
    </row>
    <row r="20696" spans="5:5" ht="13.5" thickTop="1" thickBot="1">
      <c r="E20696"/>
    </row>
    <row r="20697" spans="5:5" ht="13.5" thickTop="1" thickBot="1">
      <c r="E20697"/>
    </row>
    <row r="20698" spans="5:5" ht="13.5" thickTop="1" thickBot="1">
      <c r="E20698"/>
    </row>
    <row r="20699" spans="5:5" ht="13.5" thickTop="1" thickBot="1">
      <c r="E20699"/>
    </row>
    <row r="20700" spans="5:5" ht="13.5" thickTop="1" thickBot="1">
      <c r="E20700"/>
    </row>
    <row r="20701" spans="5:5" ht="13.5" thickTop="1" thickBot="1">
      <c r="E20701"/>
    </row>
    <row r="20702" spans="5:5" ht="13.5" thickTop="1" thickBot="1">
      <c r="E20702"/>
    </row>
    <row r="20703" spans="5:5" ht="13.5" thickTop="1" thickBot="1">
      <c r="E20703"/>
    </row>
    <row r="20704" spans="5:5" ht="13.5" thickTop="1" thickBot="1">
      <c r="E20704"/>
    </row>
    <row r="20705" spans="5:5" ht="13.5" thickTop="1" thickBot="1">
      <c r="E20705"/>
    </row>
    <row r="20706" spans="5:5" ht="13.5" thickTop="1" thickBot="1">
      <c r="E20706"/>
    </row>
    <row r="20707" spans="5:5" ht="13.5" thickTop="1" thickBot="1">
      <c r="E20707"/>
    </row>
    <row r="20708" spans="5:5" ht="13.5" thickTop="1" thickBot="1">
      <c r="E20708"/>
    </row>
    <row r="20709" spans="5:5" ht="13.5" thickTop="1" thickBot="1">
      <c r="E20709"/>
    </row>
    <row r="20710" spans="5:5" ht="13.5" thickTop="1" thickBot="1">
      <c r="E20710"/>
    </row>
    <row r="20711" spans="5:5" ht="13.5" thickTop="1" thickBot="1">
      <c r="E20711"/>
    </row>
    <row r="20712" spans="5:5" ht="13.5" thickTop="1" thickBot="1">
      <c r="E20712"/>
    </row>
    <row r="20713" spans="5:5" ht="13.5" thickTop="1" thickBot="1">
      <c r="E20713"/>
    </row>
    <row r="20714" spans="5:5" ht="13.5" thickTop="1" thickBot="1">
      <c r="E20714"/>
    </row>
    <row r="20715" spans="5:5" ht="13.5" thickTop="1" thickBot="1">
      <c r="E20715"/>
    </row>
    <row r="20716" spans="5:5" ht="13.5" thickTop="1" thickBot="1">
      <c r="E20716"/>
    </row>
    <row r="20717" spans="5:5" ht="13.5" thickTop="1" thickBot="1">
      <c r="E20717"/>
    </row>
    <row r="20718" spans="5:5" ht="13" thickTop="1">
      <c r="E20718"/>
    </row>
    <row r="20719" spans="5:5">
      <c r="E20719"/>
    </row>
    <row r="20720" spans="5:5">
      <c r="E20720"/>
    </row>
    <row r="20721" spans="5:5">
      <c r="E20721"/>
    </row>
    <row r="20722" spans="5:5">
      <c r="E20722"/>
    </row>
    <row r="20723" spans="5:5">
      <c r="E20723"/>
    </row>
    <row r="20724" spans="5:5">
      <c r="E20724"/>
    </row>
    <row r="20725" spans="5:5">
      <c r="E20725"/>
    </row>
    <row r="20726" spans="5:5">
      <c r="E20726"/>
    </row>
    <row r="20727" spans="5:5">
      <c r="E20727"/>
    </row>
    <row r="20728" spans="5:5">
      <c r="E20728"/>
    </row>
    <row r="20729" spans="5:5">
      <c r="E20729"/>
    </row>
    <row r="20730" spans="5:5">
      <c r="E20730"/>
    </row>
    <row r="20731" spans="5:5" ht="13" thickBot="1">
      <c r="E20731"/>
    </row>
    <row r="20732" spans="5:5" ht="13.5" thickTop="1" thickBot="1">
      <c r="E20732"/>
    </row>
    <row r="20733" spans="5:5" ht="13.5" thickTop="1" thickBot="1">
      <c r="E20733"/>
    </row>
    <row r="20734" spans="5:5" ht="13.5" thickTop="1" thickBot="1">
      <c r="E20734"/>
    </row>
    <row r="20735" spans="5:5" ht="13.5" thickTop="1" thickBot="1">
      <c r="E20735"/>
    </row>
    <row r="20736" spans="5:5" ht="13.5" thickTop="1" thickBot="1">
      <c r="E20736"/>
    </row>
    <row r="20737" spans="5:5" ht="13.5" thickTop="1" thickBot="1">
      <c r="E20737"/>
    </row>
    <row r="20738" spans="5:5" ht="13.5" thickTop="1" thickBot="1">
      <c r="E20738"/>
    </row>
    <row r="20739" spans="5:5" ht="13.5" thickTop="1" thickBot="1">
      <c r="E20739"/>
    </row>
    <row r="20740" spans="5:5" ht="13.5" thickTop="1" thickBot="1">
      <c r="E20740"/>
    </row>
    <row r="20741" spans="5:5" ht="13.5" thickTop="1" thickBot="1">
      <c r="E20741"/>
    </row>
    <row r="20742" spans="5:5" ht="13.5" thickTop="1" thickBot="1">
      <c r="E20742"/>
    </row>
    <row r="20743" spans="5:5" ht="13.5" thickTop="1" thickBot="1">
      <c r="E20743"/>
    </row>
    <row r="20744" spans="5:5" ht="13.5" thickTop="1" thickBot="1">
      <c r="E20744"/>
    </row>
    <row r="20745" spans="5:5" ht="13.5" thickTop="1" thickBot="1">
      <c r="E20745"/>
    </row>
    <row r="20746" spans="5:5" ht="13.5" thickTop="1" thickBot="1">
      <c r="E20746"/>
    </row>
    <row r="20747" spans="5:5" ht="13.5" thickTop="1" thickBot="1">
      <c r="E20747"/>
    </row>
    <row r="20748" spans="5:5" ht="13.5" thickTop="1" thickBot="1">
      <c r="E20748"/>
    </row>
    <row r="20749" spans="5:5" ht="13.5" thickTop="1" thickBot="1">
      <c r="E20749"/>
    </row>
    <row r="20750" spans="5:5" ht="13.5" thickTop="1" thickBot="1">
      <c r="E20750"/>
    </row>
    <row r="20751" spans="5:5" ht="13.5" thickTop="1" thickBot="1">
      <c r="E20751"/>
    </row>
    <row r="20752" spans="5:5" ht="13.5" thickTop="1" thickBot="1">
      <c r="E20752"/>
    </row>
    <row r="20753" spans="5:5" ht="13.5" thickTop="1" thickBot="1">
      <c r="E20753"/>
    </row>
    <row r="20754" spans="5:5" ht="13.5" thickTop="1" thickBot="1">
      <c r="E20754"/>
    </row>
    <row r="20755" spans="5:5" ht="13.5" thickTop="1" thickBot="1">
      <c r="E20755"/>
    </row>
    <row r="20756" spans="5:5" ht="13.5" thickTop="1" thickBot="1">
      <c r="E20756"/>
    </row>
    <row r="20757" spans="5:5" ht="13.5" thickTop="1" thickBot="1">
      <c r="E20757"/>
    </row>
    <row r="20758" spans="5:5" ht="13.5" thickTop="1" thickBot="1">
      <c r="E20758"/>
    </row>
    <row r="20759" spans="5:5" ht="13.5" thickTop="1" thickBot="1">
      <c r="E20759"/>
    </row>
    <row r="20760" spans="5:5" ht="13.5" thickTop="1" thickBot="1">
      <c r="E20760"/>
    </row>
    <row r="20761" spans="5:5" ht="13.5" thickTop="1" thickBot="1">
      <c r="E20761"/>
    </row>
    <row r="20762" spans="5:5" ht="13.5" thickTop="1" thickBot="1">
      <c r="E20762"/>
    </row>
    <row r="20763" spans="5:5" ht="13.5" thickTop="1" thickBot="1">
      <c r="E20763"/>
    </row>
    <row r="20764" spans="5:5" ht="13.5" thickTop="1" thickBot="1">
      <c r="E20764"/>
    </row>
    <row r="20765" spans="5:5" ht="13.5" thickTop="1" thickBot="1">
      <c r="E20765"/>
    </row>
    <row r="20766" spans="5:5" ht="13.5" thickTop="1" thickBot="1">
      <c r="E20766"/>
    </row>
    <row r="20767" spans="5:5" ht="13.5" thickTop="1" thickBot="1">
      <c r="E20767"/>
    </row>
    <row r="20768" spans="5:5" ht="13.5" thickTop="1" thickBot="1">
      <c r="E20768"/>
    </row>
    <row r="20769" spans="5:5" ht="13.5" thickTop="1" thickBot="1">
      <c r="E20769"/>
    </row>
    <row r="20770" spans="5:5" ht="13.5" thickTop="1" thickBot="1">
      <c r="E20770"/>
    </row>
    <row r="20771" spans="5:5" ht="13.5" thickTop="1" thickBot="1">
      <c r="E20771"/>
    </row>
    <row r="20772" spans="5:5" ht="13.5" thickTop="1" thickBot="1">
      <c r="E20772"/>
    </row>
    <row r="20773" spans="5:5" ht="13.5" thickTop="1" thickBot="1">
      <c r="E20773"/>
    </row>
    <row r="20774" spans="5:5" ht="13.5" thickTop="1" thickBot="1">
      <c r="E20774"/>
    </row>
    <row r="20775" spans="5:5" ht="13.5" thickTop="1" thickBot="1">
      <c r="E20775"/>
    </row>
    <row r="20776" spans="5:5" ht="13.5" thickTop="1" thickBot="1">
      <c r="E20776"/>
    </row>
    <row r="20777" spans="5:5" ht="13.5" thickTop="1" thickBot="1">
      <c r="E20777"/>
    </row>
    <row r="20778" spans="5:5" ht="13.5" thickTop="1" thickBot="1">
      <c r="E20778"/>
    </row>
    <row r="20779" spans="5:5" ht="13.5" thickTop="1" thickBot="1">
      <c r="E20779"/>
    </row>
    <row r="20780" spans="5:5" ht="13.5" thickTop="1" thickBot="1">
      <c r="E20780"/>
    </row>
    <row r="20781" spans="5:5" ht="13.5" thickTop="1" thickBot="1">
      <c r="E20781"/>
    </row>
    <row r="20782" spans="5:5" ht="13.5" thickTop="1" thickBot="1">
      <c r="E20782"/>
    </row>
    <row r="20783" spans="5:5" ht="13.5" thickTop="1" thickBot="1">
      <c r="E20783"/>
    </row>
    <row r="20784" spans="5:5" ht="13.5" thickTop="1" thickBot="1">
      <c r="E20784"/>
    </row>
    <row r="20785" spans="5:5" ht="13.5" thickTop="1" thickBot="1">
      <c r="E20785"/>
    </row>
    <row r="20786" spans="5:5" ht="13.5" thickTop="1" thickBot="1">
      <c r="E20786"/>
    </row>
    <row r="20787" spans="5:5" ht="13.5" thickTop="1" thickBot="1">
      <c r="E20787"/>
    </row>
    <row r="20788" spans="5:5" ht="13" thickTop="1">
      <c r="E20788"/>
    </row>
    <row r="20789" spans="5:5">
      <c r="E20789"/>
    </row>
    <row r="20790" spans="5:5">
      <c r="E20790"/>
    </row>
    <row r="20791" spans="5:5">
      <c r="E20791"/>
    </row>
    <row r="20792" spans="5:5">
      <c r="E20792"/>
    </row>
    <row r="20793" spans="5:5">
      <c r="E20793"/>
    </row>
    <row r="20794" spans="5:5">
      <c r="E20794"/>
    </row>
    <row r="20795" spans="5:5">
      <c r="E20795"/>
    </row>
    <row r="20796" spans="5:5">
      <c r="E20796"/>
    </row>
    <row r="20797" spans="5:5">
      <c r="E20797"/>
    </row>
    <row r="20798" spans="5:5">
      <c r="E20798"/>
    </row>
    <row r="20799" spans="5:5">
      <c r="E20799"/>
    </row>
    <row r="20800" spans="5:5">
      <c r="E20800"/>
    </row>
    <row r="20801" spans="5:5" ht="13" thickBot="1">
      <c r="E20801"/>
    </row>
    <row r="20802" spans="5:5" ht="13.5" thickTop="1" thickBot="1">
      <c r="E20802"/>
    </row>
    <row r="20803" spans="5:5" ht="13.5" thickTop="1" thickBot="1">
      <c r="E20803"/>
    </row>
    <row r="20804" spans="5:5" ht="13.5" thickTop="1" thickBot="1">
      <c r="E20804"/>
    </row>
    <row r="20805" spans="5:5" ht="13.5" thickTop="1" thickBot="1">
      <c r="E20805"/>
    </row>
    <row r="20806" spans="5:5" ht="13.5" thickTop="1" thickBot="1">
      <c r="E20806"/>
    </row>
    <row r="20807" spans="5:5" ht="13.5" thickTop="1" thickBot="1">
      <c r="E20807"/>
    </row>
    <row r="20808" spans="5:5" ht="13.5" thickTop="1" thickBot="1">
      <c r="E20808"/>
    </row>
    <row r="20809" spans="5:5" ht="13.5" thickTop="1" thickBot="1">
      <c r="E20809"/>
    </row>
    <row r="20810" spans="5:5" ht="13.5" thickTop="1" thickBot="1">
      <c r="E20810"/>
    </row>
    <row r="20811" spans="5:5" ht="13.5" thickTop="1" thickBot="1">
      <c r="E20811"/>
    </row>
    <row r="20812" spans="5:5" ht="13.5" thickTop="1" thickBot="1">
      <c r="E20812"/>
    </row>
    <row r="20813" spans="5:5" ht="13.5" thickTop="1" thickBot="1">
      <c r="E20813"/>
    </row>
    <row r="20814" spans="5:5" ht="13.5" thickTop="1" thickBot="1">
      <c r="E20814"/>
    </row>
    <row r="20815" spans="5:5" ht="13.5" thickTop="1" thickBot="1">
      <c r="E20815"/>
    </row>
    <row r="20816" spans="5:5" ht="13.5" thickTop="1" thickBot="1">
      <c r="E20816"/>
    </row>
    <row r="20817" spans="5:5" ht="13.5" thickTop="1" thickBot="1">
      <c r="E20817"/>
    </row>
    <row r="20818" spans="5:5" ht="13.5" thickTop="1" thickBot="1">
      <c r="E20818"/>
    </row>
    <row r="20819" spans="5:5" ht="13.5" thickTop="1" thickBot="1">
      <c r="E20819"/>
    </row>
    <row r="20820" spans="5:5" ht="13.5" thickTop="1" thickBot="1">
      <c r="E20820"/>
    </row>
    <row r="20821" spans="5:5" ht="13.5" thickTop="1" thickBot="1">
      <c r="E20821"/>
    </row>
    <row r="20822" spans="5:5" ht="13.5" thickTop="1" thickBot="1">
      <c r="E20822"/>
    </row>
    <row r="20823" spans="5:5" ht="13.5" thickTop="1" thickBot="1">
      <c r="E20823"/>
    </row>
    <row r="20824" spans="5:5" ht="13.5" thickTop="1" thickBot="1">
      <c r="E20824"/>
    </row>
    <row r="20825" spans="5:5" ht="13.5" thickTop="1" thickBot="1">
      <c r="E20825"/>
    </row>
    <row r="20826" spans="5:5" ht="13.5" thickTop="1" thickBot="1">
      <c r="E20826"/>
    </row>
    <row r="20827" spans="5:5" ht="13.5" thickTop="1" thickBot="1">
      <c r="E20827"/>
    </row>
    <row r="20828" spans="5:5" ht="13.5" thickTop="1" thickBot="1">
      <c r="E20828"/>
    </row>
    <row r="20829" spans="5:5" ht="13.5" thickTop="1" thickBot="1">
      <c r="E20829"/>
    </row>
    <row r="20830" spans="5:5" ht="13.5" thickTop="1" thickBot="1">
      <c r="E20830"/>
    </row>
    <row r="20831" spans="5:5" ht="13.5" thickTop="1" thickBot="1">
      <c r="E20831"/>
    </row>
    <row r="20832" spans="5:5" ht="13.5" thickTop="1" thickBot="1">
      <c r="E20832"/>
    </row>
    <row r="20833" spans="5:5" ht="13.5" thickTop="1" thickBot="1">
      <c r="E20833"/>
    </row>
    <row r="20834" spans="5:5" ht="13.5" thickTop="1" thickBot="1">
      <c r="E20834"/>
    </row>
    <row r="20835" spans="5:5" ht="13.5" thickTop="1" thickBot="1">
      <c r="E20835"/>
    </row>
    <row r="20836" spans="5:5" ht="13.5" thickTop="1" thickBot="1">
      <c r="E20836"/>
    </row>
    <row r="20837" spans="5:5" ht="13.5" thickTop="1" thickBot="1">
      <c r="E20837"/>
    </row>
    <row r="20838" spans="5:5" ht="13.5" thickTop="1" thickBot="1">
      <c r="E20838"/>
    </row>
    <row r="20839" spans="5:5" ht="13.5" thickTop="1" thickBot="1">
      <c r="E20839"/>
    </row>
    <row r="20840" spans="5:5" ht="13.5" thickTop="1" thickBot="1">
      <c r="E20840"/>
    </row>
    <row r="20841" spans="5:5" ht="13.5" thickTop="1" thickBot="1">
      <c r="E20841"/>
    </row>
    <row r="20842" spans="5:5" ht="13.5" thickTop="1" thickBot="1">
      <c r="E20842"/>
    </row>
    <row r="20843" spans="5:5" ht="13.5" thickTop="1" thickBot="1">
      <c r="E20843"/>
    </row>
    <row r="20844" spans="5:5" ht="13.5" thickTop="1" thickBot="1">
      <c r="E20844"/>
    </row>
    <row r="20845" spans="5:5" ht="13.5" thickTop="1" thickBot="1">
      <c r="E20845"/>
    </row>
    <row r="20846" spans="5:5" ht="13.5" thickTop="1" thickBot="1">
      <c r="E20846"/>
    </row>
    <row r="20847" spans="5:5" ht="13.5" thickTop="1" thickBot="1">
      <c r="E20847"/>
    </row>
    <row r="20848" spans="5:5" ht="13.5" thickTop="1" thickBot="1">
      <c r="E20848"/>
    </row>
    <row r="20849" spans="5:5" ht="13.5" thickTop="1" thickBot="1">
      <c r="E20849"/>
    </row>
    <row r="20850" spans="5:5" ht="13.5" thickTop="1" thickBot="1">
      <c r="E20850"/>
    </row>
    <row r="20851" spans="5:5" ht="13.5" thickTop="1" thickBot="1">
      <c r="E20851"/>
    </row>
    <row r="20852" spans="5:5" ht="13.5" thickTop="1" thickBot="1">
      <c r="E20852"/>
    </row>
    <row r="20853" spans="5:5" ht="13.5" thickTop="1" thickBot="1">
      <c r="E20853"/>
    </row>
    <row r="20854" spans="5:5" ht="13.5" thickTop="1" thickBot="1">
      <c r="E20854"/>
    </row>
    <row r="20855" spans="5:5" ht="13.5" thickTop="1" thickBot="1">
      <c r="E20855"/>
    </row>
    <row r="20856" spans="5:5" ht="13.5" thickTop="1" thickBot="1">
      <c r="E20856"/>
    </row>
    <row r="20857" spans="5:5" ht="13.5" thickTop="1" thickBot="1">
      <c r="E20857"/>
    </row>
    <row r="20858" spans="5:5" ht="13" thickTop="1">
      <c r="E20858"/>
    </row>
    <row r="20859" spans="5:5">
      <c r="E20859"/>
    </row>
    <row r="20860" spans="5:5">
      <c r="E20860"/>
    </row>
    <row r="20861" spans="5:5">
      <c r="E20861"/>
    </row>
    <row r="20862" spans="5:5">
      <c r="E20862"/>
    </row>
    <row r="20863" spans="5:5">
      <c r="E20863"/>
    </row>
    <row r="20864" spans="5:5">
      <c r="E20864"/>
    </row>
    <row r="20865" spans="5:5">
      <c r="E20865"/>
    </row>
    <row r="20866" spans="5:5">
      <c r="E20866"/>
    </row>
    <row r="20867" spans="5:5">
      <c r="E20867"/>
    </row>
    <row r="20868" spans="5:5">
      <c r="E20868"/>
    </row>
    <row r="20869" spans="5:5">
      <c r="E20869"/>
    </row>
    <row r="20870" spans="5:5">
      <c r="E20870"/>
    </row>
    <row r="20871" spans="5:5" ht="13" thickBot="1">
      <c r="E20871"/>
    </row>
    <row r="20872" spans="5:5" ht="13.5" thickTop="1" thickBot="1">
      <c r="E20872"/>
    </row>
    <row r="20873" spans="5:5" ht="13.5" thickTop="1" thickBot="1">
      <c r="E20873"/>
    </row>
    <row r="20874" spans="5:5" ht="13.5" thickTop="1" thickBot="1">
      <c r="E20874"/>
    </row>
    <row r="20875" spans="5:5" ht="13.5" thickTop="1" thickBot="1">
      <c r="E20875"/>
    </row>
    <row r="20876" spans="5:5" ht="13.5" thickTop="1" thickBot="1">
      <c r="E20876"/>
    </row>
    <row r="20877" spans="5:5" ht="13.5" thickTop="1" thickBot="1">
      <c r="E20877"/>
    </row>
    <row r="20878" spans="5:5" ht="13.5" thickTop="1" thickBot="1">
      <c r="E20878"/>
    </row>
    <row r="20879" spans="5:5" ht="13.5" thickTop="1" thickBot="1">
      <c r="E20879"/>
    </row>
    <row r="20880" spans="5:5" ht="13.5" thickTop="1" thickBot="1">
      <c r="E20880"/>
    </row>
    <row r="20881" spans="5:5" ht="13.5" thickTop="1" thickBot="1">
      <c r="E20881"/>
    </row>
    <row r="20882" spans="5:5" ht="13.5" thickTop="1" thickBot="1">
      <c r="E20882"/>
    </row>
    <row r="20883" spans="5:5" ht="13.5" thickTop="1" thickBot="1">
      <c r="E20883"/>
    </row>
    <row r="20884" spans="5:5" ht="13.5" thickTop="1" thickBot="1">
      <c r="E20884"/>
    </row>
    <row r="20885" spans="5:5" ht="13.5" thickTop="1" thickBot="1">
      <c r="E20885"/>
    </row>
    <row r="20886" spans="5:5" ht="13.5" thickTop="1" thickBot="1">
      <c r="E20886"/>
    </row>
    <row r="20887" spans="5:5" ht="13.5" thickTop="1" thickBot="1">
      <c r="E20887"/>
    </row>
    <row r="20888" spans="5:5" ht="13.5" thickTop="1" thickBot="1">
      <c r="E20888"/>
    </row>
    <row r="20889" spans="5:5" ht="13.5" thickTop="1" thickBot="1">
      <c r="E20889"/>
    </row>
    <row r="20890" spans="5:5" ht="13.5" thickTop="1" thickBot="1">
      <c r="E20890"/>
    </row>
    <row r="20891" spans="5:5" ht="13.5" thickTop="1" thickBot="1">
      <c r="E20891"/>
    </row>
    <row r="20892" spans="5:5" ht="13.5" thickTop="1" thickBot="1">
      <c r="E20892"/>
    </row>
    <row r="20893" spans="5:5" ht="13.5" thickTop="1" thickBot="1">
      <c r="E20893"/>
    </row>
    <row r="20894" spans="5:5" ht="13.5" thickTop="1" thickBot="1">
      <c r="E20894"/>
    </row>
    <row r="20895" spans="5:5" ht="13.5" thickTop="1" thickBot="1">
      <c r="E20895"/>
    </row>
    <row r="20896" spans="5:5" ht="13.5" thickTop="1" thickBot="1">
      <c r="E20896"/>
    </row>
    <row r="20897" spans="5:5" ht="13.5" thickTop="1" thickBot="1">
      <c r="E20897"/>
    </row>
    <row r="20898" spans="5:5" ht="13.5" thickTop="1" thickBot="1">
      <c r="E20898"/>
    </row>
    <row r="20899" spans="5:5" ht="13.5" thickTop="1" thickBot="1">
      <c r="E20899"/>
    </row>
    <row r="20900" spans="5:5" ht="13.5" thickTop="1" thickBot="1">
      <c r="E20900"/>
    </row>
    <row r="20901" spans="5:5" ht="13.5" thickTop="1" thickBot="1">
      <c r="E20901"/>
    </row>
    <row r="20902" spans="5:5" ht="13.5" thickTop="1" thickBot="1">
      <c r="E20902"/>
    </row>
    <row r="20903" spans="5:5" ht="13.5" thickTop="1" thickBot="1">
      <c r="E20903"/>
    </row>
    <row r="20904" spans="5:5" ht="13.5" thickTop="1" thickBot="1">
      <c r="E20904"/>
    </row>
    <row r="20905" spans="5:5" ht="13.5" thickTop="1" thickBot="1">
      <c r="E20905"/>
    </row>
    <row r="20906" spans="5:5" ht="13.5" thickTop="1" thickBot="1">
      <c r="E20906"/>
    </row>
    <row r="20907" spans="5:5" ht="13.5" thickTop="1" thickBot="1">
      <c r="E20907"/>
    </row>
    <row r="20908" spans="5:5" ht="13.5" thickTop="1" thickBot="1">
      <c r="E20908"/>
    </row>
    <row r="20909" spans="5:5" ht="13.5" thickTop="1" thickBot="1">
      <c r="E20909"/>
    </row>
    <row r="20910" spans="5:5" ht="13.5" thickTop="1" thickBot="1">
      <c r="E20910"/>
    </row>
    <row r="20911" spans="5:5" ht="13.5" thickTop="1" thickBot="1">
      <c r="E20911"/>
    </row>
    <row r="20912" spans="5:5" ht="13.5" thickTop="1" thickBot="1">
      <c r="E20912"/>
    </row>
    <row r="20913" spans="5:5" ht="13.5" thickTop="1" thickBot="1">
      <c r="E20913"/>
    </row>
    <row r="20914" spans="5:5" ht="13.5" thickTop="1" thickBot="1">
      <c r="E20914"/>
    </row>
    <row r="20915" spans="5:5" ht="13.5" thickTop="1" thickBot="1">
      <c r="E20915"/>
    </row>
    <row r="20916" spans="5:5" ht="13.5" thickTop="1" thickBot="1">
      <c r="E20916"/>
    </row>
    <row r="20917" spans="5:5" ht="13.5" thickTop="1" thickBot="1">
      <c r="E20917"/>
    </row>
    <row r="20918" spans="5:5" ht="13.5" thickTop="1" thickBot="1">
      <c r="E20918"/>
    </row>
    <row r="20919" spans="5:5" ht="13.5" thickTop="1" thickBot="1">
      <c r="E20919"/>
    </row>
    <row r="20920" spans="5:5" ht="13.5" thickTop="1" thickBot="1">
      <c r="E20920"/>
    </row>
    <row r="20921" spans="5:5" ht="13.5" thickTop="1" thickBot="1">
      <c r="E20921"/>
    </row>
    <row r="20922" spans="5:5" ht="13.5" thickTop="1" thickBot="1">
      <c r="E20922"/>
    </row>
    <row r="20923" spans="5:5" ht="13.5" thickTop="1" thickBot="1">
      <c r="E20923"/>
    </row>
    <row r="20924" spans="5:5" ht="13.5" thickTop="1" thickBot="1">
      <c r="E20924"/>
    </row>
    <row r="20925" spans="5:5" ht="13.5" thickTop="1" thickBot="1">
      <c r="E20925"/>
    </row>
    <row r="20926" spans="5:5" ht="13.5" thickTop="1" thickBot="1">
      <c r="E20926"/>
    </row>
    <row r="20927" spans="5:5" ht="13.5" thickTop="1" thickBot="1">
      <c r="E20927"/>
    </row>
    <row r="20928" spans="5:5" ht="13" thickTop="1">
      <c r="E20928"/>
    </row>
    <row r="20929" spans="5:5">
      <c r="E20929"/>
    </row>
    <row r="20930" spans="5:5">
      <c r="E20930"/>
    </row>
    <row r="20931" spans="5:5">
      <c r="E20931"/>
    </row>
    <row r="20932" spans="5:5">
      <c r="E20932"/>
    </row>
    <row r="20933" spans="5:5">
      <c r="E20933"/>
    </row>
    <row r="20934" spans="5:5">
      <c r="E20934"/>
    </row>
    <row r="20935" spans="5:5">
      <c r="E20935"/>
    </row>
    <row r="20936" spans="5:5">
      <c r="E20936"/>
    </row>
    <row r="20937" spans="5:5">
      <c r="E20937"/>
    </row>
    <row r="20938" spans="5:5">
      <c r="E20938"/>
    </row>
    <row r="20939" spans="5:5">
      <c r="E20939"/>
    </row>
    <row r="20940" spans="5:5">
      <c r="E20940"/>
    </row>
    <row r="20941" spans="5:5" ht="13" thickBot="1">
      <c r="E20941"/>
    </row>
    <row r="20942" spans="5:5" ht="13.5" thickTop="1" thickBot="1">
      <c r="E20942"/>
    </row>
    <row r="20943" spans="5:5" ht="13.5" thickTop="1" thickBot="1">
      <c r="E20943"/>
    </row>
    <row r="20944" spans="5:5" ht="13.5" thickTop="1" thickBot="1">
      <c r="E20944"/>
    </row>
    <row r="20945" spans="5:5" ht="13.5" thickTop="1" thickBot="1">
      <c r="E20945"/>
    </row>
    <row r="20946" spans="5:5" ht="13.5" thickTop="1" thickBot="1">
      <c r="E20946"/>
    </row>
    <row r="20947" spans="5:5" ht="13.5" thickTop="1" thickBot="1">
      <c r="E20947"/>
    </row>
    <row r="20948" spans="5:5" ht="13.5" thickTop="1" thickBot="1">
      <c r="E20948"/>
    </row>
    <row r="20949" spans="5:5" ht="13.5" thickTop="1" thickBot="1">
      <c r="E20949"/>
    </row>
    <row r="20950" spans="5:5" ht="13.5" thickTop="1" thickBot="1">
      <c r="E20950"/>
    </row>
    <row r="20951" spans="5:5" ht="13.5" thickTop="1" thickBot="1">
      <c r="E20951"/>
    </row>
    <row r="20952" spans="5:5" ht="13.5" thickTop="1" thickBot="1">
      <c r="E20952"/>
    </row>
    <row r="20953" spans="5:5" ht="13.5" thickTop="1" thickBot="1">
      <c r="E20953"/>
    </row>
    <row r="20954" spans="5:5" ht="13.5" thickTop="1" thickBot="1">
      <c r="E20954"/>
    </row>
    <row r="20955" spans="5:5" ht="13.5" thickTop="1" thickBot="1">
      <c r="E20955"/>
    </row>
    <row r="20956" spans="5:5" ht="13.5" thickTop="1" thickBot="1">
      <c r="E20956"/>
    </row>
    <row r="20957" spans="5:5" ht="13.5" thickTop="1" thickBot="1">
      <c r="E20957"/>
    </row>
    <row r="20958" spans="5:5" ht="13.5" thickTop="1" thickBot="1">
      <c r="E20958"/>
    </row>
    <row r="20959" spans="5:5" ht="13.5" thickTop="1" thickBot="1">
      <c r="E20959"/>
    </row>
    <row r="20960" spans="5:5" ht="13.5" thickTop="1" thickBot="1">
      <c r="E20960"/>
    </row>
    <row r="20961" spans="5:5" ht="13.5" thickTop="1" thickBot="1">
      <c r="E20961"/>
    </row>
    <row r="20962" spans="5:5" ht="13.5" thickTop="1" thickBot="1">
      <c r="E20962"/>
    </row>
    <row r="20963" spans="5:5" ht="13.5" thickTop="1" thickBot="1">
      <c r="E20963"/>
    </row>
    <row r="20964" spans="5:5" ht="13.5" thickTop="1" thickBot="1">
      <c r="E20964"/>
    </row>
    <row r="20965" spans="5:5" ht="13.5" thickTop="1" thickBot="1">
      <c r="E20965"/>
    </row>
    <row r="20966" spans="5:5" ht="13.5" thickTop="1" thickBot="1">
      <c r="E20966"/>
    </row>
    <row r="20967" spans="5:5" ht="13.5" thickTop="1" thickBot="1">
      <c r="E20967"/>
    </row>
    <row r="20968" spans="5:5" ht="13.5" thickTop="1" thickBot="1">
      <c r="E20968"/>
    </row>
    <row r="20969" spans="5:5" ht="13.5" thickTop="1" thickBot="1">
      <c r="E20969"/>
    </row>
    <row r="20970" spans="5:5" ht="13.5" thickTop="1" thickBot="1">
      <c r="E20970"/>
    </row>
    <row r="20971" spans="5:5" ht="13.5" thickTop="1" thickBot="1">
      <c r="E20971"/>
    </row>
    <row r="20972" spans="5:5" ht="13.5" thickTop="1" thickBot="1">
      <c r="E20972"/>
    </row>
    <row r="20973" spans="5:5" ht="13.5" thickTop="1" thickBot="1">
      <c r="E20973"/>
    </row>
    <row r="20974" spans="5:5" ht="13.5" thickTop="1" thickBot="1">
      <c r="E20974"/>
    </row>
    <row r="20975" spans="5:5" ht="13.5" thickTop="1" thickBot="1">
      <c r="E20975"/>
    </row>
    <row r="20976" spans="5:5" ht="13.5" thickTop="1" thickBot="1">
      <c r="E20976"/>
    </row>
    <row r="20977" spans="5:5" ht="13.5" thickTop="1" thickBot="1">
      <c r="E20977"/>
    </row>
    <row r="20978" spans="5:5" ht="13.5" thickTop="1" thickBot="1">
      <c r="E20978"/>
    </row>
    <row r="20979" spans="5:5" ht="13.5" thickTop="1" thickBot="1">
      <c r="E20979"/>
    </row>
    <row r="20980" spans="5:5" ht="13.5" thickTop="1" thickBot="1">
      <c r="E20980"/>
    </row>
    <row r="20981" spans="5:5" ht="13.5" thickTop="1" thickBot="1">
      <c r="E20981"/>
    </row>
    <row r="20982" spans="5:5" ht="13.5" thickTop="1" thickBot="1">
      <c r="E20982"/>
    </row>
    <row r="20983" spans="5:5" ht="13.5" thickTop="1" thickBot="1">
      <c r="E20983"/>
    </row>
    <row r="20984" spans="5:5" ht="13.5" thickTop="1" thickBot="1">
      <c r="E20984"/>
    </row>
    <row r="20985" spans="5:5" ht="13.5" thickTop="1" thickBot="1">
      <c r="E20985"/>
    </row>
    <row r="20986" spans="5:5" ht="13.5" thickTop="1" thickBot="1">
      <c r="E20986"/>
    </row>
    <row r="20987" spans="5:5" ht="13.5" thickTop="1" thickBot="1">
      <c r="E20987"/>
    </row>
    <row r="20988" spans="5:5" ht="13.5" thickTop="1" thickBot="1">
      <c r="E20988"/>
    </row>
    <row r="20989" spans="5:5" ht="13.5" thickTop="1" thickBot="1">
      <c r="E20989"/>
    </row>
    <row r="20990" spans="5:5" ht="13.5" thickTop="1" thickBot="1">
      <c r="E20990"/>
    </row>
    <row r="20991" spans="5:5" ht="13.5" thickTop="1" thickBot="1">
      <c r="E20991"/>
    </row>
    <row r="20992" spans="5:5" ht="13.5" thickTop="1" thickBot="1">
      <c r="E20992"/>
    </row>
    <row r="20993" spans="5:5" ht="13.5" thickTop="1" thickBot="1">
      <c r="E20993"/>
    </row>
    <row r="20994" spans="5:5" ht="13.5" thickTop="1" thickBot="1">
      <c r="E20994"/>
    </row>
    <row r="20995" spans="5:5" ht="13.5" thickTop="1" thickBot="1">
      <c r="E20995"/>
    </row>
    <row r="20996" spans="5:5" ht="13.5" thickTop="1" thickBot="1">
      <c r="E20996"/>
    </row>
    <row r="20997" spans="5:5" ht="13.5" thickTop="1" thickBot="1">
      <c r="E20997"/>
    </row>
    <row r="20998" spans="5:5" ht="13" thickTop="1">
      <c r="E20998"/>
    </row>
    <row r="20999" spans="5:5">
      <c r="E20999"/>
    </row>
    <row r="21000" spans="5:5">
      <c r="E21000"/>
    </row>
    <row r="21001" spans="5:5">
      <c r="E21001"/>
    </row>
    <row r="21002" spans="5:5">
      <c r="E21002"/>
    </row>
    <row r="21003" spans="5:5">
      <c r="E21003"/>
    </row>
    <row r="21004" spans="5:5">
      <c r="E21004"/>
    </row>
    <row r="21005" spans="5:5">
      <c r="E21005"/>
    </row>
    <row r="21006" spans="5:5">
      <c r="E21006"/>
    </row>
    <row r="21007" spans="5:5">
      <c r="E21007"/>
    </row>
    <row r="21008" spans="5:5">
      <c r="E21008"/>
    </row>
    <row r="21009" spans="5:5">
      <c r="E21009"/>
    </row>
    <row r="21010" spans="5:5">
      <c r="E21010"/>
    </row>
    <row r="21011" spans="5:5" ht="13" thickBot="1">
      <c r="E21011"/>
    </row>
    <row r="21012" spans="5:5" ht="13.5" thickTop="1" thickBot="1">
      <c r="E21012"/>
    </row>
    <row r="21013" spans="5:5" ht="13.5" thickTop="1" thickBot="1">
      <c r="E21013"/>
    </row>
    <row r="21014" spans="5:5" ht="13.5" thickTop="1" thickBot="1">
      <c r="E21014"/>
    </row>
    <row r="21015" spans="5:5" ht="13.5" thickTop="1" thickBot="1">
      <c r="E21015"/>
    </row>
    <row r="21016" spans="5:5" ht="13.5" thickTop="1" thickBot="1">
      <c r="E21016"/>
    </row>
    <row r="21017" spans="5:5" ht="13.5" thickTop="1" thickBot="1">
      <c r="E21017"/>
    </row>
    <row r="21018" spans="5:5" ht="13.5" thickTop="1" thickBot="1">
      <c r="E21018"/>
    </row>
    <row r="21019" spans="5:5" ht="13.5" thickTop="1" thickBot="1">
      <c r="E21019"/>
    </row>
    <row r="21020" spans="5:5" ht="13.5" thickTop="1" thickBot="1">
      <c r="E21020"/>
    </row>
    <row r="21021" spans="5:5" ht="13.5" thickTop="1" thickBot="1">
      <c r="E21021"/>
    </row>
    <row r="21022" spans="5:5" ht="13.5" thickTop="1" thickBot="1">
      <c r="E21022"/>
    </row>
    <row r="21023" spans="5:5" ht="13.5" thickTop="1" thickBot="1">
      <c r="E21023"/>
    </row>
    <row r="21024" spans="5:5" ht="13.5" thickTop="1" thickBot="1">
      <c r="E21024"/>
    </row>
    <row r="21025" spans="5:5" ht="13.5" thickTop="1" thickBot="1">
      <c r="E21025"/>
    </row>
    <row r="21026" spans="5:5" ht="13.5" thickTop="1" thickBot="1">
      <c r="E21026"/>
    </row>
    <row r="21027" spans="5:5" ht="13.5" thickTop="1" thickBot="1">
      <c r="E21027"/>
    </row>
    <row r="21028" spans="5:5" ht="13.5" thickTop="1" thickBot="1">
      <c r="E21028"/>
    </row>
    <row r="21029" spans="5:5" ht="13.5" thickTop="1" thickBot="1">
      <c r="E21029"/>
    </row>
    <row r="21030" spans="5:5" ht="13.5" thickTop="1" thickBot="1">
      <c r="E21030"/>
    </row>
    <row r="21031" spans="5:5" ht="13.5" thickTop="1" thickBot="1">
      <c r="E21031"/>
    </row>
    <row r="21032" spans="5:5" ht="13.5" thickTop="1" thickBot="1">
      <c r="E21032"/>
    </row>
    <row r="21033" spans="5:5" ht="13.5" thickTop="1" thickBot="1">
      <c r="E21033"/>
    </row>
    <row r="21034" spans="5:5" ht="13.5" thickTop="1" thickBot="1">
      <c r="E21034"/>
    </row>
    <row r="21035" spans="5:5" ht="13.5" thickTop="1" thickBot="1">
      <c r="E21035"/>
    </row>
    <row r="21036" spans="5:5" ht="13.5" thickTop="1" thickBot="1">
      <c r="E21036"/>
    </row>
    <row r="21037" spans="5:5" ht="13.5" thickTop="1" thickBot="1">
      <c r="E21037"/>
    </row>
    <row r="21038" spans="5:5" ht="13.5" thickTop="1" thickBot="1">
      <c r="E21038"/>
    </row>
    <row r="21039" spans="5:5" ht="13.5" thickTop="1" thickBot="1">
      <c r="E21039"/>
    </row>
    <row r="21040" spans="5:5" ht="13.5" thickTop="1" thickBot="1">
      <c r="E21040"/>
    </row>
    <row r="21041" spans="5:5" ht="13.5" thickTop="1" thickBot="1">
      <c r="E21041"/>
    </row>
    <row r="21042" spans="5:5" ht="13.5" thickTop="1" thickBot="1">
      <c r="E21042"/>
    </row>
    <row r="21043" spans="5:5" ht="13.5" thickTop="1" thickBot="1">
      <c r="E21043"/>
    </row>
    <row r="21044" spans="5:5" ht="13.5" thickTop="1" thickBot="1">
      <c r="E21044"/>
    </row>
    <row r="21045" spans="5:5" ht="13.5" thickTop="1" thickBot="1">
      <c r="E21045"/>
    </row>
    <row r="21046" spans="5:5" ht="13.5" thickTop="1" thickBot="1">
      <c r="E21046"/>
    </row>
    <row r="21047" spans="5:5" ht="13.5" thickTop="1" thickBot="1">
      <c r="E21047"/>
    </row>
    <row r="21048" spans="5:5" ht="13.5" thickTop="1" thickBot="1">
      <c r="E21048"/>
    </row>
    <row r="21049" spans="5:5" ht="13.5" thickTop="1" thickBot="1">
      <c r="E21049"/>
    </row>
    <row r="21050" spans="5:5" ht="13.5" thickTop="1" thickBot="1">
      <c r="E21050"/>
    </row>
    <row r="21051" spans="5:5" ht="13.5" thickTop="1" thickBot="1">
      <c r="E21051"/>
    </row>
    <row r="21052" spans="5:5" ht="13.5" thickTop="1" thickBot="1">
      <c r="E21052"/>
    </row>
    <row r="21053" spans="5:5" ht="13.5" thickTop="1" thickBot="1">
      <c r="E21053"/>
    </row>
    <row r="21054" spans="5:5" ht="13.5" thickTop="1" thickBot="1">
      <c r="E21054"/>
    </row>
    <row r="21055" spans="5:5" ht="13.5" thickTop="1" thickBot="1">
      <c r="E21055"/>
    </row>
    <row r="21056" spans="5:5" ht="13.5" thickTop="1" thickBot="1">
      <c r="E21056"/>
    </row>
    <row r="21057" spans="5:5" ht="13.5" thickTop="1" thickBot="1">
      <c r="E21057"/>
    </row>
    <row r="21058" spans="5:5" ht="13.5" thickTop="1" thickBot="1">
      <c r="E21058"/>
    </row>
    <row r="21059" spans="5:5" ht="13.5" thickTop="1" thickBot="1">
      <c r="E21059"/>
    </row>
    <row r="21060" spans="5:5" ht="13.5" thickTop="1" thickBot="1">
      <c r="E21060"/>
    </row>
    <row r="21061" spans="5:5" ht="13.5" thickTop="1" thickBot="1">
      <c r="E21061"/>
    </row>
    <row r="21062" spans="5:5" ht="13.5" thickTop="1" thickBot="1">
      <c r="E21062"/>
    </row>
    <row r="21063" spans="5:5" ht="13.5" thickTop="1" thickBot="1">
      <c r="E21063"/>
    </row>
    <row r="21064" spans="5:5" ht="13.5" thickTop="1" thickBot="1">
      <c r="E21064"/>
    </row>
    <row r="21065" spans="5:5" ht="13.5" thickTop="1" thickBot="1">
      <c r="E21065"/>
    </row>
    <row r="21066" spans="5:5" ht="13.5" thickTop="1" thickBot="1">
      <c r="E21066"/>
    </row>
    <row r="21067" spans="5:5" ht="13.5" thickTop="1" thickBot="1">
      <c r="E21067"/>
    </row>
    <row r="21068" spans="5:5" ht="13" thickTop="1">
      <c r="E21068"/>
    </row>
    <row r="21069" spans="5:5">
      <c r="E21069"/>
    </row>
    <row r="21070" spans="5:5">
      <c r="E21070"/>
    </row>
    <row r="21071" spans="5:5">
      <c r="E21071"/>
    </row>
    <row r="21072" spans="5:5">
      <c r="E21072"/>
    </row>
    <row r="21073" spans="5:5">
      <c r="E21073"/>
    </row>
    <row r="21074" spans="5:5">
      <c r="E21074"/>
    </row>
    <row r="21075" spans="5:5">
      <c r="E21075"/>
    </row>
    <row r="21076" spans="5:5">
      <c r="E21076"/>
    </row>
    <row r="21077" spans="5:5">
      <c r="E21077"/>
    </row>
    <row r="21078" spans="5:5">
      <c r="E21078"/>
    </row>
    <row r="21079" spans="5:5">
      <c r="E21079"/>
    </row>
    <row r="21080" spans="5:5">
      <c r="E21080"/>
    </row>
    <row r="21081" spans="5:5" ht="13" thickBot="1">
      <c r="E21081"/>
    </row>
    <row r="21082" spans="5:5" ht="13.5" thickTop="1" thickBot="1">
      <c r="E21082"/>
    </row>
    <row r="21083" spans="5:5" ht="13.5" thickTop="1" thickBot="1">
      <c r="E21083"/>
    </row>
    <row r="21084" spans="5:5" ht="13.5" thickTop="1" thickBot="1">
      <c r="E21084"/>
    </row>
    <row r="21085" spans="5:5" ht="13.5" thickTop="1" thickBot="1">
      <c r="E21085"/>
    </row>
    <row r="21086" spans="5:5" ht="13.5" thickTop="1" thickBot="1">
      <c r="E21086"/>
    </row>
    <row r="21087" spans="5:5" ht="13.5" thickTop="1" thickBot="1">
      <c r="E21087"/>
    </row>
    <row r="21088" spans="5:5" ht="13.5" thickTop="1" thickBot="1">
      <c r="E21088"/>
    </row>
    <row r="21089" spans="5:5" ht="13.5" thickTop="1" thickBot="1">
      <c r="E21089"/>
    </row>
    <row r="21090" spans="5:5" ht="13.5" thickTop="1" thickBot="1">
      <c r="E21090"/>
    </row>
    <row r="21091" spans="5:5" ht="13.5" thickTop="1" thickBot="1">
      <c r="E21091"/>
    </row>
    <row r="21092" spans="5:5" ht="13.5" thickTop="1" thickBot="1">
      <c r="E21092"/>
    </row>
    <row r="21093" spans="5:5" ht="13.5" thickTop="1" thickBot="1">
      <c r="E21093"/>
    </row>
    <row r="21094" spans="5:5" ht="13.5" thickTop="1" thickBot="1">
      <c r="E21094"/>
    </row>
    <row r="21095" spans="5:5" ht="13.5" thickTop="1" thickBot="1">
      <c r="E21095"/>
    </row>
    <row r="21096" spans="5:5" ht="13.5" thickTop="1" thickBot="1">
      <c r="E21096"/>
    </row>
    <row r="21097" spans="5:5" ht="13.5" thickTop="1" thickBot="1">
      <c r="E21097"/>
    </row>
    <row r="21098" spans="5:5" ht="13.5" thickTop="1" thickBot="1">
      <c r="E21098"/>
    </row>
    <row r="21099" spans="5:5" ht="13.5" thickTop="1" thickBot="1">
      <c r="E21099"/>
    </row>
    <row r="21100" spans="5:5" ht="13.5" thickTop="1" thickBot="1">
      <c r="E21100"/>
    </row>
    <row r="21101" spans="5:5" ht="13.5" thickTop="1" thickBot="1">
      <c r="E21101"/>
    </row>
    <row r="21102" spans="5:5" ht="13.5" thickTop="1" thickBot="1">
      <c r="E21102"/>
    </row>
    <row r="21103" spans="5:5" ht="13.5" thickTop="1" thickBot="1">
      <c r="E21103"/>
    </row>
    <row r="21104" spans="5:5" ht="13.5" thickTop="1" thickBot="1">
      <c r="E21104"/>
    </row>
    <row r="21105" spans="5:5" ht="13.5" thickTop="1" thickBot="1">
      <c r="E21105"/>
    </row>
    <row r="21106" spans="5:5" ht="13.5" thickTop="1" thickBot="1">
      <c r="E21106"/>
    </row>
    <row r="21107" spans="5:5" ht="13.5" thickTop="1" thickBot="1">
      <c r="E21107"/>
    </row>
    <row r="21108" spans="5:5" ht="13.5" thickTop="1" thickBot="1">
      <c r="E21108"/>
    </row>
    <row r="21109" spans="5:5" ht="13.5" thickTop="1" thickBot="1">
      <c r="E21109"/>
    </row>
    <row r="21110" spans="5:5" ht="13.5" thickTop="1" thickBot="1">
      <c r="E21110"/>
    </row>
    <row r="21111" spans="5:5" ht="13.5" thickTop="1" thickBot="1">
      <c r="E21111"/>
    </row>
    <row r="21112" spans="5:5" ht="13.5" thickTop="1" thickBot="1">
      <c r="E21112"/>
    </row>
    <row r="21113" spans="5:5" ht="13.5" thickTop="1" thickBot="1">
      <c r="E21113"/>
    </row>
    <row r="21114" spans="5:5" ht="13.5" thickTop="1" thickBot="1">
      <c r="E21114"/>
    </row>
    <row r="21115" spans="5:5" ht="13.5" thickTop="1" thickBot="1">
      <c r="E21115"/>
    </row>
    <row r="21116" spans="5:5" ht="13.5" thickTop="1" thickBot="1">
      <c r="E21116"/>
    </row>
    <row r="21117" spans="5:5" ht="13.5" thickTop="1" thickBot="1">
      <c r="E21117"/>
    </row>
    <row r="21118" spans="5:5" ht="13.5" thickTop="1" thickBot="1">
      <c r="E21118"/>
    </row>
    <row r="21119" spans="5:5" ht="13.5" thickTop="1" thickBot="1">
      <c r="E21119"/>
    </row>
    <row r="21120" spans="5:5" ht="13.5" thickTop="1" thickBot="1">
      <c r="E21120"/>
    </row>
    <row r="21121" spans="5:5" ht="13.5" thickTop="1" thickBot="1">
      <c r="E21121"/>
    </row>
    <row r="21122" spans="5:5" ht="13.5" thickTop="1" thickBot="1">
      <c r="E21122"/>
    </row>
    <row r="21123" spans="5:5" ht="13.5" thickTop="1" thickBot="1">
      <c r="E21123"/>
    </row>
    <row r="21124" spans="5:5" ht="13.5" thickTop="1" thickBot="1">
      <c r="E21124"/>
    </row>
    <row r="21125" spans="5:5" ht="13.5" thickTop="1" thickBot="1">
      <c r="E21125"/>
    </row>
    <row r="21126" spans="5:5" ht="13.5" thickTop="1" thickBot="1">
      <c r="E21126"/>
    </row>
    <row r="21127" spans="5:5" ht="13.5" thickTop="1" thickBot="1">
      <c r="E21127"/>
    </row>
    <row r="21128" spans="5:5" ht="13.5" thickTop="1" thickBot="1">
      <c r="E21128"/>
    </row>
    <row r="21129" spans="5:5" ht="13.5" thickTop="1" thickBot="1">
      <c r="E21129"/>
    </row>
    <row r="21130" spans="5:5" ht="13.5" thickTop="1" thickBot="1">
      <c r="E21130"/>
    </row>
    <row r="21131" spans="5:5" ht="13.5" thickTop="1" thickBot="1">
      <c r="E21131"/>
    </row>
    <row r="21132" spans="5:5" ht="13.5" thickTop="1" thickBot="1">
      <c r="E21132"/>
    </row>
    <row r="21133" spans="5:5" ht="13.5" thickTop="1" thickBot="1">
      <c r="E21133"/>
    </row>
    <row r="21134" spans="5:5" ht="13.5" thickTop="1" thickBot="1">
      <c r="E21134"/>
    </row>
    <row r="21135" spans="5:5" ht="13.5" thickTop="1" thickBot="1">
      <c r="E21135"/>
    </row>
    <row r="21136" spans="5:5" ht="13.5" thickTop="1" thickBot="1">
      <c r="E21136"/>
    </row>
    <row r="21137" spans="5:5" ht="13.5" thickTop="1" thickBot="1">
      <c r="E21137"/>
    </row>
    <row r="21138" spans="5:5" ht="13" thickTop="1">
      <c r="E21138"/>
    </row>
    <row r="21139" spans="5:5">
      <c r="E21139"/>
    </row>
    <row r="21140" spans="5:5">
      <c r="E21140"/>
    </row>
    <row r="21141" spans="5:5">
      <c r="E21141"/>
    </row>
    <row r="21142" spans="5:5">
      <c r="E21142"/>
    </row>
    <row r="21143" spans="5:5">
      <c r="E21143"/>
    </row>
    <row r="21144" spans="5:5">
      <c r="E21144"/>
    </row>
    <row r="21145" spans="5:5">
      <c r="E21145"/>
    </row>
    <row r="21146" spans="5:5">
      <c r="E21146"/>
    </row>
    <row r="21147" spans="5:5">
      <c r="E21147"/>
    </row>
    <row r="21148" spans="5:5">
      <c r="E21148"/>
    </row>
    <row r="21149" spans="5:5">
      <c r="E21149"/>
    </row>
    <row r="21150" spans="5:5">
      <c r="E21150"/>
    </row>
    <row r="21151" spans="5:5" ht="13" thickBot="1">
      <c r="E21151"/>
    </row>
    <row r="21152" spans="5:5" ht="13.5" thickTop="1" thickBot="1">
      <c r="E21152"/>
    </row>
    <row r="21153" spans="5:5" ht="13.5" thickTop="1" thickBot="1">
      <c r="E21153"/>
    </row>
    <row r="21154" spans="5:5" ht="13.5" thickTop="1" thickBot="1">
      <c r="E21154"/>
    </row>
    <row r="21155" spans="5:5" ht="13.5" thickTop="1" thickBot="1">
      <c r="E21155"/>
    </row>
    <row r="21156" spans="5:5" ht="13.5" thickTop="1" thickBot="1">
      <c r="E21156"/>
    </row>
    <row r="21157" spans="5:5" ht="13.5" thickTop="1" thickBot="1">
      <c r="E21157"/>
    </row>
    <row r="21158" spans="5:5" ht="13.5" thickTop="1" thickBot="1">
      <c r="E21158"/>
    </row>
    <row r="21159" spans="5:5" ht="13.5" thickTop="1" thickBot="1">
      <c r="E21159"/>
    </row>
    <row r="21160" spans="5:5" ht="13.5" thickTop="1" thickBot="1">
      <c r="E21160"/>
    </row>
    <row r="21161" spans="5:5" ht="13.5" thickTop="1" thickBot="1">
      <c r="E21161"/>
    </row>
    <row r="21162" spans="5:5" ht="13.5" thickTop="1" thickBot="1">
      <c r="E21162"/>
    </row>
    <row r="21163" spans="5:5" ht="13.5" thickTop="1" thickBot="1">
      <c r="E21163"/>
    </row>
    <row r="21164" spans="5:5" ht="13.5" thickTop="1" thickBot="1">
      <c r="E21164"/>
    </row>
    <row r="21165" spans="5:5" ht="13.5" thickTop="1" thickBot="1">
      <c r="E21165"/>
    </row>
    <row r="21166" spans="5:5" ht="13.5" thickTop="1" thickBot="1">
      <c r="E21166"/>
    </row>
    <row r="21167" spans="5:5" ht="13.5" thickTop="1" thickBot="1">
      <c r="E21167"/>
    </row>
    <row r="21168" spans="5:5" ht="13.5" thickTop="1" thickBot="1">
      <c r="E21168"/>
    </row>
    <row r="21169" spans="5:5" ht="13.5" thickTop="1" thickBot="1">
      <c r="E21169"/>
    </row>
    <row r="21170" spans="5:5" ht="13.5" thickTop="1" thickBot="1">
      <c r="E21170"/>
    </row>
    <row r="21171" spans="5:5" ht="13.5" thickTop="1" thickBot="1">
      <c r="E21171"/>
    </row>
    <row r="21172" spans="5:5" ht="13.5" thickTop="1" thickBot="1">
      <c r="E21172"/>
    </row>
    <row r="21173" spans="5:5" ht="13.5" thickTop="1" thickBot="1">
      <c r="E21173"/>
    </row>
    <row r="21174" spans="5:5" ht="13.5" thickTop="1" thickBot="1">
      <c r="E21174"/>
    </row>
    <row r="21175" spans="5:5" ht="13.5" thickTop="1" thickBot="1">
      <c r="E21175"/>
    </row>
    <row r="21176" spans="5:5" ht="13.5" thickTop="1" thickBot="1">
      <c r="E21176"/>
    </row>
    <row r="21177" spans="5:5" ht="13.5" thickTop="1" thickBot="1">
      <c r="E21177"/>
    </row>
    <row r="21178" spans="5:5" ht="13.5" thickTop="1" thickBot="1">
      <c r="E21178"/>
    </row>
    <row r="21179" spans="5:5" ht="13.5" thickTop="1" thickBot="1">
      <c r="E21179"/>
    </row>
    <row r="21180" spans="5:5" ht="13.5" thickTop="1" thickBot="1">
      <c r="E21180"/>
    </row>
    <row r="21181" spans="5:5" ht="13.5" thickTop="1" thickBot="1">
      <c r="E21181"/>
    </row>
    <row r="21182" spans="5:5" ht="13.5" thickTop="1" thickBot="1">
      <c r="E21182"/>
    </row>
    <row r="21183" spans="5:5" ht="13.5" thickTop="1" thickBot="1">
      <c r="E21183"/>
    </row>
    <row r="21184" spans="5:5" ht="13.5" thickTop="1" thickBot="1">
      <c r="E21184"/>
    </row>
    <row r="21185" spans="5:5" ht="13.5" thickTop="1" thickBot="1">
      <c r="E21185"/>
    </row>
    <row r="21186" spans="5:5" ht="13.5" thickTop="1" thickBot="1">
      <c r="E21186"/>
    </row>
    <row r="21187" spans="5:5" ht="13.5" thickTop="1" thickBot="1">
      <c r="E21187"/>
    </row>
    <row r="21188" spans="5:5" ht="13.5" thickTop="1" thickBot="1">
      <c r="E21188"/>
    </row>
    <row r="21189" spans="5:5" ht="13.5" thickTop="1" thickBot="1">
      <c r="E21189"/>
    </row>
    <row r="21190" spans="5:5" ht="13.5" thickTop="1" thickBot="1">
      <c r="E21190"/>
    </row>
    <row r="21191" spans="5:5" ht="13.5" thickTop="1" thickBot="1">
      <c r="E21191"/>
    </row>
    <row r="21192" spans="5:5" ht="13.5" thickTop="1" thickBot="1">
      <c r="E21192"/>
    </row>
    <row r="21193" spans="5:5" ht="13.5" thickTop="1" thickBot="1">
      <c r="E21193"/>
    </row>
    <row r="21194" spans="5:5" ht="13.5" thickTop="1" thickBot="1">
      <c r="E21194"/>
    </row>
    <row r="21195" spans="5:5" ht="13.5" thickTop="1" thickBot="1">
      <c r="E21195"/>
    </row>
    <row r="21196" spans="5:5" ht="13.5" thickTop="1" thickBot="1">
      <c r="E21196"/>
    </row>
    <row r="21197" spans="5:5" ht="13.5" thickTop="1" thickBot="1">
      <c r="E21197"/>
    </row>
    <row r="21198" spans="5:5" ht="13.5" thickTop="1" thickBot="1">
      <c r="E21198"/>
    </row>
    <row r="21199" spans="5:5" ht="13.5" thickTop="1" thickBot="1">
      <c r="E21199"/>
    </row>
    <row r="21200" spans="5:5" ht="13.5" thickTop="1" thickBot="1">
      <c r="E21200"/>
    </row>
    <row r="21201" spans="5:5" ht="13.5" thickTop="1" thickBot="1">
      <c r="E21201"/>
    </row>
    <row r="21202" spans="5:5" ht="13.5" thickTop="1" thickBot="1">
      <c r="E21202"/>
    </row>
    <row r="21203" spans="5:5" ht="13.5" thickTop="1" thickBot="1">
      <c r="E21203"/>
    </row>
    <row r="21204" spans="5:5" ht="13.5" thickTop="1" thickBot="1">
      <c r="E21204"/>
    </row>
    <row r="21205" spans="5:5" ht="13.5" thickTop="1" thickBot="1">
      <c r="E21205"/>
    </row>
    <row r="21206" spans="5:5" ht="13.5" thickTop="1" thickBot="1">
      <c r="E21206"/>
    </row>
    <row r="21207" spans="5:5" ht="13.5" thickTop="1" thickBot="1">
      <c r="E21207"/>
    </row>
    <row r="21208" spans="5:5" ht="13" thickTop="1">
      <c r="E21208"/>
    </row>
    <row r="21209" spans="5:5">
      <c r="E21209"/>
    </row>
    <row r="21210" spans="5:5">
      <c r="E21210"/>
    </row>
    <row r="21211" spans="5:5">
      <c r="E21211"/>
    </row>
    <row r="21212" spans="5:5">
      <c r="E21212"/>
    </row>
    <row r="21213" spans="5:5">
      <c r="E21213"/>
    </row>
    <row r="21214" spans="5:5">
      <c r="E21214"/>
    </row>
    <row r="21215" spans="5:5">
      <c r="E21215"/>
    </row>
    <row r="21216" spans="5:5">
      <c r="E21216"/>
    </row>
    <row r="21217" spans="5:5">
      <c r="E21217"/>
    </row>
    <row r="21218" spans="5:5">
      <c r="E21218"/>
    </row>
    <row r="21219" spans="5:5">
      <c r="E21219"/>
    </row>
    <row r="21220" spans="5:5">
      <c r="E21220"/>
    </row>
    <row r="21221" spans="5:5" ht="13" thickBot="1">
      <c r="E21221"/>
    </row>
    <row r="21222" spans="5:5" ht="13.5" thickTop="1" thickBot="1">
      <c r="E21222"/>
    </row>
    <row r="21223" spans="5:5" ht="13.5" thickTop="1" thickBot="1">
      <c r="E21223"/>
    </row>
    <row r="21224" spans="5:5" ht="13.5" thickTop="1" thickBot="1">
      <c r="E21224"/>
    </row>
    <row r="21225" spans="5:5" ht="13.5" thickTop="1" thickBot="1">
      <c r="E21225"/>
    </row>
    <row r="21226" spans="5:5" ht="13.5" thickTop="1" thickBot="1">
      <c r="E21226"/>
    </row>
    <row r="21227" spans="5:5" ht="13.5" thickTop="1" thickBot="1">
      <c r="E21227"/>
    </row>
    <row r="21228" spans="5:5" ht="13.5" thickTop="1" thickBot="1">
      <c r="E21228"/>
    </row>
    <row r="21229" spans="5:5" ht="13.5" thickTop="1" thickBot="1">
      <c r="E21229"/>
    </row>
    <row r="21230" spans="5:5" ht="13.5" thickTop="1" thickBot="1">
      <c r="E21230"/>
    </row>
    <row r="21231" spans="5:5" ht="13.5" thickTop="1" thickBot="1">
      <c r="E21231"/>
    </row>
    <row r="21232" spans="5:5" ht="13.5" thickTop="1" thickBot="1">
      <c r="E21232"/>
    </row>
    <row r="21233" spans="5:5" ht="13.5" thickTop="1" thickBot="1">
      <c r="E21233"/>
    </row>
    <row r="21234" spans="5:5" ht="13.5" thickTop="1" thickBot="1">
      <c r="E21234"/>
    </row>
    <row r="21235" spans="5:5" ht="13.5" thickTop="1" thickBot="1">
      <c r="E21235"/>
    </row>
    <row r="21236" spans="5:5" ht="13.5" thickTop="1" thickBot="1">
      <c r="E21236"/>
    </row>
    <row r="21237" spans="5:5" ht="13.5" thickTop="1" thickBot="1">
      <c r="E21237"/>
    </row>
    <row r="21238" spans="5:5" ht="13.5" thickTop="1" thickBot="1">
      <c r="E21238"/>
    </row>
    <row r="21239" spans="5:5" ht="13.5" thickTop="1" thickBot="1">
      <c r="E21239"/>
    </row>
    <row r="21240" spans="5:5" ht="13.5" thickTop="1" thickBot="1">
      <c r="E21240"/>
    </row>
    <row r="21241" spans="5:5" ht="13.5" thickTop="1" thickBot="1">
      <c r="E21241"/>
    </row>
    <row r="21242" spans="5:5" ht="13.5" thickTop="1" thickBot="1">
      <c r="E21242"/>
    </row>
    <row r="21243" spans="5:5" ht="13.5" thickTop="1" thickBot="1">
      <c r="E21243"/>
    </row>
    <row r="21244" spans="5:5" ht="13.5" thickTop="1" thickBot="1">
      <c r="E21244"/>
    </row>
    <row r="21245" spans="5:5" ht="13.5" thickTop="1" thickBot="1">
      <c r="E21245"/>
    </row>
    <row r="21246" spans="5:5" ht="13.5" thickTop="1" thickBot="1">
      <c r="E21246"/>
    </row>
    <row r="21247" spans="5:5" ht="13.5" thickTop="1" thickBot="1">
      <c r="E21247"/>
    </row>
    <row r="21248" spans="5:5" ht="13.5" thickTop="1" thickBot="1">
      <c r="E21248"/>
    </row>
    <row r="21249" spans="5:5" ht="13.5" thickTop="1" thickBot="1">
      <c r="E21249"/>
    </row>
    <row r="21250" spans="5:5" ht="13.5" thickTop="1" thickBot="1">
      <c r="E21250"/>
    </row>
    <row r="21251" spans="5:5" ht="13.5" thickTop="1" thickBot="1">
      <c r="E21251"/>
    </row>
    <row r="21252" spans="5:5" ht="13.5" thickTop="1" thickBot="1">
      <c r="E21252"/>
    </row>
    <row r="21253" spans="5:5" ht="13.5" thickTop="1" thickBot="1">
      <c r="E21253"/>
    </row>
    <row r="21254" spans="5:5" ht="13.5" thickTop="1" thickBot="1">
      <c r="E21254"/>
    </row>
    <row r="21255" spans="5:5" ht="13.5" thickTop="1" thickBot="1">
      <c r="E21255"/>
    </row>
    <row r="21256" spans="5:5" ht="13.5" thickTop="1" thickBot="1">
      <c r="E21256"/>
    </row>
    <row r="21257" spans="5:5" ht="13.5" thickTop="1" thickBot="1">
      <c r="E21257"/>
    </row>
    <row r="21258" spans="5:5" ht="13.5" thickTop="1" thickBot="1">
      <c r="E21258"/>
    </row>
    <row r="21259" spans="5:5" ht="13.5" thickTop="1" thickBot="1">
      <c r="E21259"/>
    </row>
    <row r="21260" spans="5:5" ht="13.5" thickTop="1" thickBot="1">
      <c r="E21260"/>
    </row>
    <row r="21261" spans="5:5" ht="13.5" thickTop="1" thickBot="1">
      <c r="E21261"/>
    </row>
    <row r="21262" spans="5:5" ht="13.5" thickTop="1" thickBot="1">
      <c r="E21262"/>
    </row>
    <row r="21263" spans="5:5" ht="13.5" thickTop="1" thickBot="1">
      <c r="E21263"/>
    </row>
    <row r="21264" spans="5:5" ht="13.5" thickTop="1" thickBot="1">
      <c r="E21264"/>
    </row>
    <row r="21265" spans="5:5" ht="13.5" thickTop="1" thickBot="1">
      <c r="E21265"/>
    </row>
    <row r="21266" spans="5:5" ht="13.5" thickTop="1" thickBot="1">
      <c r="E21266"/>
    </row>
    <row r="21267" spans="5:5" ht="13.5" thickTop="1" thickBot="1">
      <c r="E21267"/>
    </row>
    <row r="21268" spans="5:5" ht="13.5" thickTop="1" thickBot="1">
      <c r="E21268"/>
    </row>
    <row r="21269" spans="5:5" ht="13.5" thickTop="1" thickBot="1">
      <c r="E21269"/>
    </row>
    <row r="21270" spans="5:5" ht="13.5" thickTop="1" thickBot="1">
      <c r="E21270"/>
    </row>
    <row r="21271" spans="5:5" ht="13.5" thickTop="1" thickBot="1">
      <c r="E21271"/>
    </row>
    <row r="21272" spans="5:5" ht="13.5" thickTop="1" thickBot="1">
      <c r="E21272"/>
    </row>
    <row r="21273" spans="5:5" ht="13.5" thickTop="1" thickBot="1">
      <c r="E21273"/>
    </row>
    <row r="21274" spans="5:5" ht="13.5" thickTop="1" thickBot="1">
      <c r="E21274"/>
    </row>
    <row r="21275" spans="5:5" ht="13.5" thickTop="1" thickBot="1">
      <c r="E21275"/>
    </row>
    <row r="21276" spans="5:5" ht="13.5" thickTop="1" thickBot="1">
      <c r="E21276"/>
    </row>
    <row r="21277" spans="5:5" ht="13.5" thickTop="1" thickBot="1">
      <c r="E21277"/>
    </row>
    <row r="21278" spans="5:5" ht="13" thickTop="1">
      <c r="E21278"/>
    </row>
    <row r="21279" spans="5:5">
      <c r="E21279"/>
    </row>
    <row r="21280" spans="5:5">
      <c r="E21280"/>
    </row>
    <row r="21281" spans="5:5">
      <c r="E21281"/>
    </row>
    <row r="21282" spans="5:5">
      <c r="E21282"/>
    </row>
    <row r="21283" spans="5:5">
      <c r="E21283"/>
    </row>
    <row r="21284" spans="5:5">
      <c r="E21284"/>
    </row>
    <row r="21285" spans="5:5">
      <c r="E21285"/>
    </row>
    <row r="21286" spans="5:5">
      <c r="E21286"/>
    </row>
    <row r="21287" spans="5:5">
      <c r="E21287"/>
    </row>
    <row r="21288" spans="5:5">
      <c r="E21288"/>
    </row>
    <row r="21289" spans="5:5">
      <c r="E21289"/>
    </row>
    <row r="21290" spans="5:5">
      <c r="E21290"/>
    </row>
    <row r="21291" spans="5:5" ht="13" thickBot="1">
      <c r="E21291"/>
    </row>
    <row r="21292" spans="5:5" ht="13.5" thickTop="1" thickBot="1">
      <c r="E21292"/>
    </row>
    <row r="21293" spans="5:5" ht="13.5" thickTop="1" thickBot="1">
      <c r="E21293"/>
    </row>
    <row r="21294" spans="5:5" ht="13.5" thickTop="1" thickBot="1">
      <c r="E21294"/>
    </row>
    <row r="21295" spans="5:5" ht="13.5" thickTop="1" thickBot="1">
      <c r="E21295"/>
    </row>
    <row r="21296" spans="5:5" ht="13.5" thickTop="1" thickBot="1">
      <c r="E21296"/>
    </row>
    <row r="21297" spans="5:5" ht="13.5" thickTop="1" thickBot="1">
      <c r="E21297"/>
    </row>
    <row r="21298" spans="5:5" ht="13.5" thickTop="1" thickBot="1">
      <c r="E21298"/>
    </row>
    <row r="21299" spans="5:5" ht="13.5" thickTop="1" thickBot="1">
      <c r="E21299"/>
    </row>
    <row r="21300" spans="5:5" ht="13.5" thickTop="1" thickBot="1">
      <c r="E21300"/>
    </row>
    <row r="21301" spans="5:5" ht="13.5" thickTop="1" thickBot="1">
      <c r="E21301"/>
    </row>
    <row r="21302" spans="5:5" ht="13.5" thickTop="1" thickBot="1">
      <c r="E21302"/>
    </row>
    <row r="21303" spans="5:5" ht="13.5" thickTop="1" thickBot="1">
      <c r="E21303"/>
    </row>
    <row r="21304" spans="5:5" ht="13.5" thickTop="1" thickBot="1">
      <c r="E21304"/>
    </row>
    <row r="21305" spans="5:5" ht="13.5" thickTop="1" thickBot="1">
      <c r="E21305"/>
    </row>
    <row r="21306" spans="5:5" ht="13.5" thickTop="1" thickBot="1">
      <c r="E21306"/>
    </row>
    <row r="21307" spans="5:5" ht="13.5" thickTop="1" thickBot="1">
      <c r="E21307"/>
    </row>
    <row r="21308" spans="5:5" ht="13.5" thickTop="1" thickBot="1">
      <c r="E21308"/>
    </row>
    <row r="21309" spans="5:5" ht="13.5" thickTop="1" thickBot="1">
      <c r="E21309"/>
    </row>
    <row r="21310" spans="5:5" ht="13.5" thickTop="1" thickBot="1">
      <c r="E21310"/>
    </row>
    <row r="21311" spans="5:5" ht="13.5" thickTop="1" thickBot="1">
      <c r="E21311"/>
    </row>
    <row r="21312" spans="5:5" ht="13.5" thickTop="1" thickBot="1">
      <c r="E21312"/>
    </row>
    <row r="21313" spans="5:5" ht="13.5" thickTop="1" thickBot="1">
      <c r="E21313"/>
    </row>
    <row r="21314" spans="5:5" ht="13.5" thickTop="1" thickBot="1">
      <c r="E21314"/>
    </row>
    <row r="21315" spans="5:5" ht="13.5" thickTop="1" thickBot="1">
      <c r="E21315"/>
    </row>
    <row r="21316" spans="5:5" ht="13.5" thickTop="1" thickBot="1">
      <c r="E21316"/>
    </row>
    <row r="21317" spans="5:5" ht="13.5" thickTop="1" thickBot="1">
      <c r="E21317"/>
    </row>
    <row r="21318" spans="5:5" ht="13.5" thickTop="1" thickBot="1">
      <c r="E21318"/>
    </row>
    <row r="21319" spans="5:5" ht="13.5" thickTop="1" thickBot="1">
      <c r="E21319"/>
    </row>
    <row r="21320" spans="5:5" ht="13.5" thickTop="1" thickBot="1">
      <c r="E21320"/>
    </row>
    <row r="21321" spans="5:5" ht="13.5" thickTop="1" thickBot="1">
      <c r="E21321"/>
    </row>
    <row r="21322" spans="5:5" ht="13.5" thickTop="1" thickBot="1">
      <c r="E21322"/>
    </row>
    <row r="21323" spans="5:5" ht="13.5" thickTop="1" thickBot="1">
      <c r="E21323"/>
    </row>
    <row r="21324" spans="5:5" ht="13.5" thickTop="1" thickBot="1">
      <c r="E21324"/>
    </row>
    <row r="21325" spans="5:5" ht="13.5" thickTop="1" thickBot="1">
      <c r="E21325"/>
    </row>
    <row r="21326" spans="5:5" ht="13.5" thickTop="1" thickBot="1">
      <c r="E21326"/>
    </row>
    <row r="21327" spans="5:5" ht="13.5" thickTop="1" thickBot="1">
      <c r="E21327"/>
    </row>
    <row r="21328" spans="5:5" ht="13.5" thickTop="1" thickBot="1">
      <c r="E21328"/>
    </row>
    <row r="21329" spans="5:5" ht="13.5" thickTop="1" thickBot="1">
      <c r="E21329"/>
    </row>
    <row r="21330" spans="5:5" ht="13.5" thickTop="1" thickBot="1">
      <c r="E21330"/>
    </row>
    <row r="21331" spans="5:5" ht="13.5" thickTop="1" thickBot="1">
      <c r="E21331"/>
    </row>
    <row r="21332" spans="5:5" ht="13.5" thickTop="1" thickBot="1">
      <c r="E21332"/>
    </row>
    <row r="21333" spans="5:5" ht="13.5" thickTop="1" thickBot="1">
      <c r="E21333"/>
    </row>
    <row r="21334" spans="5:5" ht="13.5" thickTop="1" thickBot="1">
      <c r="E21334"/>
    </row>
    <row r="21335" spans="5:5" ht="13.5" thickTop="1" thickBot="1">
      <c r="E21335"/>
    </row>
    <row r="21336" spans="5:5" ht="13.5" thickTop="1" thickBot="1">
      <c r="E21336"/>
    </row>
    <row r="21337" spans="5:5" ht="13.5" thickTop="1" thickBot="1">
      <c r="E21337"/>
    </row>
    <row r="21338" spans="5:5" ht="13.5" thickTop="1" thickBot="1">
      <c r="E21338"/>
    </row>
    <row r="21339" spans="5:5" ht="13.5" thickTop="1" thickBot="1">
      <c r="E21339"/>
    </row>
    <row r="21340" spans="5:5" ht="13.5" thickTop="1" thickBot="1">
      <c r="E21340"/>
    </row>
    <row r="21341" spans="5:5" ht="13.5" thickTop="1" thickBot="1">
      <c r="E21341"/>
    </row>
    <row r="21342" spans="5:5" ht="13.5" thickTop="1" thickBot="1">
      <c r="E21342"/>
    </row>
    <row r="21343" spans="5:5" ht="13.5" thickTop="1" thickBot="1">
      <c r="E21343"/>
    </row>
    <row r="21344" spans="5:5" ht="13.5" thickTop="1" thickBot="1">
      <c r="E21344"/>
    </row>
    <row r="21345" spans="5:5" ht="13.5" thickTop="1" thickBot="1">
      <c r="E21345"/>
    </row>
    <row r="21346" spans="5:5" ht="13.5" thickTop="1" thickBot="1">
      <c r="E21346"/>
    </row>
    <row r="21347" spans="5:5" ht="13.5" thickTop="1" thickBot="1">
      <c r="E21347"/>
    </row>
    <row r="21348" spans="5:5" ht="13" thickTop="1">
      <c r="E21348"/>
    </row>
    <row r="21349" spans="5:5">
      <c r="E21349"/>
    </row>
    <row r="21350" spans="5:5">
      <c r="E21350"/>
    </row>
    <row r="21351" spans="5:5">
      <c r="E21351"/>
    </row>
    <row r="21352" spans="5:5">
      <c r="E21352"/>
    </row>
    <row r="21353" spans="5:5">
      <c r="E21353"/>
    </row>
    <row r="21354" spans="5:5">
      <c r="E21354"/>
    </row>
    <row r="21355" spans="5:5">
      <c r="E21355"/>
    </row>
    <row r="21356" spans="5:5">
      <c r="E21356"/>
    </row>
    <row r="21357" spans="5:5">
      <c r="E21357"/>
    </row>
    <row r="21358" spans="5:5">
      <c r="E21358"/>
    </row>
    <row r="21359" spans="5:5">
      <c r="E21359"/>
    </row>
    <row r="21360" spans="5:5">
      <c r="E21360"/>
    </row>
    <row r="21361" spans="5:5" ht="13" thickBot="1">
      <c r="E21361"/>
    </row>
    <row r="21362" spans="5:5" ht="13.5" thickTop="1" thickBot="1">
      <c r="E21362"/>
    </row>
    <row r="21363" spans="5:5" ht="13.5" thickTop="1" thickBot="1">
      <c r="E21363"/>
    </row>
    <row r="21364" spans="5:5" ht="13.5" thickTop="1" thickBot="1">
      <c r="E21364"/>
    </row>
    <row r="21365" spans="5:5" ht="13.5" thickTop="1" thickBot="1">
      <c r="E21365"/>
    </row>
    <row r="21366" spans="5:5" ht="13.5" thickTop="1" thickBot="1">
      <c r="E21366"/>
    </row>
    <row r="21367" spans="5:5" ht="13.5" thickTop="1" thickBot="1">
      <c r="E21367"/>
    </row>
    <row r="21368" spans="5:5" ht="13.5" thickTop="1" thickBot="1">
      <c r="E21368"/>
    </row>
    <row r="21369" spans="5:5" ht="13.5" thickTop="1" thickBot="1">
      <c r="E21369"/>
    </row>
    <row r="21370" spans="5:5" ht="13.5" thickTop="1" thickBot="1">
      <c r="E21370"/>
    </row>
    <row r="21371" spans="5:5" ht="13.5" thickTop="1" thickBot="1">
      <c r="E21371"/>
    </row>
    <row r="21372" spans="5:5" ht="13.5" thickTop="1" thickBot="1">
      <c r="E21372"/>
    </row>
    <row r="21373" spans="5:5" ht="13.5" thickTop="1" thickBot="1">
      <c r="E21373"/>
    </row>
    <row r="21374" spans="5:5" ht="13.5" thickTop="1" thickBot="1">
      <c r="E21374"/>
    </row>
    <row r="21375" spans="5:5" ht="13.5" thickTop="1" thickBot="1">
      <c r="E21375"/>
    </row>
    <row r="21376" spans="5:5" ht="13.5" thickTop="1" thickBot="1">
      <c r="E21376"/>
    </row>
    <row r="21377" spans="5:5" ht="13.5" thickTop="1" thickBot="1">
      <c r="E21377"/>
    </row>
    <row r="21378" spans="5:5" ht="13.5" thickTop="1" thickBot="1">
      <c r="E21378"/>
    </row>
    <row r="21379" spans="5:5" ht="13.5" thickTop="1" thickBot="1">
      <c r="E21379"/>
    </row>
    <row r="21380" spans="5:5" ht="13.5" thickTop="1" thickBot="1">
      <c r="E21380"/>
    </row>
    <row r="21381" spans="5:5" ht="13.5" thickTop="1" thickBot="1">
      <c r="E21381"/>
    </row>
    <row r="21382" spans="5:5" ht="13.5" thickTop="1" thickBot="1">
      <c r="E21382"/>
    </row>
    <row r="21383" spans="5:5" ht="13.5" thickTop="1" thickBot="1">
      <c r="E21383"/>
    </row>
    <row r="21384" spans="5:5" ht="13.5" thickTop="1" thickBot="1">
      <c r="E21384"/>
    </row>
    <row r="21385" spans="5:5" ht="13.5" thickTop="1" thickBot="1">
      <c r="E21385"/>
    </row>
    <row r="21386" spans="5:5" ht="13.5" thickTop="1" thickBot="1">
      <c r="E21386"/>
    </row>
    <row r="21387" spans="5:5" ht="13.5" thickTop="1" thickBot="1">
      <c r="E21387"/>
    </row>
    <row r="21388" spans="5:5" ht="13.5" thickTop="1" thickBot="1">
      <c r="E21388"/>
    </row>
    <row r="21389" spans="5:5" ht="13.5" thickTop="1" thickBot="1">
      <c r="E21389"/>
    </row>
    <row r="21390" spans="5:5" ht="13.5" thickTop="1" thickBot="1">
      <c r="E21390"/>
    </row>
    <row r="21391" spans="5:5" ht="13.5" thickTop="1" thickBot="1">
      <c r="E21391"/>
    </row>
    <row r="21392" spans="5:5" ht="13.5" thickTop="1" thickBot="1">
      <c r="E21392"/>
    </row>
    <row r="21393" spans="5:5" ht="13.5" thickTop="1" thickBot="1">
      <c r="E21393"/>
    </row>
    <row r="21394" spans="5:5" ht="13.5" thickTop="1" thickBot="1">
      <c r="E21394"/>
    </row>
    <row r="21395" spans="5:5" ht="13.5" thickTop="1" thickBot="1">
      <c r="E21395"/>
    </row>
    <row r="21396" spans="5:5" ht="13.5" thickTop="1" thickBot="1">
      <c r="E21396"/>
    </row>
    <row r="21397" spans="5:5" ht="13.5" thickTop="1" thickBot="1">
      <c r="E21397"/>
    </row>
    <row r="21398" spans="5:5" ht="13.5" thickTop="1" thickBot="1">
      <c r="E21398"/>
    </row>
    <row r="21399" spans="5:5" ht="13.5" thickTop="1" thickBot="1">
      <c r="E21399"/>
    </row>
    <row r="21400" spans="5:5" ht="13.5" thickTop="1" thickBot="1">
      <c r="E21400"/>
    </row>
    <row r="21401" spans="5:5" ht="13.5" thickTop="1" thickBot="1">
      <c r="E21401"/>
    </row>
    <row r="21402" spans="5:5" ht="13.5" thickTop="1" thickBot="1">
      <c r="E21402"/>
    </row>
    <row r="21403" spans="5:5" ht="13.5" thickTop="1" thickBot="1">
      <c r="E21403"/>
    </row>
    <row r="21404" spans="5:5" ht="13.5" thickTop="1" thickBot="1">
      <c r="E21404"/>
    </row>
    <row r="21405" spans="5:5" ht="13.5" thickTop="1" thickBot="1">
      <c r="E21405"/>
    </row>
    <row r="21406" spans="5:5" ht="13.5" thickTop="1" thickBot="1">
      <c r="E21406"/>
    </row>
    <row r="21407" spans="5:5" ht="13.5" thickTop="1" thickBot="1">
      <c r="E21407"/>
    </row>
    <row r="21408" spans="5:5" ht="13.5" thickTop="1" thickBot="1">
      <c r="E21408"/>
    </row>
    <row r="21409" spans="5:5" ht="13.5" thickTop="1" thickBot="1">
      <c r="E21409"/>
    </row>
    <row r="21410" spans="5:5" ht="13.5" thickTop="1" thickBot="1">
      <c r="E21410"/>
    </row>
    <row r="21411" spans="5:5" ht="13.5" thickTop="1" thickBot="1">
      <c r="E21411"/>
    </row>
    <row r="21412" spans="5:5" ht="13.5" thickTop="1" thickBot="1">
      <c r="E21412"/>
    </row>
    <row r="21413" spans="5:5" ht="13.5" thickTop="1" thickBot="1">
      <c r="E21413"/>
    </row>
    <row r="21414" spans="5:5" ht="13.5" thickTop="1" thickBot="1">
      <c r="E21414"/>
    </row>
    <row r="21415" spans="5:5" ht="13.5" thickTop="1" thickBot="1">
      <c r="E21415"/>
    </row>
    <row r="21416" spans="5:5" ht="13.5" thickTop="1" thickBot="1">
      <c r="E21416"/>
    </row>
    <row r="21417" spans="5:5" ht="13.5" thickTop="1" thickBot="1">
      <c r="E21417"/>
    </row>
    <row r="21418" spans="5:5" ht="13" thickTop="1">
      <c r="E21418"/>
    </row>
    <row r="21419" spans="5:5">
      <c r="E21419"/>
    </row>
    <row r="21420" spans="5:5">
      <c r="E21420"/>
    </row>
    <row r="21421" spans="5:5">
      <c r="E21421"/>
    </row>
    <row r="21422" spans="5:5">
      <c r="E21422"/>
    </row>
    <row r="21423" spans="5:5">
      <c r="E21423"/>
    </row>
    <row r="21424" spans="5:5">
      <c r="E21424"/>
    </row>
    <row r="21425" spans="5:5">
      <c r="E21425"/>
    </row>
    <row r="21426" spans="5:5">
      <c r="E21426"/>
    </row>
    <row r="21427" spans="5:5">
      <c r="E21427"/>
    </row>
    <row r="21428" spans="5:5">
      <c r="E21428"/>
    </row>
    <row r="21429" spans="5:5">
      <c r="E21429"/>
    </row>
    <row r="21430" spans="5:5">
      <c r="E21430"/>
    </row>
    <row r="21431" spans="5:5" ht="13" thickBot="1">
      <c r="E21431"/>
    </row>
    <row r="21432" spans="5:5" ht="13.5" thickTop="1" thickBot="1">
      <c r="E21432"/>
    </row>
    <row r="21433" spans="5:5" ht="13.5" thickTop="1" thickBot="1">
      <c r="E21433"/>
    </row>
    <row r="21434" spans="5:5" ht="13.5" thickTop="1" thickBot="1">
      <c r="E21434"/>
    </row>
    <row r="21435" spans="5:5" ht="13.5" thickTop="1" thickBot="1">
      <c r="E21435"/>
    </row>
    <row r="21436" spans="5:5" ht="13.5" thickTop="1" thickBot="1">
      <c r="E21436"/>
    </row>
    <row r="21437" spans="5:5" ht="13.5" thickTop="1" thickBot="1">
      <c r="E21437"/>
    </row>
    <row r="21438" spans="5:5" ht="13.5" thickTop="1" thickBot="1">
      <c r="E21438"/>
    </row>
    <row r="21439" spans="5:5" ht="13.5" thickTop="1" thickBot="1">
      <c r="E21439"/>
    </row>
    <row r="21440" spans="5:5" ht="13.5" thickTop="1" thickBot="1">
      <c r="E21440"/>
    </row>
    <row r="21441" spans="5:5" ht="13.5" thickTop="1" thickBot="1">
      <c r="E21441"/>
    </row>
    <row r="21442" spans="5:5" ht="13.5" thickTop="1" thickBot="1">
      <c r="E21442"/>
    </row>
    <row r="21443" spans="5:5" ht="13.5" thickTop="1" thickBot="1">
      <c r="E21443"/>
    </row>
    <row r="21444" spans="5:5" ht="13.5" thickTop="1" thickBot="1">
      <c r="E21444"/>
    </row>
    <row r="21445" spans="5:5" ht="13.5" thickTop="1" thickBot="1">
      <c r="E21445"/>
    </row>
    <row r="21446" spans="5:5" ht="13.5" thickTop="1" thickBot="1">
      <c r="E21446"/>
    </row>
    <row r="21447" spans="5:5" ht="13.5" thickTop="1" thickBot="1">
      <c r="E21447"/>
    </row>
    <row r="21448" spans="5:5" ht="13.5" thickTop="1" thickBot="1">
      <c r="E21448"/>
    </row>
    <row r="21449" spans="5:5" ht="13.5" thickTop="1" thickBot="1">
      <c r="E21449"/>
    </row>
    <row r="21450" spans="5:5" ht="13.5" thickTop="1" thickBot="1">
      <c r="E21450"/>
    </row>
    <row r="21451" spans="5:5" ht="13.5" thickTop="1" thickBot="1">
      <c r="E21451"/>
    </row>
    <row r="21452" spans="5:5" ht="13.5" thickTop="1" thickBot="1">
      <c r="E21452"/>
    </row>
    <row r="21453" spans="5:5" ht="13.5" thickTop="1" thickBot="1">
      <c r="E21453"/>
    </row>
    <row r="21454" spans="5:5" ht="13.5" thickTop="1" thickBot="1">
      <c r="E21454"/>
    </row>
    <row r="21455" spans="5:5" ht="13.5" thickTop="1" thickBot="1">
      <c r="E21455"/>
    </row>
    <row r="21456" spans="5:5" ht="13.5" thickTop="1" thickBot="1">
      <c r="E21456"/>
    </row>
    <row r="21457" spans="5:5" ht="13.5" thickTop="1" thickBot="1">
      <c r="E21457"/>
    </row>
    <row r="21458" spans="5:5" ht="13.5" thickTop="1" thickBot="1">
      <c r="E21458"/>
    </row>
    <row r="21459" spans="5:5" ht="13.5" thickTop="1" thickBot="1">
      <c r="E21459"/>
    </row>
    <row r="21460" spans="5:5" ht="13.5" thickTop="1" thickBot="1">
      <c r="E21460"/>
    </row>
    <row r="21461" spans="5:5" ht="13.5" thickTop="1" thickBot="1">
      <c r="E21461"/>
    </row>
    <row r="21462" spans="5:5" ht="13.5" thickTop="1" thickBot="1">
      <c r="E21462"/>
    </row>
    <row r="21463" spans="5:5" ht="13.5" thickTop="1" thickBot="1">
      <c r="E21463"/>
    </row>
    <row r="21464" spans="5:5" ht="13.5" thickTop="1" thickBot="1">
      <c r="E21464"/>
    </row>
    <row r="21465" spans="5:5" ht="13.5" thickTop="1" thickBot="1">
      <c r="E21465"/>
    </row>
    <row r="21466" spans="5:5" ht="13.5" thickTop="1" thickBot="1">
      <c r="E21466"/>
    </row>
    <row r="21467" spans="5:5" ht="13.5" thickTop="1" thickBot="1">
      <c r="E21467"/>
    </row>
    <row r="21468" spans="5:5" ht="13.5" thickTop="1" thickBot="1">
      <c r="E21468"/>
    </row>
    <row r="21469" spans="5:5" ht="13.5" thickTop="1" thickBot="1">
      <c r="E21469"/>
    </row>
    <row r="21470" spans="5:5" ht="13.5" thickTop="1" thickBot="1">
      <c r="E21470"/>
    </row>
    <row r="21471" spans="5:5" ht="13.5" thickTop="1" thickBot="1">
      <c r="E21471"/>
    </row>
    <row r="21472" spans="5:5" ht="13.5" thickTop="1" thickBot="1">
      <c r="E21472"/>
    </row>
    <row r="21473" spans="5:5" ht="13.5" thickTop="1" thickBot="1">
      <c r="E21473"/>
    </row>
    <row r="21474" spans="5:5" ht="13.5" thickTop="1" thickBot="1">
      <c r="E21474"/>
    </row>
    <row r="21475" spans="5:5" ht="13.5" thickTop="1" thickBot="1">
      <c r="E21475"/>
    </row>
    <row r="21476" spans="5:5" ht="13.5" thickTop="1" thickBot="1">
      <c r="E21476"/>
    </row>
    <row r="21477" spans="5:5" ht="13.5" thickTop="1" thickBot="1">
      <c r="E21477"/>
    </row>
    <row r="21478" spans="5:5" ht="13.5" thickTop="1" thickBot="1">
      <c r="E21478"/>
    </row>
    <row r="21479" spans="5:5" ht="13.5" thickTop="1" thickBot="1">
      <c r="E21479"/>
    </row>
    <row r="21480" spans="5:5" ht="13.5" thickTop="1" thickBot="1">
      <c r="E21480"/>
    </row>
    <row r="21481" spans="5:5" ht="13.5" thickTop="1" thickBot="1">
      <c r="E21481"/>
    </row>
    <row r="21482" spans="5:5" ht="13.5" thickTop="1" thickBot="1">
      <c r="E21482"/>
    </row>
    <row r="21483" spans="5:5" ht="13.5" thickTop="1" thickBot="1">
      <c r="E21483"/>
    </row>
    <row r="21484" spans="5:5" ht="13.5" thickTop="1" thickBot="1">
      <c r="E21484"/>
    </row>
    <row r="21485" spans="5:5" ht="13.5" thickTop="1" thickBot="1">
      <c r="E21485"/>
    </row>
    <row r="21486" spans="5:5" ht="13.5" thickTop="1" thickBot="1">
      <c r="E21486"/>
    </row>
    <row r="21487" spans="5:5" ht="13.5" thickTop="1" thickBot="1">
      <c r="E21487"/>
    </row>
    <row r="21488" spans="5:5" ht="13" thickTop="1">
      <c r="E21488"/>
    </row>
    <row r="21489" spans="5:5">
      <c r="E21489"/>
    </row>
    <row r="21490" spans="5:5">
      <c r="E21490"/>
    </row>
    <row r="21491" spans="5:5">
      <c r="E21491"/>
    </row>
    <row r="21492" spans="5:5">
      <c r="E21492"/>
    </row>
    <row r="21493" spans="5:5">
      <c r="E21493"/>
    </row>
    <row r="21494" spans="5:5">
      <c r="E21494"/>
    </row>
    <row r="21495" spans="5:5">
      <c r="E21495"/>
    </row>
    <row r="21496" spans="5:5">
      <c r="E21496"/>
    </row>
    <row r="21497" spans="5:5">
      <c r="E21497"/>
    </row>
    <row r="21498" spans="5:5">
      <c r="E21498"/>
    </row>
    <row r="21499" spans="5:5">
      <c r="E21499"/>
    </row>
    <row r="21500" spans="5:5">
      <c r="E21500"/>
    </row>
    <row r="21501" spans="5:5" ht="13" thickBot="1">
      <c r="E21501"/>
    </row>
    <row r="21502" spans="5:5" ht="13.5" thickTop="1" thickBot="1">
      <c r="E21502"/>
    </row>
    <row r="21503" spans="5:5" ht="13.5" thickTop="1" thickBot="1">
      <c r="E21503"/>
    </row>
    <row r="21504" spans="5:5" ht="13.5" thickTop="1" thickBot="1">
      <c r="E21504"/>
    </row>
    <row r="21505" spans="5:5" ht="13.5" thickTop="1" thickBot="1">
      <c r="E21505"/>
    </row>
    <row r="21506" spans="5:5" ht="13.5" thickTop="1" thickBot="1">
      <c r="E21506"/>
    </row>
    <row r="21507" spans="5:5" ht="13.5" thickTop="1" thickBot="1">
      <c r="E21507"/>
    </row>
    <row r="21508" spans="5:5" ht="13.5" thickTop="1" thickBot="1">
      <c r="E21508"/>
    </row>
    <row r="21509" spans="5:5" ht="13.5" thickTop="1" thickBot="1">
      <c r="E21509"/>
    </row>
    <row r="21510" spans="5:5" ht="13.5" thickTop="1" thickBot="1">
      <c r="E21510"/>
    </row>
    <row r="21511" spans="5:5" ht="13.5" thickTop="1" thickBot="1">
      <c r="E21511"/>
    </row>
    <row r="21512" spans="5:5" ht="13.5" thickTop="1" thickBot="1">
      <c r="E21512"/>
    </row>
    <row r="21513" spans="5:5" ht="13.5" thickTop="1" thickBot="1">
      <c r="E21513"/>
    </row>
    <row r="21514" spans="5:5" ht="13.5" thickTop="1" thickBot="1">
      <c r="E21514"/>
    </row>
    <row r="21515" spans="5:5" ht="13.5" thickTop="1" thickBot="1">
      <c r="E21515"/>
    </row>
    <row r="21516" spans="5:5" ht="13.5" thickTop="1" thickBot="1">
      <c r="E21516"/>
    </row>
    <row r="21517" spans="5:5" ht="13.5" thickTop="1" thickBot="1">
      <c r="E21517"/>
    </row>
    <row r="21518" spans="5:5" ht="13.5" thickTop="1" thickBot="1">
      <c r="E21518"/>
    </row>
    <row r="21519" spans="5:5" ht="13.5" thickTop="1" thickBot="1">
      <c r="E21519"/>
    </row>
    <row r="21520" spans="5:5" ht="13.5" thickTop="1" thickBot="1">
      <c r="E21520"/>
    </row>
    <row r="21521" spans="5:5" ht="13.5" thickTop="1" thickBot="1">
      <c r="E21521"/>
    </row>
    <row r="21522" spans="5:5" ht="13.5" thickTop="1" thickBot="1">
      <c r="E21522"/>
    </row>
    <row r="21523" spans="5:5" ht="13.5" thickTop="1" thickBot="1">
      <c r="E21523"/>
    </row>
    <row r="21524" spans="5:5" ht="13.5" thickTop="1" thickBot="1">
      <c r="E21524"/>
    </row>
    <row r="21525" spans="5:5" ht="13.5" thickTop="1" thickBot="1">
      <c r="E21525"/>
    </row>
    <row r="21526" spans="5:5" ht="13.5" thickTop="1" thickBot="1">
      <c r="E21526"/>
    </row>
    <row r="21527" spans="5:5" ht="13.5" thickTop="1" thickBot="1">
      <c r="E21527"/>
    </row>
    <row r="21528" spans="5:5" ht="13.5" thickTop="1" thickBot="1">
      <c r="E21528"/>
    </row>
    <row r="21529" spans="5:5" ht="13.5" thickTop="1" thickBot="1">
      <c r="E21529"/>
    </row>
    <row r="21530" spans="5:5" ht="13.5" thickTop="1" thickBot="1">
      <c r="E21530"/>
    </row>
    <row r="21531" spans="5:5" ht="13.5" thickTop="1" thickBot="1">
      <c r="E21531"/>
    </row>
    <row r="21532" spans="5:5" ht="13.5" thickTop="1" thickBot="1">
      <c r="E21532"/>
    </row>
    <row r="21533" spans="5:5" ht="13.5" thickTop="1" thickBot="1">
      <c r="E21533"/>
    </row>
    <row r="21534" spans="5:5" ht="13.5" thickTop="1" thickBot="1">
      <c r="E21534"/>
    </row>
    <row r="21535" spans="5:5" ht="13.5" thickTop="1" thickBot="1">
      <c r="E21535"/>
    </row>
    <row r="21536" spans="5:5" ht="13.5" thickTop="1" thickBot="1">
      <c r="E21536"/>
    </row>
    <row r="21537" spans="5:5" ht="13.5" thickTop="1" thickBot="1">
      <c r="E21537"/>
    </row>
    <row r="21538" spans="5:5" ht="13.5" thickTop="1" thickBot="1">
      <c r="E21538"/>
    </row>
    <row r="21539" spans="5:5" ht="13.5" thickTop="1" thickBot="1">
      <c r="E21539"/>
    </row>
    <row r="21540" spans="5:5" ht="13.5" thickTop="1" thickBot="1">
      <c r="E21540"/>
    </row>
    <row r="21541" spans="5:5" ht="13.5" thickTop="1" thickBot="1">
      <c r="E21541"/>
    </row>
    <row r="21542" spans="5:5" ht="13.5" thickTop="1" thickBot="1">
      <c r="E21542"/>
    </row>
    <row r="21543" spans="5:5" ht="13.5" thickTop="1" thickBot="1">
      <c r="E21543"/>
    </row>
    <row r="21544" spans="5:5" ht="13.5" thickTop="1" thickBot="1">
      <c r="E21544"/>
    </row>
    <row r="21545" spans="5:5" ht="13.5" thickTop="1" thickBot="1">
      <c r="E21545"/>
    </row>
    <row r="21546" spans="5:5" ht="13.5" thickTop="1" thickBot="1">
      <c r="E21546"/>
    </row>
    <row r="21547" spans="5:5" ht="13.5" thickTop="1" thickBot="1">
      <c r="E21547"/>
    </row>
    <row r="21548" spans="5:5" ht="13.5" thickTop="1" thickBot="1">
      <c r="E21548"/>
    </row>
    <row r="21549" spans="5:5" ht="13.5" thickTop="1" thickBot="1">
      <c r="E21549"/>
    </row>
    <row r="21550" spans="5:5" ht="13.5" thickTop="1" thickBot="1">
      <c r="E21550"/>
    </row>
    <row r="21551" spans="5:5" ht="13.5" thickTop="1" thickBot="1">
      <c r="E21551"/>
    </row>
    <row r="21552" spans="5:5" ht="13.5" thickTop="1" thickBot="1">
      <c r="E21552"/>
    </row>
    <row r="21553" spans="5:5" ht="13.5" thickTop="1" thickBot="1">
      <c r="E21553"/>
    </row>
    <row r="21554" spans="5:5" ht="13.5" thickTop="1" thickBot="1">
      <c r="E21554"/>
    </row>
    <row r="21555" spans="5:5" ht="13.5" thickTop="1" thickBot="1">
      <c r="E21555"/>
    </row>
    <row r="21556" spans="5:5" ht="13.5" thickTop="1" thickBot="1">
      <c r="E21556"/>
    </row>
    <row r="21557" spans="5:5" ht="13.5" thickTop="1" thickBot="1">
      <c r="E21557"/>
    </row>
    <row r="21558" spans="5:5" ht="13" thickTop="1">
      <c r="E21558"/>
    </row>
    <row r="21559" spans="5:5">
      <c r="E21559"/>
    </row>
    <row r="21560" spans="5:5">
      <c r="E21560"/>
    </row>
    <row r="21561" spans="5:5">
      <c r="E21561"/>
    </row>
    <row r="21562" spans="5:5">
      <c r="E21562"/>
    </row>
    <row r="21563" spans="5:5">
      <c r="E21563"/>
    </row>
    <row r="21564" spans="5:5">
      <c r="E21564"/>
    </row>
    <row r="21565" spans="5:5">
      <c r="E21565"/>
    </row>
    <row r="21566" spans="5:5">
      <c r="E21566"/>
    </row>
    <row r="21567" spans="5:5">
      <c r="E21567"/>
    </row>
    <row r="21568" spans="5:5">
      <c r="E21568"/>
    </row>
    <row r="21569" spans="5:5">
      <c r="E21569"/>
    </row>
    <row r="21570" spans="5:5">
      <c r="E21570"/>
    </row>
    <row r="21571" spans="5:5" ht="13" thickBot="1">
      <c r="E21571"/>
    </row>
    <row r="21572" spans="5:5" ht="13.5" thickTop="1" thickBot="1">
      <c r="E21572"/>
    </row>
    <row r="21573" spans="5:5" ht="13.5" thickTop="1" thickBot="1">
      <c r="E21573"/>
    </row>
    <row r="21574" spans="5:5" ht="13.5" thickTop="1" thickBot="1">
      <c r="E21574"/>
    </row>
    <row r="21575" spans="5:5" ht="13.5" thickTop="1" thickBot="1">
      <c r="E21575"/>
    </row>
    <row r="21576" spans="5:5" ht="13.5" thickTop="1" thickBot="1">
      <c r="E21576"/>
    </row>
    <row r="21577" spans="5:5" ht="13.5" thickTop="1" thickBot="1">
      <c r="E21577"/>
    </row>
    <row r="21578" spans="5:5" ht="13.5" thickTop="1" thickBot="1">
      <c r="E21578"/>
    </row>
    <row r="21579" spans="5:5" ht="13.5" thickTop="1" thickBot="1">
      <c r="E21579"/>
    </row>
    <row r="21580" spans="5:5" ht="13.5" thickTop="1" thickBot="1">
      <c r="E21580"/>
    </row>
    <row r="21581" spans="5:5" ht="13.5" thickTop="1" thickBot="1">
      <c r="E21581"/>
    </row>
    <row r="21582" spans="5:5" ht="13.5" thickTop="1" thickBot="1">
      <c r="E21582"/>
    </row>
    <row r="21583" spans="5:5" ht="13.5" thickTop="1" thickBot="1">
      <c r="E21583"/>
    </row>
    <row r="21584" spans="5:5" ht="13.5" thickTop="1" thickBot="1">
      <c r="E21584"/>
    </row>
    <row r="21585" spans="5:5" ht="13.5" thickTop="1" thickBot="1">
      <c r="E21585"/>
    </row>
    <row r="21586" spans="5:5" ht="13.5" thickTop="1" thickBot="1">
      <c r="E21586"/>
    </row>
    <row r="21587" spans="5:5" ht="13.5" thickTop="1" thickBot="1">
      <c r="E21587"/>
    </row>
    <row r="21588" spans="5:5" ht="13.5" thickTop="1" thickBot="1">
      <c r="E21588"/>
    </row>
    <row r="21589" spans="5:5" ht="13.5" thickTop="1" thickBot="1">
      <c r="E21589"/>
    </row>
    <row r="21590" spans="5:5" ht="13.5" thickTop="1" thickBot="1">
      <c r="E21590"/>
    </row>
    <row r="21591" spans="5:5" ht="13.5" thickTop="1" thickBot="1">
      <c r="E21591"/>
    </row>
    <row r="21592" spans="5:5" ht="13.5" thickTop="1" thickBot="1">
      <c r="E21592"/>
    </row>
    <row r="21593" spans="5:5" ht="13.5" thickTop="1" thickBot="1">
      <c r="E21593"/>
    </row>
    <row r="21594" spans="5:5" ht="13.5" thickTop="1" thickBot="1">
      <c r="E21594"/>
    </row>
    <row r="21595" spans="5:5" ht="13.5" thickTop="1" thickBot="1">
      <c r="E21595"/>
    </row>
    <row r="21596" spans="5:5" ht="13.5" thickTop="1" thickBot="1">
      <c r="E21596"/>
    </row>
    <row r="21597" spans="5:5" ht="13.5" thickTop="1" thickBot="1">
      <c r="E21597"/>
    </row>
    <row r="21598" spans="5:5" ht="13.5" thickTop="1" thickBot="1">
      <c r="E21598"/>
    </row>
    <row r="21599" spans="5:5" ht="13.5" thickTop="1" thickBot="1">
      <c r="E21599"/>
    </row>
    <row r="21600" spans="5:5" ht="13.5" thickTop="1" thickBot="1">
      <c r="E21600"/>
    </row>
    <row r="21601" spans="5:5" ht="13.5" thickTop="1" thickBot="1">
      <c r="E21601"/>
    </row>
    <row r="21602" spans="5:5" ht="13.5" thickTop="1" thickBot="1">
      <c r="E21602"/>
    </row>
    <row r="21603" spans="5:5" ht="13.5" thickTop="1" thickBot="1">
      <c r="E21603"/>
    </row>
    <row r="21604" spans="5:5" ht="13.5" thickTop="1" thickBot="1">
      <c r="E21604"/>
    </row>
    <row r="21605" spans="5:5" ht="13.5" thickTop="1" thickBot="1">
      <c r="E21605"/>
    </row>
    <row r="21606" spans="5:5" ht="13.5" thickTop="1" thickBot="1">
      <c r="E21606"/>
    </row>
    <row r="21607" spans="5:5" ht="13.5" thickTop="1" thickBot="1">
      <c r="E21607"/>
    </row>
    <row r="21608" spans="5:5" ht="13.5" thickTop="1" thickBot="1">
      <c r="E21608"/>
    </row>
    <row r="21609" spans="5:5" ht="13.5" thickTop="1" thickBot="1">
      <c r="E21609"/>
    </row>
    <row r="21610" spans="5:5" ht="13.5" thickTop="1" thickBot="1">
      <c r="E21610"/>
    </row>
    <row r="21611" spans="5:5" ht="13.5" thickTop="1" thickBot="1">
      <c r="E21611"/>
    </row>
    <row r="21612" spans="5:5" ht="13.5" thickTop="1" thickBot="1">
      <c r="E21612"/>
    </row>
    <row r="21613" spans="5:5" ht="13.5" thickTop="1" thickBot="1">
      <c r="E21613"/>
    </row>
    <row r="21614" spans="5:5" ht="13.5" thickTop="1" thickBot="1">
      <c r="E21614"/>
    </row>
    <row r="21615" spans="5:5" ht="13.5" thickTop="1" thickBot="1">
      <c r="E21615"/>
    </row>
    <row r="21616" spans="5:5" ht="13.5" thickTop="1" thickBot="1">
      <c r="E21616"/>
    </row>
    <row r="21617" spans="5:5" ht="13.5" thickTop="1" thickBot="1">
      <c r="E21617"/>
    </row>
    <row r="21618" spans="5:5" ht="13.5" thickTop="1" thickBot="1">
      <c r="E21618"/>
    </row>
    <row r="21619" spans="5:5" ht="13.5" thickTop="1" thickBot="1">
      <c r="E21619"/>
    </row>
    <row r="21620" spans="5:5" ht="13.5" thickTop="1" thickBot="1">
      <c r="E21620"/>
    </row>
    <row r="21621" spans="5:5" ht="13.5" thickTop="1" thickBot="1">
      <c r="E21621"/>
    </row>
    <row r="21622" spans="5:5" ht="13.5" thickTop="1" thickBot="1">
      <c r="E21622"/>
    </row>
    <row r="21623" spans="5:5" ht="13.5" thickTop="1" thickBot="1">
      <c r="E21623"/>
    </row>
    <row r="21624" spans="5:5" ht="13.5" thickTop="1" thickBot="1">
      <c r="E21624"/>
    </row>
    <row r="21625" spans="5:5" ht="13.5" thickTop="1" thickBot="1">
      <c r="E21625"/>
    </row>
    <row r="21626" spans="5:5" ht="13.5" thickTop="1" thickBot="1">
      <c r="E21626"/>
    </row>
    <row r="21627" spans="5:5" ht="13.5" thickTop="1" thickBot="1">
      <c r="E21627"/>
    </row>
    <row r="21628" spans="5:5" ht="13" thickTop="1">
      <c r="E21628"/>
    </row>
    <row r="21629" spans="5:5">
      <c r="E21629"/>
    </row>
    <row r="21630" spans="5:5">
      <c r="E21630"/>
    </row>
    <row r="21631" spans="5:5">
      <c r="E21631"/>
    </row>
    <row r="21632" spans="5:5">
      <c r="E21632"/>
    </row>
    <row r="21633" spans="5:5">
      <c r="E21633"/>
    </row>
    <row r="21634" spans="5:5">
      <c r="E21634"/>
    </row>
    <row r="21635" spans="5:5">
      <c r="E21635"/>
    </row>
    <row r="21636" spans="5:5">
      <c r="E21636"/>
    </row>
    <row r="21637" spans="5:5">
      <c r="E21637"/>
    </row>
    <row r="21638" spans="5:5">
      <c r="E21638"/>
    </row>
    <row r="21639" spans="5:5">
      <c r="E21639"/>
    </row>
    <row r="21640" spans="5:5">
      <c r="E21640"/>
    </row>
    <row r="21641" spans="5:5" ht="13" thickBot="1">
      <c r="E21641"/>
    </row>
    <row r="21642" spans="5:5" ht="13.5" thickTop="1" thickBot="1">
      <c r="E21642"/>
    </row>
    <row r="21643" spans="5:5" ht="13.5" thickTop="1" thickBot="1">
      <c r="E21643"/>
    </row>
    <row r="21644" spans="5:5" ht="13.5" thickTop="1" thickBot="1">
      <c r="E21644"/>
    </row>
    <row r="21645" spans="5:5" ht="13.5" thickTop="1" thickBot="1">
      <c r="E21645"/>
    </row>
    <row r="21646" spans="5:5" ht="13.5" thickTop="1" thickBot="1">
      <c r="E21646"/>
    </row>
    <row r="21647" spans="5:5" ht="13.5" thickTop="1" thickBot="1">
      <c r="E21647"/>
    </row>
    <row r="21648" spans="5:5" ht="13.5" thickTop="1" thickBot="1">
      <c r="E21648"/>
    </row>
    <row r="21649" spans="5:5" ht="13.5" thickTop="1" thickBot="1">
      <c r="E21649"/>
    </row>
    <row r="21650" spans="5:5" ht="13.5" thickTop="1" thickBot="1">
      <c r="E21650"/>
    </row>
    <row r="21651" spans="5:5" ht="13.5" thickTop="1" thickBot="1">
      <c r="E21651"/>
    </row>
    <row r="21652" spans="5:5" ht="13.5" thickTop="1" thickBot="1">
      <c r="E21652"/>
    </row>
    <row r="21653" spans="5:5" ht="13.5" thickTop="1" thickBot="1">
      <c r="E21653"/>
    </row>
    <row r="21654" spans="5:5" ht="13.5" thickTop="1" thickBot="1">
      <c r="E21654"/>
    </row>
    <row r="21655" spans="5:5" ht="13.5" thickTop="1" thickBot="1">
      <c r="E21655"/>
    </row>
    <row r="21656" spans="5:5" ht="13.5" thickTop="1" thickBot="1">
      <c r="E21656"/>
    </row>
    <row r="21657" spans="5:5" ht="13.5" thickTop="1" thickBot="1">
      <c r="E21657"/>
    </row>
    <row r="21658" spans="5:5" ht="13.5" thickTop="1" thickBot="1">
      <c r="E21658"/>
    </row>
    <row r="21659" spans="5:5" ht="13.5" thickTop="1" thickBot="1">
      <c r="E21659"/>
    </row>
    <row r="21660" spans="5:5" ht="13.5" thickTop="1" thickBot="1">
      <c r="E21660"/>
    </row>
    <row r="21661" spans="5:5" ht="13.5" thickTop="1" thickBot="1">
      <c r="E21661"/>
    </row>
    <row r="21662" spans="5:5" ht="13.5" thickTop="1" thickBot="1">
      <c r="E21662"/>
    </row>
    <row r="21663" spans="5:5" ht="13.5" thickTop="1" thickBot="1">
      <c r="E21663"/>
    </row>
    <row r="21664" spans="5:5" ht="13.5" thickTop="1" thickBot="1">
      <c r="E21664"/>
    </row>
    <row r="21665" spans="5:5" ht="13.5" thickTop="1" thickBot="1">
      <c r="E21665"/>
    </row>
    <row r="21666" spans="5:5" ht="13.5" thickTop="1" thickBot="1">
      <c r="E21666"/>
    </row>
    <row r="21667" spans="5:5" ht="13.5" thickTop="1" thickBot="1">
      <c r="E21667"/>
    </row>
    <row r="21668" spans="5:5" ht="13.5" thickTop="1" thickBot="1">
      <c r="E21668"/>
    </row>
    <row r="21669" spans="5:5" ht="13.5" thickTop="1" thickBot="1">
      <c r="E21669"/>
    </row>
    <row r="21670" spans="5:5" ht="13.5" thickTop="1" thickBot="1">
      <c r="E21670"/>
    </row>
    <row r="21671" spans="5:5" ht="13.5" thickTop="1" thickBot="1">
      <c r="E21671"/>
    </row>
    <row r="21672" spans="5:5" ht="13.5" thickTop="1" thickBot="1">
      <c r="E21672"/>
    </row>
    <row r="21673" spans="5:5" ht="13.5" thickTop="1" thickBot="1">
      <c r="E21673"/>
    </row>
    <row r="21674" spans="5:5" ht="13.5" thickTop="1" thickBot="1">
      <c r="E21674"/>
    </row>
    <row r="21675" spans="5:5" ht="13.5" thickTop="1" thickBot="1">
      <c r="E21675"/>
    </row>
    <row r="21676" spans="5:5" ht="13.5" thickTop="1" thickBot="1">
      <c r="E21676"/>
    </row>
    <row r="21677" spans="5:5" ht="13.5" thickTop="1" thickBot="1">
      <c r="E21677"/>
    </row>
    <row r="21678" spans="5:5" ht="13.5" thickTop="1" thickBot="1">
      <c r="E21678"/>
    </row>
    <row r="21679" spans="5:5" ht="13.5" thickTop="1" thickBot="1">
      <c r="E21679"/>
    </row>
    <row r="21680" spans="5:5" ht="13.5" thickTop="1" thickBot="1">
      <c r="E21680"/>
    </row>
    <row r="21681" spans="5:5" ht="13.5" thickTop="1" thickBot="1">
      <c r="E21681"/>
    </row>
    <row r="21682" spans="5:5" ht="13.5" thickTop="1" thickBot="1">
      <c r="E21682"/>
    </row>
    <row r="21683" spans="5:5" ht="13.5" thickTop="1" thickBot="1">
      <c r="E21683"/>
    </row>
    <row r="21684" spans="5:5" ht="13.5" thickTop="1" thickBot="1">
      <c r="E21684"/>
    </row>
    <row r="21685" spans="5:5" ht="13.5" thickTop="1" thickBot="1">
      <c r="E21685"/>
    </row>
    <row r="21686" spans="5:5" ht="13.5" thickTop="1" thickBot="1">
      <c r="E21686"/>
    </row>
    <row r="21687" spans="5:5" ht="13.5" thickTop="1" thickBot="1">
      <c r="E21687"/>
    </row>
    <row r="21688" spans="5:5" ht="13.5" thickTop="1" thickBot="1">
      <c r="E21688"/>
    </row>
    <row r="21689" spans="5:5" ht="13.5" thickTop="1" thickBot="1">
      <c r="E21689"/>
    </row>
    <row r="21690" spans="5:5" ht="13.5" thickTop="1" thickBot="1">
      <c r="E21690"/>
    </row>
    <row r="21691" spans="5:5" ht="13.5" thickTop="1" thickBot="1">
      <c r="E21691"/>
    </row>
    <row r="21692" spans="5:5" ht="13.5" thickTop="1" thickBot="1">
      <c r="E21692"/>
    </row>
    <row r="21693" spans="5:5" ht="13.5" thickTop="1" thickBot="1">
      <c r="E21693"/>
    </row>
    <row r="21694" spans="5:5" ht="13.5" thickTop="1" thickBot="1">
      <c r="E21694"/>
    </row>
    <row r="21695" spans="5:5" ht="13.5" thickTop="1" thickBot="1">
      <c r="E21695"/>
    </row>
    <row r="21696" spans="5:5" ht="13.5" thickTop="1" thickBot="1">
      <c r="E21696"/>
    </row>
    <row r="21697" spans="5:5" ht="13.5" thickTop="1" thickBot="1">
      <c r="E21697"/>
    </row>
    <row r="21698" spans="5:5" ht="13" thickTop="1">
      <c r="E21698"/>
    </row>
    <row r="21699" spans="5:5">
      <c r="E21699"/>
    </row>
    <row r="21700" spans="5:5">
      <c r="E21700"/>
    </row>
    <row r="21701" spans="5:5">
      <c r="E21701"/>
    </row>
    <row r="21702" spans="5:5">
      <c r="E21702"/>
    </row>
    <row r="21703" spans="5:5">
      <c r="E21703"/>
    </row>
    <row r="21704" spans="5:5">
      <c r="E21704"/>
    </row>
    <row r="21705" spans="5:5">
      <c r="E21705"/>
    </row>
    <row r="21706" spans="5:5">
      <c r="E21706"/>
    </row>
    <row r="21707" spans="5:5">
      <c r="E21707"/>
    </row>
    <row r="21708" spans="5:5">
      <c r="E21708"/>
    </row>
    <row r="21709" spans="5:5">
      <c r="E21709"/>
    </row>
    <row r="21710" spans="5:5">
      <c r="E21710"/>
    </row>
    <row r="21711" spans="5:5" ht="13" thickBot="1">
      <c r="E21711"/>
    </row>
    <row r="21712" spans="5:5" ht="13.5" thickTop="1" thickBot="1">
      <c r="E21712"/>
    </row>
    <row r="21713" spans="5:5" ht="13.5" thickTop="1" thickBot="1">
      <c r="E21713"/>
    </row>
    <row r="21714" spans="5:5" ht="13.5" thickTop="1" thickBot="1">
      <c r="E21714"/>
    </row>
    <row r="21715" spans="5:5" ht="13.5" thickTop="1" thickBot="1">
      <c r="E21715"/>
    </row>
    <row r="21716" spans="5:5" ht="13.5" thickTop="1" thickBot="1">
      <c r="E21716"/>
    </row>
    <row r="21717" spans="5:5" ht="13.5" thickTop="1" thickBot="1">
      <c r="E21717"/>
    </row>
    <row r="21718" spans="5:5" ht="13.5" thickTop="1" thickBot="1">
      <c r="E21718"/>
    </row>
    <row r="21719" spans="5:5" ht="13.5" thickTop="1" thickBot="1">
      <c r="E21719"/>
    </row>
    <row r="21720" spans="5:5" ht="13.5" thickTop="1" thickBot="1">
      <c r="E21720"/>
    </row>
    <row r="21721" spans="5:5" ht="13.5" thickTop="1" thickBot="1">
      <c r="E21721"/>
    </row>
    <row r="21722" spans="5:5" ht="13.5" thickTop="1" thickBot="1">
      <c r="E21722"/>
    </row>
    <row r="21723" spans="5:5" ht="13.5" thickTop="1" thickBot="1">
      <c r="E21723"/>
    </row>
    <row r="21724" spans="5:5" ht="13.5" thickTop="1" thickBot="1">
      <c r="E21724"/>
    </row>
    <row r="21725" spans="5:5" ht="13.5" thickTop="1" thickBot="1">
      <c r="E21725"/>
    </row>
    <row r="21726" spans="5:5" ht="13.5" thickTop="1" thickBot="1">
      <c r="E21726"/>
    </row>
    <row r="21727" spans="5:5" ht="13.5" thickTop="1" thickBot="1">
      <c r="E21727"/>
    </row>
    <row r="21728" spans="5:5" ht="13.5" thickTop="1" thickBot="1">
      <c r="E21728"/>
    </row>
    <row r="21729" spans="5:5" ht="13.5" thickTop="1" thickBot="1">
      <c r="E21729"/>
    </row>
    <row r="21730" spans="5:5" ht="13.5" thickTop="1" thickBot="1">
      <c r="E21730"/>
    </row>
    <row r="21731" spans="5:5" ht="13.5" thickTop="1" thickBot="1">
      <c r="E21731"/>
    </row>
    <row r="21732" spans="5:5" ht="13.5" thickTop="1" thickBot="1">
      <c r="E21732"/>
    </row>
    <row r="21733" spans="5:5" ht="13.5" thickTop="1" thickBot="1">
      <c r="E21733"/>
    </row>
    <row r="21734" spans="5:5" ht="13.5" thickTop="1" thickBot="1">
      <c r="E21734"/>
    </row>
    <row r="21735" spans="5:5" ht="13.5" thickTop="1" thickBot="1">
      <c r="E21735"/>
    </row>
    <row r="21736" spans="5:5" ht="13.5" thickTop="1" thickBot="1">
      <c r="E21736"/>
    </row>
    <row r="21737" spans="5:5" ht="13.5" thickTop="1" thickBot="1">
      <c r="E21737"/>
    </row>
    <row r="21738" spans="5:5" ht="13.5" thickTop="1" thickBot="1">
      <c r="E21738"/>
    </row>
    <row r="21739" spans="5:5" ht="13.5" thickTop="1" thickBot="1">
      <c r="E21739"/>
    </row>
    <row r="21740" spans="5:5" ht="13.5" thickTop="1" thickBot="1">
      <c r="E21740"/>
    </row>
    <row r="21741" spans="5:5" ht="13.5" thickTop="1" thickBot="1">
      <c r="E21741"/>
    </row>
    <row r="21742" spans="5:5" ht="13.5" thickTop="1" thickBot="1">
      <c r="E21742"/>
    </row>
    <row r="21743" spans="5:5" ht="13.5" thickTop="1" thickBot="1">
      <c r="E21743"/>
    </row>
    <row r="21744" spans="5:5" ht="13.5" thickTop="1" thickBot="1">
      <c r="E21744"/>
    </row>
    <row r="21745" spans="5:5" ht="13.5" thickTop="1" thickBot="1">
      <c r="E21745"/>
    </row>
    <row r="21746" spans="5:5" ht="13.5" thickTop="1" thickBot="1">
      <c r="E21746"/>
    </row>
    <row r="21747" spans="5:5" ht="13.5" thickTop="1" thickBot="1">
      <c r="E21747"/>
    </row>
    <row r="21748" spans="5:5" ht="13.5" thickTop="1" thickBot="1">
      <c r="E21748"/>
    </row>
    <row r="21749" spans="5:5" ht="13.5" thickTop="1" thickBot="1">
      <c r="E21749"/>
    </row>
    <row r="21750" spans="5:5" ht="13.5" thickTop="1" thickBot="1">
      <c r="E21750"/>
    </row>
    <row r="21751" spans="5:5" ht="13.5" thickTop="1" thickBot="1">
      <c r="E21751"/>
    </row>
    <row r="21752" spans="5:5" ht="13.5" thickTop="1" thickBot="1">
      <c r="E21752"/>
    </row>
    <row r="21753" spans="5:5" ht="13.5" thickTop="1" thickBot="1">
      <c r="E21753"/>
    </row>
    <row r="21754" spans="5:5" ht="13.5" thickTop="1" thickBot="1">
      <c r="E21754"/>
    </row>
    <row r="21755" spans="5:5" ht="13.5" thickTop="1" thickBot="1">
      <c r="E21755"/>
    </row>
    <row r="21756" spans="5:5" ht="13.5" thickTop="1" thickBot="1">
      <c r="E21756"/>
    </row>
    <row r="21757" spans="5:5" ht="13.5" thickTop="1" thickBot="1">
      <c r="E21757"/>
    </row>
    <row r="21758" spans="5:5" ht="13.5" thickTop="1" thickBot="1">
      <c r="E21758"/>
    </row>
    <row r="21759" spans="5:5" ht="13.5" thickTop="1" thickBot="1">
      <c r="E21759"/>
    </row>
    <row r="21760" spans="5:5" ht="13.5" thickTop="1" thickBot="1">
      <c r="E21760"/>
    </row>
    <row r="21761" spans="5:5" ht="13.5" thickTop="1" thickBot="1">
      <c r="E21761"/>
    </row>
    <row r="21762" spans="5:5" ht="13.5" thickTop="1" thickBot="1">
      <c r="E21762"/>
    </row>
    <row r="21763" spans="5:5" ht="13.5" thickTop="1" thickBot="1">
      <c r="E21763"/>
    </row>
    <row r="21764" spans="5:5" ht="13.5" thickTop="1" thickBot="1">
      <c r="E21764"/>
    </row>
    <row r="21765" spans="5:5" ht="13.5" thickTop="1" thickBot="1">
      <c r="E21765"/>
    </row>
    <row r="21766" spans="5:5" ht="13.5" thickTop="1" thickBot="1">
      <c r="E21766"/>
    </row>
    <row r="21767" spans="5:5" ht="13.5" thickTop="1" thickBot="1">
      <c r="E21767"/>
    </row>
    <row r="21768" spans="5:5" ht="13" thickTop="1">
      <c r="E21768"/>
    </row>
    <row r="21769" spans="5:5">
      <c r="E21769"/>
    </row>
    <row r="21770" spans="5:5">
      <c r="E21770"/>
    </row>
    <row r="21771" spans="5:5">
      <c r="E21771"/>
    </row>
    <row r="21772" spans="5:5">
      <c r="E21772"/>
    </row>
    <row r="21773" spans="5:5">
      <c r="E21773"/>
    </row>
    <row r="21774" spans="5:5">
      <c r="E21774"/>
    </row>
    <row r="21775" spans="5:5">
      <c r="E21775"/>
    </row>
    <row r="21776" spans="5:5">
      <c r="E21776"/>
    </row>
    <row r="21777" spans="5:5">
      <c r="E21777"/>
    </row>
    <row r="21778" spans="5:5">
      <c r="E21778"/>
    </row>
    <row r="21779" spans="5:5">
      <c r="E21779"/>
    </row>
    <row r="21780" spans="5:5">
      <c r="E21780"/>
    </row>
    <row r="21781" spans="5:5" ht="13" thickBot="1">
      <c r="E21781"/>
    </row>
    <row r="21782" spans="5:5" ht="13.5" thickTop="1" thickBot="1">
      <c r="E21782"/>
    </row>
    <row r="21783" spans="5:5" ht="13.5" thickTop="1" thickBot="1">
      <c r="E21783"/>
    </row>
    <row r="21784" spans="5:5" ht="13.5" thickTop="1" thickBot="1">
      <c r="E21784"/>
    </row>
    <row r="21785" spans="5:5" ht="13.5" thickTop="1" thickBot="1">
      <c r="E21785"/>
    </row>
    <row r="21786" spans="5:5" ht="13.5" thickTop="1" thickBot="1">
      <c r="E21786"/>
    </row>
    <row r="21787" spans="5:5" ht="13.5" thickTop="1" thickBot="1">
      <c r="E21787"/>
    </row>
    <row r="21788" spans="5:5" ht="13.5" thickTop="1" thickBot="1">
      <c r="E21788"/>
    </row>
    <row r="21789" spans="5:5" ht="13.5" thickTop="1" thickBot="1">
      <c r="E21789"/>
    </row>
    <row r="21790" spans="5:5" ht="13.5" thickTop="1" thickBot="1">
      <c r="E21790"/>
    </row>
    <row r="21791" spans="5:5" ht="13.5" thickTop="1" thickBot="1">
      <c r="E21791"/>
    </row>
    <row r="21792" spans="5:5" ht="13.5" thickTop="1" thickBot="1">
      <c r="E21792"/>
    </row>
    <row r="21793" spans="5:5" ht="13.5" thickTop="1" thickBot="1">
      <c r="E21793"/>
    </row>
    <row r="21794" spans="5:5" ht="13.5" thickTop="1" thickBot="1">
      <c r="E21794"/>
    </row>
    <row r="21795" spans="5:5" ht="13.5" thickTop="1" thickBot="1">
      <c r="E21795"/>
    </row>
    <row r="21796" spans="5:5" ht="13.5" thickTop="1" thickBot="1">
      <c r="E21796"/>
    </row>
    <row r="21797" spans="5:5" ht="13.5" thickTop="1" thickBot="1">
      <c r="E21797"/>
    </row>
    <row r="21798" spans="5:5" ht="13.5" thickTop="1" thickBot="1">
      <c r="E21798"/>
    </row>
    <row r="21799" spans="5:5" ht="13.5" thickTop="1" thickBot="1">
      <c r="E21799"/>
    </row>
    <row r="21800" spans="5:5" ht="13.5" thickTop="1" thickBot="1">
      <c r="E21800"/>
    </row>
    <row r="21801" spans="5:5" ht="13.5" thickTop="1" thickBot="1">
      <c r="E21801"/>
    </row>
    <row r="21802" spans="5:5" ht="13.5" thickTop="1" thickBot="1">
      <c r="E21802"/>
    </row>
    <row r="21803" spans="5:5" ht="13.5" thickTop="1" thickBot="1">
      <c r="E21803"/>
    </row>
    <row r="21804" spans="5:5" ht="13.5" thickTop="1" thickBot="1">
      <c r="E21804"/>
    </row>
    <row r="21805" spans="5:5" ht="13.5" thickTop="1" thickBot="1">
      <c r="E21805"/>
    </row>
    <row r="21806" spans="5:5" ht="13.5" thickTop="1" thickBot="1">
      <c r="E21806"/>
    </row>
    <row r="21807" spans="5:5" ht="13.5" thickTop="1" thickBot="1">
      <c r="E21807"/>
    </row>
    <row r="21808" spans="5:5" ht="13.5" thickTop="1" thickBot="1">
      <c r="E21808"/>
    </row>
    <row r="21809" spans="5:5" ht="13.5" thickTop="1" thickBot="1">
      <c r="E21809"/>
    </row>
    <row r="21810" spans="5:5" ht="13.5" thickTop="1" thickBot="1">
      <c r="E21810"/>
    </row>
    <row r="21811" spans="5:5" ht="13.5" thickTop="1" thickBot="1">
      <c r="E21811"/>
    </row>
    <row r="21812" spans="5:5" ht="13.5" thickTop="1" thickBot="1">
      <c r="E21812"/>
    </row>
    <row r="21813" spans="5:5" ht="13.5" thickTop="1" thickBot="1">
      <c r="E21813"/>
    </row>
    <row r="21814" spans="5:5" ht="13.5" thickTop="1" thickBot="1">
      <c r="E21814"/>
    </row>
    <row r="21815" spans="5:5" ht="13.5" thickTop="1" thickBot="1">
      <c r="E21815"/>
    </row>
    <row r="21816" spans="5:5" ht="13.5" thickTop="1" thickBot="1">
      <c r="E21816"/>
    </row>
    <row r="21817" spans="5:5" ht="13.5" thickTop="1" thickBot="1">
      <c r="E21817"/>
    </row>
    <row r="21818" spans="5:5" ht="13.5" thickTop="1" thickBot="1">
      <c r="E21818"/>
    </row>
    <row r="21819" spans="5:5" ht="13.5" thickTop="1" thickBot="1">
      <c r="E21819"/>
    </row>
    <row r="21820" spans="5:5" ht="13.5" thickTop="1" thickBot="1">
      <c r="E21820"/>
    </row>
    <row r="21821" spans="5:5" ht="13.5" thickTop="1" thickBot="1">
      <c r="E21821"/>
    </row>
    <row r="21822" spans="5:5" ht="13.5" thickTop="1" thickBot="1">
      <c r="E21822"/>
    </row>
    <row r="21823" spans="5:5" ht="13.5" thickTop="1" thickBot="1">
      <c r="E21823"/>
    </row>
    <row r="21824" spans="5:5" ht="13.5" thickTop="1" thickBot="1">
      <c r="E21824"/>
    </row>
    <row r="21825" spans="5:5" ht="13.5" thickTop="1" thickBot="1">
      <c r="E21825"/>
    </row>
    <row r="21826" spans="5:5" ht="13.5" thickTop="1" thickBot="1">
      <c r="E21826"/>
    </row>
    <row r="21827" spans="5:5" ht="13.5" thickTop="1" thickBot="1">
      <c r="E21827"/>
    </row>
    <row r="21828" spans="5:5" ht="13.5" thickTop="1" thickBot="1">
      <c r="E21828"/>
    </row>
    <row r="21829" spans="5:5" ht="13.5" thickTop="1" thickBot="1">
      <c r="E21829"/>
    </row>
    <row r="21830" spans="5:5" ht="13.5" thickTop="1" thickBot="1">
      <c r="E21830"/>
    </row>
    <row r="21831" spans="5:5" ht="13.5" thickTop="1" thickBot="1">
      <c r="E21831"/>
    </row>
    <row r="21832" spans="5:5" ht="13.5" thickTop="1" thickBot="1">
      <c r="E21832"/>
    </row>
    <row r="21833" spans="5:5" ht="13.5" thickTop="1" thickBot="1">
      <c r="E21833"/>
    </row>
    <row r="21834" spans="5:5" ht="13.5" thickTop="1" thickBot="1">
      <c r="E21834"/>
    </row>
    <row r="21835" spans="5:5" ht="13.5" thickTop="1" thickBot="1">
      <c r="E21835"/>
    </row>
    <row r="21836" spans="5:5" ht="13.5" thickTop="1" thickBot="1">
      <c r="E21836"/>
    </row>
    <row r="21837" spans="5:5" ht="13.5" thickTop="1" thickBot="1">
      <c r="E21837"/>
    </row>
    <row r="21838" spans="5:5" ht="13" thickTop="1">
      <c r="E21838"/>
    </row>
    <row r="21839" spans="5:5">
      <c r="E21839"/>
    </row>
    <row r="21840" spans="5:5">
      <c r="E21840"/>
    </row>
    <row r="21841" spans="5:5">
      <c r="E21841"/>
    </row>
    <row r="21842" spans="5:5">
      <c r="E21842"/>
    </row>
    <row r="21843" spans="5:5">
      <c r="E21843"/>
    </row>
    <row r="21844" spans="5:5">
      <c r="E21844"/>
    </row>
    <row r="21845" spans="5:5">
      <c r="E21845"/>
    </row>
    <row r="21846" spans="5:5">
      <c r="E21846"/>
    </row>
    <row r="21847" spans="5:5">
      <c r="E21847"/>
    </row>
    <row r="21848" spans="5:5">
      <c r="E21848"/>
    </row>
    <row r="21849" spans="5:5">
      <c r="E21849"/>
    </row>
    <row r="21850" spans="5:5">
      <c r="E21850"/>
    </row>
    <row r="21851" spans="5:5" ht="13" thickBot="1">
      <c r="E21851"/>
    </row>
    <row r="21852" spans="5:5" ht="13.5" thickTop="1" thickBot="1">
      <c r="E21852"/>
    </row>
    <row r="21853" spans="5:5" ht="13.5" thickTop="1" thickBot="1">
      <c r="E21853"/>
    </row>
    <row r="21854" spans="5:5" ht="13.5" thickTop="1" thickBot="1">
      <c r="E21854"/>
    </row>
    <row r="21855" spans="5:5" ht="13.5" thickTop="1" thickBot="1">
      <c r="E21855"/>
    </row>
    <row r="21856" spans="5:5" ht="13.5" thickTop="1" thickBot="1">
      <c r="E21856"/>
    </row>
    <row r="21857" spans="5:5" ht="13.5" thickTop="1" thickBot="1">
      <c r="E21857"/>
    </row>
    <row r="21858" spans="5:5" ht="13.5" thickTop="1" thickBot="1">
      <c r="E21858"/>
    </row>
    <row r="21859" spans="5:5" ht="13.5" thickTop="1" thickBot="1">
      <c r="E21859"/>
    </row>
    <row r="21860" spans="5:5" ht="13.5" thickTop="1" thickBot="1">
      <c r="E21860"/>
    </row>
    <row r="21861" spans="5:5" ht="13.5" thickTop="1" thickBot="1">
      <c r="E21861"/>
    </row>
    <row r="21862" spans="5:5" ht="13.5" thickTop="1" thickBot="1">
      <c r="E21862"/>
    </row>
    <row r="21863" spans="5:5" ht="13.5" thickTop="1" thickBot="1">
      <c r="E21863"/>
    </row>
    <row r="21864" spans="5:5" ht="13.5" thickTop="1" thickBot="1">
      <c r="E21864"/>
    </row>
    <row r="21865" spans="5:5" ht="13.5" thickTop="1" thickBot="1">
      <c r="E21865"/>
    </row>
    <row r="21866" spans="5:5" ht="13.5" thickTop="1" thickBot="1">
      <c r="E21866"/>
    </row>
    <row r="21867" spans="5:5" ht="13.5" thickTop="1" thickBot="1">
      <c r="E21867"/>
    </row>
    <row r="21868" spans="5:5" ht="13.5" thickTop="1" thickBot="1">
      <c r="E21868"/>
    </row>
    <row r="21869" spans="5:5" ht="13.5" thickTop="1" thickBot="1">
      <c r="E21869"/>
    </row>
    <row r="21870" spans="5:5" ht="13.5" thickTop="1" thickBot="1">
      <c r="E21870"/>
    </row>
    <row r="21871" spans="5:5" ht="13.5" thickTop="1" thickBot="1">
      <c r="E21871"/>
    </row>
    <row r="21872" spans="5:5" ht="13.5" thickTop="1" thickBot="1">
      <c r="E21872"/>
    </row>
    <row r="21873" spans="5:5" ht="13.5" thickTop="1" thickBot="1">
      <c r="E21873"/>
    </row>
    <row r="21874" spans="5:5" ht="13.5" thickTop="1" thickBot="1">
      <c r="E21874"/>
    </row>
    <row r="21875" spans="5:5" ht="13.5" thickTop="1" thickBot="1">
      <c r="E21875"/>
    </row>
    <row r="21876" spans="5:5" ht="13.5" thickTop="1" thickBot="1">
      <c r="E21876"/>
    </row>
    <row r="21877" spans="5:5" ht="13.5" thickTop="1" thickBot="1">
      <c r="E21877"/>
    </row>
    <row r="21878" spans="5:5" ht="13.5" thickTop="1" thickBot="1">
      <c r="E21878"/>
    </row>
    <row r="21879" spans="5:5" ht="13.5" thickTop="1" thickBot="1">
      <c r="E21879"/>
    </row>
    <row r="21880" spans="5:5" ht="13.5" thickTop="1" thickBot="1">
      <c r="E21880"/>
    </row>
    <row r="21881" spans="5:5" ht="13.5" thickTop="1" thickBot="1">
      <c r="E21881"/>
    </row>
    <row r="21882" spans="5:5" ht="13.5" thickTop="1" thickBot="1">
      <c r="E21882"/>
    </row>
    <row r="21883" spans="5:5" ht="13.5" thickTop="1" thickBot="1">
      <c r="E21883"/>
    </row>
    <row r="21884" spans="5:5" ht="13.5" thickTop="1" thickBot="1">
      <c r="E21884"/>
    </row>
    <row r="21885" spans="5:5" ht="13.5" thickTop="1" thickBot="1">
      <c r="E21885"/>
    </row>
    <row r="21886" spans="5:5" ht="13.5" thickTop="1" thickBot="1">
      <c r="E21886"/>
    </row>
    <row r="21887" spans="5:5" ht="13.5" thickTop="1" thickBot="1">
      <c r="E21887"/>
    </row>
    <row r="21888" spans="5:5" ht="13.5" thickTop="1" thickBot="1">
      <c r="E21888"/>
    </row>
    <row r="21889" spans="5:5" ht="13.5" thickTop="1" thickBot="1">
      <c r="E21889"/>
    </row>
    <row r="21890" spans="5:5" ht="13.5" thickTop="1" thickBot="1">
      <c r="E21890"/>
    </row>
    <row r="21891" spans="5:5" ht="13.5" thickTop="1" thickBot="1">
      <c r="E21891"/>
    </row>
    <row r="21892" spans="5:5" ht="13.5" thickTop="1" thickBot="1">
      <c r="E21892"/>
    </row>
    <row r="21893" spans="5:5" ht="13.5" thickTop="1" thickBot="1">
      <c r="E21893"/>
    </row>
    <row r="21894" spans="5:5" ht="13.5" thickTop="1" thickBot="1">
      <c r="E21894"/>
    </row>
    <row r="21895" spans="5:5" ht="13.5" thickTop="1" thickBot="1">
      <c r="E21895"/>
    </row>
    <row r="21896" spans="5:5" ht="13.5" thickTop="1" thickBot="1">
      <c r="E21896"/>
    </row>
    <row r="21897" spans="5:5" ht="13.5" thickTop="1" thickBot="1">
      <c r="E21897"/>
    </row>
    <row r="21898" spans="5:5" ht="13.5" thickTop="1" thickBot="1">
      <c r="E21898"/>
    </row>
    <row r="21899" spans="5:5" ht="13.5" thickTop="1" thickBot="1">
      <c r="E21899"/>
    </row>
    <row r="21900" spans="5:5" ht="13.5" thickTop="1" thickBot="1">
      <c r="E21900"/>
    </row>
    <row r="21901" spans="5:5" ht="13.5" thickTop="1" thickBot="1">
      <c r="E21901"/>
    </row>
    <row r="21902" spans="5:5" ht="13.5" thickTop="1" thickBot="1">
      <c r="E21902"/>
    </row>
    <row r="21903" spans="5:5" ht="13.5" thickTop="1" thickBot="1">
      <c r="E21903"/>
    </row>
    <row r="21904" spans="5:5" ht="13.5" thickTop="1" thickBot="1">
      <c r="E21904"/>
    </row>
    <row r="21905" spans="5:5" ht="13.5" thickTop="1" thickBot="1">
      <c r="E21905"/>
    </row>
    <row r="21906" spans="5:5" ht="13.5" thickTop="1" thickBot="1">
      <c r="E21906"/>
    </row>
    <row r="21907" spans="5:5" ht="13.5" thickTop="1" thickBot="1">
      <c r="E21907"/>
    </row>
    <row r="21908" spans="5:5" ht="13" thickTop="1">
      <c r="E21908"/>
    </row>
    <row r="21909" spans="5:5">
      <c r="E21909"/>
    </row>
    <row r="21910" spans="5:5">
      <c r="E21910"/>
    </row>
    <row r="21911" spans="5:5">
      <c r="E21911"/>
    </row>
    <row r="21912" spans="5:5">
      <c r="E21912"/>
    </row>
    <row r="21913" spans="5:5">
      <c r="E21913"/>
    </row>
    <row r="21914" spans="5:5">
      <c r="E21914"/>
    </row>
    <row r="21915" spans="5:5">
      <c r="E21915"/>
    </row>
    <row r="21916" spans="5:5">
      <c r="E21916"/>
    </row>
    <row r="21917" spans="5:5">
      <c r="E21917"/>
    </row>
    <row r="21918" spans="5:5">
      <c r="E21918"/>
    </row>
    <row r="21919" spans="5:5">
      <c r="E21919"/>
    </row>
    <row r="21920" spans="5:5">
      <c r="E21920"/>
    </row>
    <row r="21921" spans="5:5" ht="13" thickBot="1">
      <c r="E21921"/>
    </row>
    <row r="21922" spans="5:5" ht="13.5" thickTop="1" thickBot="1">
      <c r="E21922"/>
    </row>
    <row r="21923" spans="5:5" ht="13.5" thickTop="1" thickBot="1">
      <c r="E21923"/>
    </row>
    <row r="21924" spans="5:5" ht="13.5" thickTop="1" thickBot="1">
      <c r="E21924"/>
    </row>
    <row r="21925" spans="5:5" ht="13.5" thickTop="1" thickBot="1">
      <c r="E21925"/>
    </row>
    <row r="21926" spans="5:5" ht="13.5" thickTop="1" thickBot="1">
      <c r="E21926"/>
    </row>
    <row r="21927" spans="5:5" ht="13.5" thickTop="1" thickBot="1">
      <c r="E21927"/>
    </row>
    <row r="21928" spans="5:5" ht="13.5" thickTop="1" thickBot="1">
      <c r="E21928"/>
    </row>
    <row r="21929" spans="5:5" ht="13.5" thickTop="1" thickBot="1">
      <c r="E21929"/>
    </row>
    <row r="21930" spans="5:5" ht="13.5" thickTop="1" thickBot="1">
      <c r="E21930"/>
    </row>
    <row r="21931" spans="5:5" ht="13.5" thickTop="1" thickBot="1">
      <c r="E21931"/>
    </row>
    <row r="21932" spans="5:5" ht="13.5" thickTop="1" thickBot="1">
      <c r="E21932"/>
    </row>
    <row r="21933" spans="5:5" ht="13.5" thickTop="1" thickBot="1">
      <c r="E21933"/>
    </row>
    <row r="21934" spans="5:5" ht="13.5" thickTop="1" thickBot="1">
      <c r="E21934"/>
    </row>
    <row r="21935" spans="5:5" ht="13.5" thickTop="1" thickBot="1">
      <c r="E21935"/>
    </row>
    <row r="21936" spans="5:5" ht="13.5" thickTop="1" thickBot="1">
      <c r="E21936"/>
    </row>
    <row r="21937" spans="5:5" ht="13.5" thickTop="1" thickBot="1">
      <c r="E21937"/>
    </row>
    <row r="21938" spans="5:5" ht="13.5" thickTop="1" thickBot="1">
      <c r="E21938"/>
    </row>
    <row r="21939" spans="5:5" ht="13.5" thickTop="1" thickBot="1">
      <c r="E21939"/>
    </row>
    <row r="21940" spans="5:5" ht="13.5" thickTop="1" thickBot="1">
      <c r="E21940"/>
    </row>
    <row r="21941" spans="5:5" ht="13.5" thickTop="1" thickBot="1">
      <c r="E21941"/>
    </row>
    <row r="21942" spans="5:5" ht="13.5" thickTop="1" thickBot="1">
      <c r="E21942"/>
    </row>
    <row r="21943" spans="5:5" ht="13.5" thickTop="1" thickBot="1">
      <c r="E21943"/>
    </row>
    <row r="21944" spans="5:5" ht="13.5" thickTop="1" thickBot="1">
      <c r="E21944"/>
    </row>
    <row r="21945" spans="5:5" ht="13.5" thickTop="1" thickBot="1">
      <c r="E21945"/>
    </row>
    <row r="21946" spans="5:5" ht="13.5" thickTop="1" thickBot="1">
      <c r="E21946"/>
    </row>
    <row r="21947" spans="5:5" ht="13.5" thickTop="1" thickBot="1">
      <c r="E21947"/>
    </row>
    <row r="21948" spans="5:5" ht="13.5" thickTop="1" thickBot="1">
      <c r="E21948"/>
    </row>
    <row r="21949" spans="5:5" ht="13.5" thickTop="1" thickBot="1">
      <c r="E21949"/>
    </row>
    <row r="21950" spans="5:5" ht="13.5" thickTop="1" thickBot="1">
      <c r="E21950"/>
    </row>
    <row r="21951" spans="5:5" ht="13.5" thickTop="1" thickBot="1">
      <c r="E21951"/>
    </row>
    <row r="21952" spans="5:5" ht="13.5" thickTop="1" thickBot="1">
      <c r="E21952"/>
    </row>
    <row r="21953" spans="5:5" ht="13.5" thickTop="1" thickBot="1">
      <c r="E21953"/>
    </row>
    <row r="21954" spans="5:5" ht="13.5" thickTop="1" thickBot="1">
      <c r="E21954"/>
    </row>
    <row r="21955" spans="5:5" ht="13.5" thickTop="1" thickBot="1">
      <c r="E21955"/>
    </row>
    <row r="21956" spans="5:5" ht="13.5" thickTop="1" thickBot="1">
      <c r="E21956"/>
    </row>
    <row r="21957" spans="5:5" ht="13.5" thickTop="1" thickBot="1">
      <c r="E21957"/>
    </row>
    <row r="21958" spans="5:5" ht="13.5" thickTop="1" thickBot="1">
      <c r="E21958"/>
    </row>
    <row r="21959" spans="5:5" ht="13.5" thickTop="1" thickBot="1">
      <c r="E21959"/>
    </row>
    <row r="21960" spans="5:5" ht="13.5" thickTop="1" thickBot="1">
      <c r="E21960"/>
    </row>
    <row r="21961" spans="5:5" ht="13.5" thickTop="1" thickBot="1">
      <c r="E21961"/>
    </row>
    <row r="21962" spans="5:5" ht="13.5" thickTop="1" thickBot="1">
      <c r="E21962"/>
    </row>
    <row r="21963" spans="5:5" ht="13.5" thickTop="1" thickBot="1">
      <c r="E21963"/>
    </row>
    <row r="21964" spans="5:5" ht="13.5" thickTop="1" thickBot="1">
      <c r="E21964"/>
    </row>
    <row r="21965" spans="5:5" ht="13.5" thickTop="1" thickBot="1">
      <c r="E21965"/>
    </row>
    <row r="21966" spans="5:5" ht="13.5" thickTop="1" thickBot="1">
      <c r="E21966"/>
    </row>
    <row r="21967" spans="5:5" ht="13.5" thickTop="1" thickBot="1">
      <c r="E21967"/>
    </row>
    <row r="21968" spans="5:5" ht="13.5" thickTop="1" thickBot="1">
      <c r="E21968"/>
    </row>
    <row r="21969" spans="5:5" ht="13.5" thickTop="1" thickBot="1">
      <c r="E21969"/>
    </row>
    <row r="21970" spans="5:5" ht="13.5" thickTop="1" thickBot="1">
      <c r="E21970"/>
    </row>
    <row r="21971" spans="5:5" ht="13.5" thickTop="1" thickBot="1">
      <c r="E21971"/>
    </row>
    <row r="21972" spans="5:5" ht="13.5" thickTop="1" thickBot="1">
      <c r="E21972"/>
    </row>
    <row r="21973" spans="5:5" ht="13.5" thickTop="1" thickBot="1">
      <c r="E21973"/>
    </row>
    <row r="21974" spans="5:5" ht="13.5" thickTop="1" thickBot="1">
      <c r="E21974"/>
    </row>
    <row r="21975" spans="5:5" ht="13.5" thickTop="1" thickBot="1">
      <c r="E21975"/>
    </row>
    <row r="21976" spans="5:5" ht="13.5" thickTop="1" thickBot="1">
      <c r="E21976"/>
    </row>
    <row r="21977" spans="5:5" ht="13.5" thickTop="1" thickBot="1">
      <c r="E21977"/>
    </row>
    <row r="21978" spans="5:5" ht="13" thickTop="1">
      <c r="E21978"/>
    </row>
    <row r="21979" spans="5:5">
      <c r="E21979"/>
    </row>
    <row r="21980" spans="5:5">
      <c r="E21980"/>
    </row>
    <row r="21981" spans="5:5">
      <c r="E21981"/>
    </row>
    <row r="21982" spans="5:5">
      <c r="E21982"/>
    </row>
    <row r="21983" spans="5:5">
      <c r="E21983"/>
    </row>
    <row r="21984" spans="5:5">
      <c r="E21984"/>
    </row>
    <row r="21985" spans="5:5">
      <c r="E21985"/>
    </row>
    <row r="21986" spans="5:5">
      <c r="E21986"/>
    </row>
    <row r="21987" spans="5:5">
      <c r="E21987"/>
    </row>
    <row r="21988" spans="5:5">
      <c r="E21988"/>
    </row>
    <row r="21989" spans="5:5">
      <c r="E21989"/>
    </row>
    <row r="21990" spans="5:5">
      <c r="E21990"/>
    </row>
    <row r="21991" spans="5:5" ht="13" thickBot="1">
      <c r="E21991"/>
    </row>
    <row r="21992" spans="5:5" ht="13.5" thickTop="1" thickBot="1">
      <c r="E21992"/>
    </row>
    <row r="21993" spans="5:5" ht="13.5" thickTop="1" thickBot="1">
      <c r="E21993"/>
    </row>
    <row r="21994" spans="5:5" ht="13.5" thickTop="1" thickBot="1">
      <c r="E21994"/>
    </row>
    <row r="21995" spans="5:5" ht="13.5" thickTop="1" thickBot="1">
      <c r="E21995"/>
    </row>
    <row r="21996" spans="5:5" ht="13.5" thickTop="1" thickBot="1">
      <c r="E21996"/>
    </row>
    <row r="21997" spans="5:5" ht="13.5" thickTop="1" thickBot="1">
      <c r="E21997"/>
    </row>
    <row r="21998" spans="5:5" ht="13.5" thickTop="1" thickBot="1">
      <c r="E21998"/>
    </row>
    <row r="21999" spans="5:5" ht="13.5" thickTop="1" thickBot="1">
      <c r="E21999"/>
    </row>
    <row r="22000" spans="5:5" ht="13.5" thickTop="1" thickBot="1">
      <c r="E22000"/>
    </row>
    <row r="22001" spans="5:5" ht="13.5" thickTop="1" thickBot="1">
      <c r="E22001"/>
    </row>
    <row r="22002" spans="5:5" ht="13.5" thickTop="1" thickBot="1">
      <c r="E22002"/>
    </row>
    <row r="22003" spans="5:5" ht="13.5" thickTop="1" thickBot="1">
      <c r="E22003"/>
    </row>
    <row r="22004" spans="5:5" ht="13.5" thickTop="1" thickBot="1">
      <c r="E22004"/>
    </row>
    <row r="22005" spans="5:5" ht="13.5" thickTop="1" thickBot="1">
      <c r="E22005"/>
    </row>
    <row r="22006" spans="5:5" ht="13.5" thickTop="1" thickBot="1">
      <c r="E22006"/>
    </row>
    <row r="22007" spans="5:5" ht="13.5" thickTop="1" thickBot="1">
      <c r="E22007"/>
    </row>
    <row r="22008" spans="5:5" ht="13.5" thickTop="1" thickBot="1">
      <c r="E22008"/>
    </row>
    <row r="22009" spans="5:5" ht="13.5" thickTop="1" thickBot="1">
      <c r="E22009"/>
    </row>
    <row r="22010" spans="5:5" ht="13.5" thickTop="1" thickBot="1">
      <c r="E22010"/>
    </row>
    <row r="22011" spans="5:5" ht="13.5" thickTop="1" thickBot="1">
      <c r="E22011"/>
    </row>
    <row r="22012" spans="5:5" ht="13.5" thickTop="1" thickBot="1">
      <c r="E22012"/>
    </row>
    <row r="22013" spans="5:5" ht="13.5" thickTop="1" thickBot="1">
      <c r="E22013"/>
    </row>
    <row r="22014" spans="5:5" ht="13.5" thickTop="1" thickBot="1">
      <c r="E22014"/>
    </row>
    <row r="22015" spans="5:5" ht="13.5" thickTop="1" thickBot="1">
      <c r="E22015"/>
    </row>
    <row r="22016" spans="5:5" ht="13.5" thickTop="1" thickBot="1">
      <c r="E22016"/>
    </row>
    <row r="22017" spans="5:5" ht="13.5" thickTop="1" thickBot="1">
      <c r="E22017"/>
    </row>
    <row r="22018" spans="5:5" ht="13.5" thickTop="1" thickBot="1">
      <c r="E22018"/>
    </row>
    <row r="22019" spans="5:5" ht="13.5" thickTop="1" thickBot="1">
      <c r="E22019"/>
    </row>
    <row r="22020" spans="5:5" ht="13.5" thickTop="1" thickBot="1">
      <c r="E22020"/>
    </row>
    <row r="22021" spans="5:5" ht="13.5" thickTop="1" thickBot="1">
      <c r="E22021"/>
    </row>
    <row r="22022" spans="5:5" ht="13.5" thickTop="1" thickBot="1">
      <c r="E22022"/>
    </row>
    <row r="22023" spans="5:5" ht="13.5" thickTop="1" thickBot="1">
      <c r="E22023"/>
    </row>
    <row r="22024" spans="5:5" ht="13.5" thickTop="1" thickBot="1">
      <c r="E22024"/>
    </row>
    <row r="22025" spans="5:5" ht="13.5" thickTop="1" thickBot="1">
      <c r="E22025"/>
    </row>
    <row r="22026" spans="5:5" ht="13.5" thickTop="1" thickBot="1">
      <c r="E22026"/>
    </row>
    <row r="22027" spans="5:5" ht="13.5" thickTop="1" thickBot="1">
      <c r="E22027"/>
    </row>
    <row r="22028" spans="5:5" ht="13.5" thickTop="1" thickBot="1">
      <c r="E22028"/>
    </row>
    <row r="22029" spans="5:5" ht="13.5" thickTop="1" thickBot="1">
      <c r="E22029"/>
    </row>
    <row r="22030" spans="5:5" ht="13.5" thickTop="1" thickBot="1">
      <c r="E22030"/>
    </row>
    <row r="22031" spans="5:5" ht="13.5" thickTop="1" thickBot="1">
      <c r="E22031"/>
    </row>
    <row r="22032" spans="5:5" ht="13.5" thickTop="1" thickBot="1">
      <c r="E22032"/>
    </row>
    <row r="22033" spans="5:5" ht="13.5" thickTop="1" thickBot="1">
      <c r="E22033"/>
    </row>
    <row r="22034" spans="5:5" ht="13.5" thickTop="1" thickBot="1">
      <c r="E22034"/>
    </row>
    <row r="22035" spans="5:5" ht="13.5" thickTop="1" thickBot="1">
      <c r="E22035"/>
    </row>
    <row r="22036" spans="5:5" ht="13.5" thickTop="1" thickBot="1">
      <c r="E22036"/>
    </row>
    <row r="22037" spans="5:5" ht="13.5" thickTop="1" thickBot="1">
      <c r="E22037"/>
    </row>
    <row r="22038" spans="5:5" ht="13.5" thickTop="1" thickBot="1">
      <c r="E22038"/>
    </row>
    <row r="22039" spans="5:5" ht="13.5" thickTop="1" thickBot="1">
      <c r="E22039"/>
    </row>
    <row r="22040" spans="5:5" ht="13.5" thickTop="1" thickBot="1">
      <c r="E22040"/>
    </row>
    <row r="22041" spans="5:5" ht="13.5" thickTop="1" thickBot="1">
      <c r="E22041"/>
    </row>
    <row r="22042" spans="5:5" ht="13.5" thickTop="1" thickBot="1">
      <c r="E22042"/>
    </row>
    <row r="22043" spans="5:5" ht="13.5" thickTop="1" thickBot="1">
      <c r="E22043"/>
    </row>
    <row r="22044" spans="5:5" ht="13.5" thickTop="1" thickBot="1">
      <c r="E22044"/>
    </row>
    <row r="22045" spans="5:5" ht="13.5" thickTop="1" thickBot="1">
      <c r="E22045"/>
    </row>
    <row r="22046" spans="5:5" ht="13.5" thickTop="1" thickBot="1">
      <c r="E22046"/>
    </row>
    <row r="22047" spans="5:5" ht="13.5" thickTop="1" thickBot="1">
      <c r="E22047"/>
    </row>
    <row r="22048" spans="5:5" ht="13" thickTop="1">
      <c r="E22048"/>
    </row>
    <row r="22049" spans="5:5">
      <c r="E22049"/>
    </row>
    <row r="22050" spans="5:5">
      <c r="E22050"/>
    </row>
    <row r="22051" spans="5:5">
      <c r="E22051"/>
    </row>
    <row r="22052" spans="5:5">
      <c r="E22052"/>
    </row>
    <row r="22053" spans="5:5">
      <c r="E22053"/>
    </row>
    <row r="22054" spans="5:5">
      <c r="E22054"/>
    </row>
    <row r="22055" spans="5:5">
      <c r="E22055"/>
    </row>
    <row r="22056" spans="5:5">
      <c r="E22056"/>
    </row>
    <row r="22057" spans="5:5">
      <c r="E22057"/>
    </row>
    <row r="22058" spans="5:5">
      <c r="E22058"/>
    </row>
    <row r="22059" spans="5:5">
      <c r="E22059"/>
    </row>
    <row r="22060" spans="5:5">
      <c r="E22060"/>
    </row>
    <row r="22061" spans="5:5" ht="13" thickBot="1">
      <c r="E22061"/>
    </row>
    <row r="22062" spans="5:5" ht="13.5" thickTop="1" thickBot="1">
      <c r="E22062"/>
    </row>
    <row r="22063" spans="5:5" ht="13.5" thickTop="1" thickBot="1">
      <c r="E22063"/>
    </row>
    <row r="22064" spans="5:5" ht="13.5" thickTop="1" thickBot="1">
      <c r="E22064"/>
    </row>
    <row r="22065" spans="5:5" ht="13.5" thickTop="1" thickBot="1">
      <c r="E22065"/>
    </row>
    <row r="22066" spans="5:5" ht="13.5" thickTop="1" thickBot="1">
      <c r="E22066"/>
    </row>
    <row r="22067" spans="5:5" ht="13.5" thickTop="1" thickBot="1">
      <c r="E22067"/>
    </row>
    <row r="22068" spans="5:5" ht="13.5" thickTop="1" thickBot="1">
      <c r="E22068"/>
    </row>
    <row r="22069" spans="5:5" ht="13.5" thickTop="1" thickBot="1">
      <c r="E22069"/>
    </row>
    <row r="22070" spans="5:5" ht="13.5" thickTop="1" thickBot="1">
      <c r="E22070"/>
    </row>
    <row r="22071" spans="5:5" ht="13.5" thickTop="1" thickBot="1">
      <c r="E22071"/>
    </row>
    <row r="22072" spans="5:5" ht="13.5" thickTop="1" thickBot="1">
      <c r="E22072"/>
    </row>
    <row r="22073" spans="5:5" ht="13.5" thickTop="1" thickBot="1">
      <c r="E22073"/>
    </row>
    <row r="22074" spans="5:5" ht="13.5" thickTop="1" thickBot="1">
      <c r="E22074"/>
    </row>
    <row r="22075" spans="5:5" ht="13.5" thickTop="1" thickBot="1">
      <c r="E22075"/>
    </row>
    <row r="22076" spans="5:5" ht="13.5" thickTop="1" thickBot="1">
      <c r="E22076"/>
    </row>
    <row r="22077" spans="5:5" ht="13.5" thickTop="1" thickBot="1">
      <c r="E22077"/>
    </row>
    <row r="22078" spans="5:5" ht="13.5" thickTop="1" thickBot="1">
      <c r="E22078"/>
    </row>
    <row r="22079" spans="5:5" ht="13.5" thickTop="1" thickBot="1">
      <c r="E22079"/>
    </row>
    <row r="22080" spans="5:5" ht="13.5" thickTop="1" thickBot="1">
      <c r="E22080"/>
    </row>
    <row r="22081" spans="5:5" ht="13.5" thickTop="1" thickBot="1">
      <c r="E22081"/>
    </row>
    <row r="22082" spans="5:5" ht="13.5" thickTop="1" thickBot="1">
      <c r="E22082"/>
    </row>
    <row r="22083" spans="5:5" ht="13.5" thickTop="1" thickBot="1">
      <c r="E22083"/>
    </row>
    <row r="22084" spans="5:5" ht="13.5" thickTop="1" thickBot="1">
      <c r="E22084"/>
    </row>
    <row r="22085" spans="5:5" ht="13.5" thickTop="1" thickBot="1">
      <c r="E22085"/>
    </row>
    <row r="22086" spans="5:5" ht="13.5" thickTop="1" thickBot="1">
      <c r="E22086"/>
    </row>
    <row r="22087" spans="5:5" ht="13.5" thickTop="1" thickBot="1">
      <c r="E22087"/>
    </row>
    <row r="22088" spans="5:5" ht="13.5" thickTop="1" thickBot="1">
      <c r="E22088"/>
    </row>
    <row r="22089" spans="5:5" ht="13.5" thickTop="1" thickBot="1">
      <c r="E22089"/>
    </row>
    <row r="22090" spans="5:5" ht="13.5" thickTop="1" thickBot="1">
      <c r="E22090"/>
    </row>
    <row r="22091" spans="5:5" ht="13.5" thickTop="1" thickBot="1">
      <c r="E22091"/>
    </row>
    <row r="22092" spans="5:5" ht="13.5" thickTop="1" thickBot="1">
      <c r="E22092"/>
    </row>
    <row r="22093" spans="5:5" ht="13.5" thickTop="1" thickBot="1">
      <c r="E22093"/>
    </row>
    <row r="22094" spans="5:5" ht="13.5" thickTop="1" thickBot="1">
      <c r="E22094"/>
    </row>
    <row r="22095" spans="5:5" ht="13.5" thickTop="1" thickBot="1">
      <c r="E22095"/>
    </row>
    <row r="22096" spans="5:5" ht="13.5" thickTop="1" thickBot="1">
      <c r="E22096"/>
    </row>
    <row r="22097" spans="5:5" ht="13.5" thickTop="1" thickBot="1">
      <c r="E22097"/>
    </row>
    <row r="22098" spans="5:5" ht="13.5" thickTop="1" thickBot="1">
      <c r="E22098"/>
    </row>
    <row r="22099" spans="5:5" ht="13.5" thickTop="1" thickBot="1">
      <c r="E22099"/>
    </row>
    <row r="22100" spans="5:5" ht="13.5" thickTop="1" thickBot="1">
      <c r="E22100"/>
    </row>
    <row r="22101" spans="5:5" ht="13.5" thickTop="1" thickBot="1">
      <c r="E22101"/>
    </row>
    <row r="22102" spans="5:5" ht="13.5" thickTop="1" thickBot="1">
      <c r="E22102"/>
    </row>
    <row r="22103" spans="5:5" ht="13.5" thickTop="1" thickBot="1">
      <c r="E22103"/>
    </row>
    <row r="22104" spans="5:5" ht="13.5" thickTop="1" thickBot="1">
      <c r="E22104"/>
    </row>
    <row r="22105" spans="5:5" ht="13.5" thickTop="1" thickBot="1">
      <c r="E22105"/>
    </row>
    <row r="22106" spans="5:5" ht="13.5" thickTop="1" thickBot="1">
      <c r="E22106"/>
    </row>
    <row r="22107" spans="5:5" ht="13.5" thickTop="1" thickBot="1">
      <c r="E22107"/>
    </row>
    <row r="22108" spans="5:5" ht="13.5" thickTop="1" thickBot="1">
      <c r="E22108"/>
    </row>
    <row r="22109" spans="5:5" ht="13.5" thickTop="1" thickBot="1">
      <c r="E22109"/>
    </row>
    <row r="22110" spans="5:5" ht="13.5" thickTop="1" thickBot="1">
      <c r="E22110"/>
    </row>
    <row r="22111" spans="5:5" ht="13.5" thickTop="1" thickBot="1">
      <c r="E22111"/>
    </row>
    <row r="22112" spans="5:5" ht="13.5" thickTop="1" thickBot="1">
      <c r="E22112"/>
    </row>
    <row r="22113" spans="5:5" ht="13.5" thickTop="1" thickBot="1">
      <c r="E22113"/>
    </row>
    <row r="22114" spans="5:5" ht="13.5" thickTop="1" thickBot="1">
      <c r="E22114"/>
    </row>
    <row r="22115" spans="5:5" ht="13.5" thickTop="1" thickBot="1">
      <c r="E22115"/>
    </row>
    <row r="22116" spans="5:5" ht="13.5" thickTop="1" thickBot="1">
      <c r="E22116"/>
    </row>
    <row r="22117" spans="5:5" ht="13.5" thickTop="1" thickBot="1">
      <c r="E22117"/>
    </row>
    <row r="22118" spans="5:5" ht="13" thickTop="1">
      <c r="E22118"/>
    </row>
    <row r="22119" spans="5:5">
      <c r="E22119"/>
    </row>
    <row r="22120" spans="5:5">
      <c r="E22120"/>
    </row>
    <row r="22121" spans="5:5">
      <c r="E22121"/>
    </row>
    <row r="22122" spans="5:5">
      <c r="E22122"/>
    </row>
    <row r="22123" spans="5:5">
      <c r="E22123"/>
    </row>
    <row r="22124" spans="5:5">
      <c r="E22124"/>
    </row>
    <row r="22125" spans="5:5">
      <c r="E22125"/>
    </row>
    <row r="22126" spans="5:5">
      <c r="E22126"/>
    </row>
    <row r="22127" spans="5:5">
      <c r="E22127"/>
    </row>
    <row r="22128" spans="5:5">
      <c r="E22128"/>
    </row>
    <row r="22129" spans="5:5">
      <c r="E22129"/>
    </row>
    <row r="22130" spans="5:5">
      <c r="E22130"/>
    </row>
    <row r="22131" spans="5:5" ht="13" thickBot="1">
      <c r="E22131"/>
    </row>
    <row r="22132" spans="5:5" ht="13.5" thickTop="1" thickBot="1">
      <c r="E22132"/>
    </row>
    <row r="22133" spans="5:5" ht="13.5" thickTop="1" thickBot="1">
      <c r="E22133"/>
    </row>
    <row r="22134" spans="5:5" ht="13.5" thickTop="1" thickBot="1">
      <c r="E22134"/>
    </row>
    <row r="22135" spans="5:5" ht="13.5" thickTop="1" thickBot="1">
      <c r="E22135"/>
    </row>
    <row r="22136" spans="5:5" ht="13.5" thickTop="1" thickBot="1">
      <c r="E22136"/>
    </row>
    <row r="22137" spans="5:5" ht="13.5" thickTop="1" thickBot="1">
      <c r="E22137"/>
    </row>
    <row r="22138" spans="5:5" ht="13.5" thickTop="1" thickBot="1">
      <c r="E22138"/>
    </row>
    <row r="22139" spans="5:5" ht="13.5" thickTop="1" thickBot="1">
      <c r="E22139"/>
    </row>
    <row r="22140" spans="5:5" ht="13.5" thickTop="1" thickBot="1">
      <c r="E22140"/>
    </row>
    <row r="22141" spans="5:5" ht="13.5" thickTop="1" thickBot="1">
      <c r="E22141"/>
    </row>
    <row r="22142" spans="5:5" ht="13.5" thickTop="1" thickBot="1">
      <c r="E22142"/>
    </row>
    <row r="22143" spans="5:5" ht="13.5" thickTop="1" thickBot="1">
      <c r="E22143"/>
    </row>
    <row r="22144" spans="5:5" ht="13.5" thickTop="1" thickBot="1">
      <c r="E22144"/>
    </row>
    <row r="22145" spans="5:5" ht="13.5" thickTop="1" thickBot="1">
      <c r="E22145"/>
    </row>
    <row r="22146" spans="5:5" ht="13.5" thickTop="1" thickBot="1">
      <c r="E22146"/>
    </row>
    <row r="22147" spans="5:5" ht="13.5" thickTop="1" thickBot="1">
      <c r="E22147"/>
    </row>
    <row r="22148" spans="5:5" ht="13.5" thickTop="1" thickBot="1">
      <c r="E22148"/>
    </row>
    <row r="22149" spans="5:5" ht="13.5" thickTop="1" thickBot="1">
      <c r="E22149"/>
    </row>
    <row r="22150" spans="5:5" ht="13.5" thickTop="1" thickBot="1">
      <c r="E22150"/>
    </row>
    <row r="22151" spans="5:5" ht="13.5" thickTop="1" thickBot="1">
      <c r="E22151"/>
    </row>
    <row r="22152" spans="5:5" ht="13.5" thickTop="1" thickBot="1">
      <c r="E22152"/>
    </row>
    <row r="22153" spans="5:5" ht="13.5" thickTop="1" thickBot="1">
      <c r="E22153"/>
    </row>
    <row r="22154" spans="5:5" ht="13.5" thickTop="1" thickBot="1">
      <c r="E22154"/>
    </row>
    <row r="22155" spans="5:5" ht="13.5" thickTop="1" thickBot="1">
      <c r="E22155"/>
    </row>
    <row r="22156" spans="5:5" ht="13.5" thickTop="1" thickBot="1">
      <c r="E22156"/>
    </row>
    <row r="22157" spans="5:5" ht="13.5" thickTop="1" thickBot="1">
      <c r="E22157"/>
    </row>
    <row r="22158" spans="5:5" ht="13.5" thickTop="1" thickBot="1">
      <c r="E22158"/>
    </row>
    <row r="22159" spans="5:5" ht="13.5" thickTop="1" thickBot="1">
      <c r="E22159"/>
    </row>
    <row r="22160" spans="5:5" ht="13.5" thickTop="1" thickBot="1">
      <c r="E22160"/>
    </row>
    <row r="22161" spans="5:5" ht="13.5" thickTop="1" thickBot="1">
      <c r="E22161"/>
    </row>
    <row r="22162" spans="5:5" ht="13.5" thickTop="1" thickBot="1">
      <c r="E22162"/>
    </row>
    <row r="22163" spans="5:5" ht="13.5" thickTop="1" thickBot="1">
      <c r="E22163"/>
    </row>
    <row r="22164" spans="5:5" ht="13.5" thickTop="1" thickBot="1">
      <c r="E22164"/>
    </row>
    <row r="22165" spans="5:5" ht="13.5" thickTop="1" thickBot="1">
      <c r="E22165"/>
    </row>
    <row r="22166" spans="5:5" ht="13.5" thickTop="1" thickBot="1">
      <c r="E22166"/>
    </row>
    <row r="22167" spans="5:5" ht="13.5" thickTop="1" thickBot="1">
      <c r="E22167"/>
    </row>
    <row r="22168" spans="5:5" ht="13.5" thickTop="1" thickBot="1">
      <c r="E22168"/>
    </row>
    <row r="22169" spans="5:5" ht="13.5" thickTop="1" thickBot="1">
      <c r="E22169"/>
    </row>
    <row r="22170" spans="5:5" ht="13.5" thickTop="1" thickBot="1">
      <c r="E22170"/>
    </row>
    <row r="22171" spans="5:5" ht="13.5" thickTop="1" thickBot="1">
      <c r="E22171"/>
    </row>
    <row r="22172" spans="5:5" ht="13.5" thickTop="1" thickBot="1">
      <c r="E22172"/>
    </row>
    <row r="22173" spans="5:5" ht="13.5" thickTop="1" thickBot="1">
      <c r="E22173"/>
    </row>
    <row r="22174" spans="5:5" ht="13.5" thickTop="1" thickBot="1">
      <c r="E22174"/>
    </row>
    <row r="22175" spans="5:5" ht="13.5" thickTop="1" thickBot="1">
      <c r="E22175"/>
    </row>
    <row r="22176" spans="5:5" ht="13.5" thickTop="1" thickBot="1">
      <c r="E22176"/>
    </row>
    <row r="22177" spans="5:5" ht="13.5" thickTop="1" thickBot="1">
      <c r="E22177"/>
    </row>
    <row r="22178" spans="5:5" ht="13.5" thickTop="1" thickBot="1">
      <c r="E22178"/>
    </row>
    <row r="22179" spans="5:5" ht="13.5" thickTop="1" thickBot="1">
      <c r="E22179"/>
    </row>
    <row r="22180" spans="5:5" ht="13.5" thickTop="1" thickBot="1">
      <c r="E22180"/>
    </row>
    <row r="22181" spans="5:5" ht="13.5" thickTop="1" thickBot="1">
      <c r="E22181"/>
    </row>
    <row r="22182" spans="5:5" ht="13.5" thickTop="1" thickBot="1">
      <c r="E22182"/>
    </row>
    <row r="22183" spans="5:5" ht="13.5" thickTop="1" thickBot="1">
      <c r="E22183"/>
    </row>
    <row r="22184" spans="5:5" ht="13.5" thickTop="1" thickBot="1">
      <c r="E22184"/>
    </row>
    <row r="22185" spans="5:5" ht="13.5" thickTop="1" thickBot="1">
      <c r="E22185"/>
    </row>
    <row r="22186" spans="5:5" ht="13.5" thickTop="1" thickBot="1">
      <c r="E22186"/>
    </row>
    <row r="22187" spans="5:5" ht="13.5" thickTop="1" thickBot="1">
      <c r="E22187"/>
    </row>
    <row r="22188" spans="5:5" ht="13" thickTop="1">
      <c r="E22188"/>
    </row>
    <row r="22189" spans="5:5">
      <c r="E22189"/>
    </row>
    <row r="22190" spans="5:5">
      <c r="E22190"/>
    </row>
    <row r="22191" spans="5:5">
      <c r="E22191"/>
    </row>
    <row r="22192" spans="5:5">
      <c r="E22192"/>
    </row>
    <row r="22193" spans="5:5">
      <c r="E22193"/>
    </row>
    <row r="22194" spans="5:5">
      <c r="E22194"/>
    </row>
    <row r="22195" spans="5:5">
      <c r="E22195"/>
    </row>
    <row r="22196" spans="5:5">
      <c r="E22196"/>
    </row>
    <row r="22197" spans="5:5">
      <c r="E22197"/>
    </row>
    <row r="22198" spans="5:5">
      <c r="E22198"/>
    </row>
    <row r="22199" spans="5:5">
      <c r="E22199"/>
    </row>
    <row r="22200" spans="5:5">
      <c r="E22200"/>
    </row>
    <row r="22201" spans="5:5" ht="13" thickBot="1">
      <c r="E22201"/>
    </row>
    <row r="22202" spans="5:5" ht="13.5" thickTop="1" thickBot="1">
      <c r="E22202"/>
    </row>
    <row r="22203" spans="5:5" ht="13.5" thickTop="1" thickBot="1">
      <c r="E22203"/>
    </row>
    <row r="22204" spans="5:5" ht="13.5" thickTop="1" thickBot="1">
      <c r="E22204"/>
    </row>
    <row r="22205" spans="5:5" ht="13.5" thickTop="1" thickBot="1">
      <c r="E22205"/>
    </row>
    <row r="22206" spans="5:5" ht="13.5" thickTop="1" thickBot="1">
      <c r="E22206"/>
    </row>
    <row r="22207" spans="5:5" ht="13.5" thickTop="1" thickBot="1">
      <c r="E22207"/>
    </row>
    <row r="22208" spans="5:5" ht="13.5" thickTop="1" thickBot="1">
      <c r="E22208"/>
    </row>
    <row r="22209" spans="5:5" ht="13.5" thickTop="1" thickBot="1">
      <c r="E22209"/>
    </row>
    <row r="22210" spans="5:5" ht="13.5" thickTop="1" thickBot="1">
      <c r="E22210"/>
    </row>
    <row r="22211" spans="5:5" ht="13.5" thickTop="1" thickBot="1">
      <c r="E22211"/>
    </row>
    <row r="22212" spans="5:5" ht="13.5" thickTop="1" thickBot="1">
      <c r="E22212"/>
    </row>
    <row r="22213" spans="5:5" ht="13.5" thickTop="1" thickBot="1">
      <c r="E22213"/>
    </row>
    <row r="22214" spans="5:5" ht="13.5" thickTop="1" thickBot="1">
      <c r="E22214"/>
    </row>
    <row r="22215" spans="5:5" ht="13.5" thickTop="1" thickBot="1">
      <c r="E22215"/>
    </row>
    <row r="22216" spans="5:5" ht="13.5" thickTop="1" thickBot="1">
      <c r="E22216"/>
    </row>
    <row r="22217" spans="5:5" ht="13.5" thickTop="1" thickBot="1">
      <c r="E22217"/>
    </row>
    <row r="22218" spans="5:5" ht="13.5" thickTop="1" thickBot="1">
      <c r="E22218"/>
    </row>
    <row r="22219" spans="5:5" ht="13.5" thickTop="1" thickBot="1">
      <c r="E22219"/>
    </row>
    <row r="22220" spans="5:5" ht="13.5" thickTop="1" thickBot="1">
      <c r="E22220"/>
    </row>
    <row r="22221" spans="5:5" ht="13.5" thickTop="1" thickBot="1">
      <c r="E22221"/>
    </row>
    <row r="22222" spans="5:5" ht="13.5" thickTop="1" thickBot="1">
      <c r="E22222"/>
    </row>
    <row r="22223" spans="5:5" ht="13.5" thickTop="1" thickBot="1">
      <c r="E22223"/>
    </row>
    <row r="22224" spans="5:5" ht="13.5" thickTop="1" thickBot="1">
      <c r="E22224"/>
    </row>
    <row r="22225" spans="5:5" ht="13.5" thickTop="1" thickBot="1">
      <c r="E22225"/>
    </row>
    <row r="22226" spans="5:5" ht="13.5" thickTop="1" thickBot="1">
      <c r="E22226"/>
    </row>
    <row r="22227" spans="5:5" ht="13.5" thickTop="1" thickBot="1">
      <c r="E22227"/>
    </row>
    <row r="22228" spans="5:5" ht="13.5" thickTop="1" thickBot="1">
      <c r="E22228"/>
    </row>
    <row r="22229" spans="5:5" ht="13.5" thickTop="1" thickBot="1">
      <c r="E22229"/>
    </row>
    <row r="22230" spans="5:5" ht="13.5" thickTop="1" thickBot="1">
      <c r="E22230"/>
    </row>
    <row r="22231" spans="5:5" ht="13.5" thickTop="1" thickBot="1">
      <c r="E22231"/>
    </row>
    <row r="22232" spans="5:5" ht="13.5" thickTop="1" thickBot="1">
      <c r="E22232"/>
    </row>
    <row r="22233" spans="5:5" ht="13.5" thickTop="1" thickBot="1">
      <c r="E22233"/>
    </row>
    <row r="22234" spans="5:5" ht="13.5" thickTop="1" thickBot="1">
      <c r="E22234"/>
    </row>
    <row r="22235" spans="5:5" ht="13.5" thickTop="1" thickBot="1">
      <c r="E22235"/>
    </row>
    <row r="22236" spans="5:5" ht="13.5" thickTop="1" thickBot="1">
      <c r="E22236"/>
    </row>
    <row r="22237" spans="5:5" ht="13.5" thickTop="1" thickBot="1">
      <c r="E22237"/>
    </row>
    <row r="22238" spans="5:5" ht="13.5" thickTop="1" thickBot="1">
      <c r="E22238"/>
    </row>
    <row r="22239" spans="5:5" ht="13.5" thickTop="1" thickBot="1">
      <c r="E22239"/>
    </row>
    <row r="22240" spans="5:5" ht="13.5" thickTop="1" thickBot="1">
      <c r="E22240"/>
    </row>
    <row r="22241" spans="5:5" ht="13.5" thickTop="1" thickBot="1">
      <c r="E22241"/>
    </row>
    <row r="22242" spans="5:5" ht="13.5" thickTop="1" thickBot="1">
      <c r="E22242"/>
    </row>
    <row r="22243" spans="5:5" ht="13.5" thickTop="1" thickBot="1">
      <c r="E22243"/>
    </row>
    <row r="22244" spans="5:5" ht="13.5" thickTop="1" thickBot="1">
      <c r="E22244"/>
    </row>
    <row r="22245" spans="5:5" ht="13.5" thickTop="1" thickBot="1">
      <c r="E22245"/>
    </row>
    <row r="22246" spans="5:5" ht="13.5" thickTop="1" thickBot="1">
      <c r="E22246"/>
    </row>
    <row r="22247" spans="5:5" ht="13.5" thickTop="1" thickBot="1">
      <c r="E22247"/>
    </row>
    <row r="22248" spans="5:5" ht="13.5" thickTop="1" thickBot="1">
      <c r="E22248"/>
    </row>
    <row r="22249" spans="5:5" ht="13.5" thickTop="1" thickBot="1">
      <c r="E22249"/>
    </row>
    <row r="22250" spans="5:5" ht="13.5" thickTop="1" thickBot="1">
      <c r="E22250"/>
    </row>
    <row r="22251" spans="5:5" ht="13.5" thickTop="1" thickBot="1">
      <c r="E22251"/>
    </row>
    <row r="22252" spans="5:5" ht="13.5" thickTop="1" thickBot="1">
      <c r="E22252"/>
    </row>
    <row r="22253" spans="5:5" ht="13.5" thickTop="1" thickBot="1">
      <c r="E22253"/>
    </row>
    <row r="22254" spans="5:5" ht="13.5" thickTop="1" thickBot="1">
      <c r="E22254"/>
    </row>
    <row r="22255" spans="5:5" ht="13.5" thickTop="1" thickBot="1">
      <c r="E22255"/>
    </row>
    <row r="22256" spans="5:5" ht="13.5" thickTop="1" thickBot="1">
      <c r="E22256"/>
    </row>
    <row r="22257" spans="5:5" ht="13.5" thickTop="1" thickBot="1">
      <c r="E22257"/>
    </row>
    <row r="22258" spans="5:5" ht="13" thickTop="1">
      <c r="E22258"/>
    </row>
    <row r="22259" spans="5:5">
      <c r="E22259"/>
    </row>
    <row r="22260" spans="5:5">
      <c r="E22260"/>
    </row>
    <row r="22261" spans="5:5">
      <c r="E22261"/>
    </row>
    <row r="22262" spans="5:5">
      <c r="E22262"/>
    </row>
    <row r="22263" spans="5:5">
      <c r="E22263"/>
    </row>
    <row r="22264" spans="5:5">
      <c r="E22264"/>
    </row>
    <row r="22265" spans="5:5">
      <c r="E22265"/>
    </row>
    <row r="22266" spans="5:5">
      <c r="E22266"/>
    </row>
    <row r="22267" spans="5:5">
      <c r="E22267"/>
    </row>
    <row r="22268" spans="5:5">
      <c r="E22268"/>
    </row>
    <row r="22269" spans="5:5">
      <c r="E22269"/>
    </row>
    <row r="22270" spans="5:5">
      <c r="E22270"/>
    </row>
    <row r="22271" spans="5:5" ht="13" thickBot="1">
      <c r="E22271"/>
    </row>
    <row r="22272" spans="5:5" ht="13.5" thickTop="1" thickBot="1">
      <c r="E22272"/>
    </row>
    <row r="22273" spans="5:5" ht="13.5" thickTop="1" thickBot="1">
      <c r="E22273"/>
    </row>
    <row r="22274" spans="5:5" ht="13.5" thickTop="1" thickBot="1">
      <c r="E22274"/>
    </row>
    <row r="22275" spans="5:5" ht="13.5" thickTop="1" thickBot="1">
      <c r="E22275"/>
    </row>
    <row r="22276" spans="5:5" ht="13.5" thickTop="1" thickBot="1">
      <c r="E22276"/>
    </row>
    <row r="22277" spans="5:5" ht="13.5" thickTop="1" thickBot="1">
      <c r="E22277"/>
    </row>
    <row r="22278" spans="5:5" ht="13.5" thickTop="1" thickBot="1">
      <c r="E22278"/>
    </row>
    <row r="22279" spans="5:5" ht="13.5" thickTop="1" thickBot="1">
      <c r="E22279"/>
    </row>
    <row r="22280" spans="5:5" ht="13.5" thickTop="1" thickBot="1">
      <c r="E22280"/>
    </row>
    <row r="22281" spans="5:5" ht="13.5" thickTop="1" thickBot="1">
      <c r="E22281"/>
    </row>
    <row r="22282" spans="5:5" ht="13.5" thickTop="1" thickBot="1">
      <c r="E22282"/>
    </row>
    <row r="22283" spans="5:5" ht="13.5" thickTop="1" thickBot="1">
      <c r="E22283"/>
    </row>
    <row r="22284" spans="5:5" ht="13.5" thickTop="1" thickBot="1">
      <c r="E22284"/>
    </row>
    <row r="22285" spans="5:5" ht="13.5" thickTop="1" thickBot="1">
      <c r="E22285"/>
    </row>
    <row r="22286" spans="5:5" ht="13.5" thickTop="1" thickBot="1">
      <c r="E22286"/>
    </row>
    <row r="22287" spans="5:5" ht="13.5" thickTop="1" thickBot="1">
      <c r="E22287"/>
    </row>
    <row r="22288" spans="5:5" ht="13.5" thickTop="1" thickBot="1">
      <c r="E22288"/>
    </row>
    <row r="22289" spans="5:5" ht="13.5" thickTop="1" thickBot="1">
      <c r="E22289"/>
    </row>
    <row r="22290" spans="5:5" ht="13.5" thickTop="1" thickBot="1">
      <c r="E22290"/>
    </row>
    <row r="22291" spans="5:5" ht="13.5" thickTop="1" thickBot="1">
      <c r="E22291"/>
    </row>
    <row r="22292" spans="5:5" ht="13.5" thickTop="1" thickBot="1">
      <c r="E22292"/>
    </row>
    <row r="22293" spans="5:5" ht="13.5" thickTop="1" thickBot="1">
      <c r="E22293"/>
    </row>
    <row r="22294" spans="5:5" ht="13.5" thickTop="1" thickBot="1">
      <c r="E22294"/>
    </row>
    <row r="22295" spans="5:5" ht="13.5" thickTop="1" thickBot="1">
      <c r="E22295"/>
    </row>
    <row r="22296" spans="5:5" ht="13.5" thickTop="1" thickBot="1">
      <c r="E22296"/>
    </row>
    <row r="22297" spans="5:5" ht="13.5" thickTop="1" thickBot="1">
      <c r="E22297"/>
    </row>
    <row r="22298" spans="5:5" ht="13.5" thickTop="1" thickBot="1">
      <c r="E22298"/>
    </row>
    <row r="22299" spans="5:5" ht="13.5" thickTop="1" thickBot="1">
      <c r="E22299"/>
    </row>
    <row r="22300" spans="5:5" ht="13.5" thickTop="1" thickBot="1">
      <c r="E22300"/>
    </row>
    <row r="22301" spans="5:5" ht="13.5" thickTop="1" thickBot="1">
      <c r="E22301"/>
    </row>
    <row r="22302" spans="5:5" ht="13.5" thickTop="1" thickBot="1">
      <c r="E22302"/>
    </row>
    <row r="22303" spans="5:5" ht="13.5" thickTop="1" thickBot="1">
      <c r="E22303"/>
    </row>
    <row r="22304" spans="5:5" ht="13.5" thickTop="1" thickBot="1">
      <c r="E22304"/>
    </row>
    <row r="22305" spans="5:5" ht="13.5" thickTop="1" thickBot="1">
      <c r="E22305"/>
    </row>
    <row r="22306" spans="5:5" ht="13.5" thickTop="1" thickBot="1">
      <c r="E22306"/>
    </row>
    <row r="22307" spans="5:5" ht="13.5" thickTop="1" thickBot="1">
      <c r="E22307"/>
    </row>
    <row r="22308" spans="5:5" ht="13.5" thickTop="1" thickBot="1">
      <c r="E22308"/>
    </row>
    <row r="22309" spans="5:5" ht="13.5" thickTop="1" thickBot="1">
      <c r="E22309"/>
    </row>
    <row r="22310" spans="5:5" ht="13.5" thickTop="1" thickBot="1">
      <c r="E22310"/>
    </row>
    <row r="22311" spans="5:5" ht="13.5" thickTop="1" thickBot="1">
      <c r="E22311"/>
    </row>
    <row r="22312" spans="5:5" ht="13.5" thickTop="1" thickBot="1">
      <c r="E22312"/>
    </row>
    <row r="22313" spans="5:5" ht="13.5" thickTop="1" thickBot="1">
      <c r="E22313"/>
    </row>
    <row r="22314" spans="5:5" ht="13.5" thickTop="1" thickBot="1">
      <c r="E22314"/>
    </row>
    <row r="22315" spans="5:5" ht="13.5" thickTop="1" thickBot="1">
      <c r="E22315"/>
    </row>
    <row r="22316" spans="5:5" ht="13.5" thickTop="1" thickBot="1">
      <c r="E22316"/>
    </row>
    <row r="22317" spans="5:5" ht="13.5" thickTop="1" thickBot="1">
      <c r="E22317"/>
    </row>
    <row r="22318" spans="5:5" ht="13.5" thickTop="1" thickBot="1">
      <c r="E22318"/>
    </row>
    <row r="22319" spans="5:5" ht="13.5" thickTop="1" thickBot="1">
      <c r="E22319"/>
    </row>
    <row r="22320" spans="5:5" ht="13.5" thickTop="1" thickBot="1">
      <c r="E22320"/>
    </row>
    <row r="22321" spans="5:5" ht="13.5" thickTop="1" thickBot="1">
      <c r="E22321"/>
    </row>
    <row r="22322" spans="5:5" ht="13.5" thickTop="1" thickBot="1">
      <c r="E22322"/>
    </row>
    <row r="22323" spans="5:5" ht="13.5" thickTop="1" thickBot="1">
      <c r="E22323"/>
    </row>
    <row r="22324" spans="5:5" ht="13.5" thickTop="1" thickBot="1">
      <c r="E22324"/>
    </row>
    <row r="22325" spans="5:5" ht="13.5" thickTop="1" thickBot="1">
      <c r="E22325"/>
    </row>
    <row r="22326" spans="5:5" ht="13.5" thickTop="1" thickBot="1">
      <c r="E22326"/>
    </row>
    <row r="22327" spans="5:5" ht="13.5" thickTop="1" thickBot="1">
      <c r="E22327"/>
    </row>
    <row r="22328" spans="5:5" ht="13" thickTop="1">
      <c r="E22328"/>
    </row>
    <row r="22329" spans="5:5">
      <c r="E22329"/>
    </row>
    <row r="22330" spans="5:5">
      <c r="E22330"/>
    </row>
    <row r="22331" spans="5:5">
      <c r="E22331"/>
    </row>
    <row r="22332" spans="5:5">
      <c r="E22332"/>
    </row>
    <row r="22333" spans="5:5">
      <c r="E22333"/>
    </row>
    <row r="22334" spans="5:5">
      <c r="E22334"/>
    </row>
    <row r="22335" spans="5:5">
      <c r="E22335"/>
    </row>
    <row r="22336" spans="5:5">
      <c r="E22336"/>
    </row>
    <row r="22337" spans="5:5">
      <c r="E22337"/>
    </row>
    <row r="22338" spans="5:5">
      <c r="E22338"/>
    </row>
    <row r="22339" spans="5:5">
      <c r="E22339"/>
    </row>
    <row r="22340" spans="5:5">
      <c r="E22340"/>
    </row>
    <row r="22341" spans="5:5" ht="13" thickBot="1">
      <c r="E22341"/>
    </row>
    <row r="22342" spans="5:5" ht="13.5" thickTop="1" thickBot="1">
      <c r="E22342"/>
    </row>
    <row r="22343" spans="5:5" ht="13.5" thickTop="1" thickBot="1">
      <c r="E22343"/>
    </row>
    <row r="22344" spans="5:5" ht="13.5" thickTop="1" thickBot="1">
      <c r="E22344"/>
    </row>
    <row r="22345" spans="5:5" ht="13.5" thickTop="1" thickBot="1">
      <c r="E22345"/>
    </row>
    <row r="22346" spans="5:5" ht="13.5" thickTop="1" thickBot="1">
      <c r="E22346"/>
    </row>
    <row r="22347" spans="5:5" ht="13.5" thickTop="1" thickBot="1">
      <c r="E22347"/>
    </row>
    <row r="22348" spans="5:5" ht="13.5" thickTop="1" thickBot="1">
      <c r="E22348"/>
    </row>
    <row r="22349" spans="5:5" ht="13.5" thickTop="1" thickBot="1">
      <c r="E22349"/>
    </row>
    <row r="22350" spans="5:5" ht="13.5" thickTop="1" thickBot="1">
      <c r="E22350"/>
    </row>
    <row r="22351" spans="5:5" ht="13.5" thickTop="1" thickBot="1">
      <c r="E22351"/>
    </row>
    <row r="22352" spans="5:5" ht="13.5" thickTop="1" thickBot="1">
      <c r="E22352"/>
    </row>
    <row r="22353" spans="5:5" ht="13.5" thickTop="1" thickBot="1">
      <c r="E22353"/>
    </row>
    <row r="22354" spans="5:5" ht="13.5" thickTop="1" thickBot="1">
      <c r="E22354"/>
    </row>
    <row r="22355" spans="5:5" ht="13.5" thickTop="1" thickBot="1">
      <c r="E22355"/>
    </row>
    <row r="22356" spans="5:5" ht="13.5" thickTop="1" thickBot="1">
      <c r="E22356"/>
    </row>
    <row r="22357" spans="5:5" ht="13.5" thickTop="1" thickBot="1">
      <c r="E22357"/>
    </row>
    <row r="22358" spans="5:5" ht="13.5" thickTop="1" thickBot="1">
      <c r="E22358"/>
    </row>
    <row r="22359" spans="5:5" ht="13.5" thickTop="1" thickBot="1">
      <c r="E22359"/>
    </row>
    <row r="22360" spans="5:5" ht="13.5" thickTop="1" thickBot="1">
      <c r="E22360"/>
    </row>
    <row r="22361" spans="5:5" ht="13.5" thickTop="1" thickBot="1">
      <c r="E22361"/>
    </row>
    <row r="22362" spans="5:5" ht="13.5" thickTop="1" thickBot="1">
      <c r="E22362"/>
    </row>
    <row r="22363" spans="5:5" ht="13.5" thickTop="1" thickBot="1">
      <c r="E22363"/>
    </row>
    <row r="22364" spans="5:5" ht="13.5" thickTop="1" thickBot="1">
      <c r="E22364"/>
    </row>
    <row r="22365" spans="5:5" ht="13.5" thickTop="1" thickBot="1">
      <c r="E22365"/>
    </row>
    <row r="22366" spans="5:5" ht="13.5" thickTop="1" thickBot="1">
      <c r="E22366"/>
    </row>
    <row r="22367" spans="5:5" ht="13.5" thickTop="1" thickBot="1">
      <c r="E22367"/>
    </row>
    <row r="22368" spans="5:5" ht="13.5" thickTop="1" thickBot="1">
      <c r="E22368"/>
    </row>
    <row r="22369" spans="5:5" ht="13.5" thickTop="1" thickBot="1">
      <c r="E22369"/>
    </row>
    <row r="22370" spans="5:5" ht="13.5" thickTop="1" thickBot="1">
      <c r="E22370"/>
    </row>
    <row r="22371" spans="5:5" ht="13.5" thickTop="1" thickBot="1">
      <c r="E22371"/>
    </row>
    <row r="22372" spans="5:5" ht="13.5" thickTop="1" thickBot="1">
      <c r="E22372"/>
    </row>
    <row r="22373" spans="5:5" ht="13.5" thickTop="1" thickBot="1">
      <c r="E22373"/>
    </row>
    <row r="22374" spans="5:5" ht="13.5" thickTop="1" thickBot="1">
      <c r="E22374"/>
    </row>
    <row r="22375" spans="5:5" ht="13.5" thickTop="1" thickBot="1">
      <c r="E22375"/>
    </row>
    <row r="22376" spans="5:5" ht="13.5" thickTop="1" thickBot="1">
      <c r="E22376"/>
    </row>
    <row r="22377" spans="5:5" ht="13.5" thickTop="1" thickBot="1">
      <c r="E22377"/>
    </row>
    <row r="22378" spans="5:5" ht="13.5" thickTop="1" thickBot="1">
      <c r="E22378"/>
    </row>
    <row r="22379" spans="5:5" ht="13.5" thickTop="1" thickBot="1">
      <c r="E22379"/>
    </row>
    <row r="22380" spans="5:5" ht="13.5" thickTop="1" thickBot="1">
      <c r="E22380"/>
    </row>
    <row r="22381" spans="5:5" ht="13.5" thickTop="1" thickBot="1">
      <c r="E22381"/>
    </row>
    <row r="22382" spans="5:5" ht="13.5" thickTop="1" thickBot="1">
      <c r="E22382"/>
    </row>
    <row r="22383" spans="5:5" ht="13.5" thickTop="1" thickBot="1">
      <c r="E22383"/>
    </row>
    <row r="22384" spans="5:5" ht="13.5" thickTop="1" thickBot="1">
      <c r="E22384"/>
    </row>
    <row r="22385" spans="5:5" ht="13.5" thickTop="1" thickBot="1">
      <c r="E22385"/>
    </row>
    <row r="22386" spans="5:5" ht="13.5" thickTop="1" thickBot="1">
      <c r="E22386"/>
    </row>
    <row r="22387" spans="5:5" ht="13.5" thickTop="1" thickBot="1">
      <c r="E22387"/>
    </row>
    <row r="22388" spans="5:5" ht="13.5" thickTop="1" thickBot="1">
      <c r="E22388"/>
    </row>
    <row r="22389" spans="5:5" ht="13.5" thickTop="1" thickBot="1">
      <c r="E22389"/>
    </row>
    <row r="22390" spans="5:5" ht="13.5" thickTop="1" thickBot="1">
      <c r="E22390"/>
    </row>
    <row r="22391" spans="5:5" ht="13.5" thickTop="1" thickBot="1">
      <c r="E22391"/>
    </row>
    <row r="22392" spans="5:5" ht="13.5" thickTop="1" thickBot="1">
      <c r="E22392"/>
    </row>
    <row r="22393" spans="5:5" ht="13.5" thickTop="1" thickBot="1">
      <c r="E22393"/>
    </row>
    <row r="22394" spans="5:5" ht="13.5" thickTop="1" thickBot="1">
      <c r="E22394"/>
    </row>
    <row r="22395" spans="5:5" ht="13.5" thickTop="1" thickBot="1">
      <c r="E22395"/>
    </row>
    <row r="22396" spans="5:5" ht="13.5" thickTop="1" thickBot="1">
      <c r="E22396"/>
    </row>
    <row r="22397" spans="5:5" ht="13.5" thickTop="1" thickBot="1">
      <c r="E22397"/>
    </row>
    <row r="22398" spans="5:5" ht="13" thickTop="1">
      <c r="E22398"/>
    </row>
    <row r="22399" spans="5:5">
      <c r="E22399"/>
    </row>
    <row r="22400" spans="5:5">
      <c r="E22400"/>
    </row>
    <row r="22401" spans="5:5">
      <c r="E22401"/>
    </row>
    <row r="22402" spans="5:5">
      <c r="E22402"/>
    </row>
    <row r="22403" spans="5:5">
      <c r="E22403"/>
    </row>
    <row r="22404" spans="5:5">
      <c r="E22404"/>
    </row>
    <row r="22405" spans="5:5">
      <c r="E22405"/>
    </row>
    <row r="22406" spans="5:5">
      <c r="E22406"/>
    </row>
    <row r="22407" spans="5:5">
      <c r="E22407"/>
    </row>
    <row r="22408" spans="5:5">
      <c r="E22408"/>
    </row>
    <row r="22409" spans="5:5">
      <c r="E22409"/>
    </row>
    <row r="22410" spans="5:5">
      <c r="E22410"/>
    </row>
    <row r="22411" spans="5:5" ht="13" thickBot="1">
      <c r="E22411"/>
    </row>
    <row r="22412" spans="5:5" ht="13.5" thickTop="1" thickBot="1">
      <c r="E22412"/>
    </row>
    <row r="22413" spans="5:5" ht="13.5" thickTop="1" thickBot="1">
      <c r="E22413"/>
    </row>
    <row r="22414" spans="5:5" ht="13.5" thickTop="1" thickBot="1">
      <c r="E22414"/>
    </row>
    <row r="22415" spans="5:5" ht="13.5" thickTop="1" thickBot="1">
      <c r="E22415"/>
    </row>
    <row r="22416" spans="5:5" ht="13.5" thickTop="1" thickBot="1">
      <c r="E22416"/>
    </row>
    <row r="22417" spans="5:5" ht="13.5" thickTop="1" thickBot="1">
      <c r="E22417"/>
    </row>
    <row r="22418" spans="5:5" ht="13.5" thickTop="1" thickBot="1">
      <c r="E22418"/>
    </row>
    <row r="22419" spans="5:5" ht="13.5" thickTop="1" thickBot="1">
      <c r="E22419"/>
    </row>
    <row r="22420" spans="5:5" ht="13.5" thickTop="1" thickBot="1">
      <c r="E22420"/>
    </row>
    <row r="22421" spans="5:5" ht="13.5" thickTop="1" thickBot="1">
      <c r="E22421"/>
    </row>
    <row r="22422" spans="5:5" ht="13.5" thickTop="1" thickBot="1">
      <c r="E22422"/>
    </row>
    <row r="22423" spans="5:5" ht="13.5" thickTop="1" thickBot="1">
      <c r="E22423"/>
    </row>
    <row r="22424" spans="5:5" ht="13.5" thickTop="1" thickBot="1">
      <c r="E22424"/>
    </row>
    <row r="22425" spans="5:5" ht="13.5" thickTop="1" thickBot="1">
      <c r="E22425"/>
    </row>
    <row r="22426" spans="5:5" ht="13.5" thickTop="1" thickBot="1">
      <c r="E22426"/>
    </row>
    <row r="22427" spans="5:5" ht="13.5" thickTop="1" thickBot="1">
      <c r="E22427"/>
    </row>
    <row r="22428" spans="5:5" ht="13.5" thickTop="1" thickBot="1">
      <c r="E22428"/>
    </row>
    <row r="22429" spans="5:5" ht="13.5" thickTop="1" thickBot="1">
      <c r="E22429"/>
    </row>
    <row r="22430" spans="5:5" ht="13.5" thickTop="1" thickBot="1">
      <c r="E22430"/>
    </row>
    <row r="22431" spans="5:5" ht="13.5" thickTop="1" thickBot="1">
      <c r="E22431"/>
    </row>
    <row r="22432" spans="5:5" ht="13.5" thickTop="1" thickBot="1">
      <c r="E22432"/>
    </row>
    <row r="22433" spans="5:5" ht="13.5" thickTop="1" thickBot="1">
      <c r="E22433"/>
    </row>
    <row r="22434" spans="5:5" ht="13.5" thickTop="1" thickBot="1">
      <c r="E22434"/>
    </row>
    <row r="22435" spans="5:5" ht="13.5" thickTop="1" thickBot="1">
      <c r="E22435"/>
    </row>
    <row r="22436" spans="5:5" ht="13.5" thickTop="1" thickBot="1">
      <c r="E22436"/>
    </row>
    <row r="22437" spans="5:5" ht="13.5" thickTop="1" thickBot="1">
      <c r="E22437"/>
    </row>
    <row r="22438" spans="5:5" ht="13.5" thickTop="1" thickBot="1">
      <c r="E22438"/>
    </row>
    <row r="22439" spans="5:5" ht="13.5" thickTop="1" thickBot="1">
      <c r="E22439"/>
    </row>
    <row r="22440" spans="5:5" ht="13.5" thickTop="1" thickBot="1">
      <c r="E22440"/>
    </row>
    <row r="22441" spans="5:5" ht="13.5" thickTop="1" thickBot="1">
      <c r="E22441"/>
    </row>
    <row r="22442" spans="5:5" ht="13.5" thickTop="1" thickBot="1">
      <c r="E22442"/>
    </row>
    <row r="22443" spans="5:5" ht="13.5" thickTop="1" thickBot="1">
      <c r="E22443"/>
    </row>
    <row r="22444" spans="5:5" ht="13.5" thickTop="1" thickBot="1">
      <c r="E22444"/>
    </row>
    <row r="22445" spans="5:5" ht="13.5" thickTop="1" thickBot="1">
      <c r="E22445"/>
    </row>
    <row r="22446" spans="5:5" ht="13.5" thickTop="1" thickBot="1">
      <c r="E22446"/>
    </row>
    <row r="22447" spans="5:5" ht="13.5" thickTop="1" thickBot="1">
      <c r="E22447"/>
    </row>
    <row r="22448" spans="5:5" ht="13.5" thickTop="1" thickBot="1">
      <c r="E22448"/>
    </row>
    <row r="22449" spans="5:5" ht="13.5" thickTop="1" thickBot="1">
      <c r="E22449"/>
    </row>
    <row r="22450" spans="5:5" ht="13.5" thickTop="1" thickBot="1">
      <c r="E22450"/>
    </row>
    <row r="22451" spans="5:5" ht="13.5" thickTop="1" thickBot="1">
      <c r="E22451"/>
    </row>
    <row r="22452" spans="5:5" ht="13.5" thickTop="1" thickBot="1">
      <c r="E22452"/>
    </row>
    <row r="22453" spans="5:5" ht="13.5" thickTop="1" thickBot="1">
      <c r="E22453"/>
    </row>
    <row r="22454" spans="5:5" ht="13.5" thickTop="1" thickBot="1">
      <c r="E22454"/>
    </row>
    <row r="22455" spans="5:5" ht="13.5" thickTop="1" thickBot="1">
      <c r="E22455"/>
    </row>
    <row r="22456" spans="5:5" ht="13.5" thickTop="1" thickBot="1">
      <c r="E22456"/>
    </row>
    <row r="22457" spans="5:5" ht="13.5" thickTop="1" thickBot="1">
      <c r="E22457"/>
    </row>
    <row r="22458" spans="5:5" ht="13.5" thickTop="1" thickBot="1">
      <c r="E22458"/>
    </row>
    <row r="22459" spans="5:5" ht="13.5" thickTop="1" thickBot="1">
      <c r="E22459"/>
    </row>
    <row r="22460" spans="5:5" ht="13.5" thickTop="1" thickBot="1">
      <c r="E22460"/>
    </row>
    <row r="22461" spans="5:5" ht="13.5" thickTop="1" thickBot="1">
      <c r="E22461"/>
    </row>
    <row r="22462" spans="5:5" ht="13.5" thickTop="1" thickBot="1">
      <c r="E22462"/>
    </row>
    <row r="22463" spans="5:5" ht="13.5" thickTop="1" thickBot="1">
      <c r="E22463"/>
    </row>
    <row r="22464" spans="5:5" ht="13.5" thickTop="1" thickBot="1">
      <c r="E22464"/>
    </row>
    <row r="22465" spans="5:5" ht="13.5" thickTop="1" thickBot="1">
      <c r="E22465"/>
    </row>
    <row r="22466" spans="5:5" ht="13.5" thickTop="1" thickBot="1">
      <c r="E22466"/>
    </row>
    <row r="22467" spans="5:5" ht="13.5" thickTop="1" thickBot="1">
      <c r="E22467"/>
    </row>
    <row r="22468" spans="5:5" ht="13" thickTop="1">
      <c r="E22468"/>
    </row>
    <row r="22469" spans="5:5">
      <c r="E22469"/>
    </row>
    <row r="22470" spans="5:5">
      <c r="E22470"/>
    </row>
    <row r="22471" spans="5:5">
      <c r="E22471"/>
    </row>
    <row r="22472" spans="5:5">
      <c r="E22472"/>
    </row>
    <row r="22473" spans="5:5">
      <c r="E22473"/>
    </row>
    <row r="22474" spans="5:5">
      <c r="E22474"/>
    </row>
    <row r="22475" spans="5:5">
      <c r="E22475"/>
    </row>
    <row r="22476" spans="5:5">
      <c r="E22476"/>
    </row>
    <row r="22477" spans="5:5">
      <c r="E22477"/>
    </row>
    <row r="22478" spans="5:5">
      <c r="E22478"/>
    </row>
    <row r="22479" spans="5:5">
      <c r="E22479"/>
    </row>
    <row r="22480" spans="5:5">
      <c r="E22480"/>
    </row>
    <row r="22481" spans="5:5" ht="13" thickBot="1">
      <c r="E22481"/>
    </row>
    <row r="22482" spans="5:5" ht="13.5" thickTop="1" thickBot="1">
      <c r="E22482"/>
    </row>
    <row r="22483" spans="5:5" ht="13.5" thickTop="1" thickBot="1">
      <c r="E22483"/>
    </row>
    <row r="22484" spans="5:5" ht="13.5" thickTop="1" thickBot="1">
      <c r="E22484"/>
    </row>
    <row r="22485" spans="5:5" ht="13.5" thickTop="1" thickBot="1">
      <c r="E22485"/>
    </row>
    <row r="22486" spans="5:5" ht="13.5" thickTop="1" thickBot="1">
      <c r="E22486"/>
    </row>
    <row r="22487" spans="5:5" ht="13.5" thickTop="1" thickBot="1">
      <c r="E22487"/>
    </row>
    <row r="22488" spans="5:5" ht="13.5" thickTop="1" thickBot="1">
      <c r="E22488"/>
    </row>
    <row r="22489" spans="5:5" ht="13.5" thickTop="1" thickBot="1">
      <c r="E22489"/>
    </row>
    <row r="22490" spans="5:5" ht="13.5" thickTop="1" thickBot="1">
      <c r="E22490"/>
    </row>
    <row r="22491" spans="5:5" ht="13.5" thickTop="1" thickBot="1">
      <c r="E22491"/>
    </row>
    <row r="22492" spans="5:5" ht="13.5" thickTop="1" thickBot="1">
      <c r="E22492"/>
    </row>
    <row r="22493" spans="5:5" ht="13.5" thickTop="1" thickBot="1">
      <c r="E22493"/>
    </row>
    <row r="22494" spans="5:5" ht="13.5" thickTop="1" thickBot="1">
      <c r="E22494"/>
    </row>
    <row r="22495" spans="5:5" ht="13.5" thickTop="1" thickBot="1">
      <c r="E22495"/>
    </row>
    <row r="22496" spans="5:5" ht="13.5" thickTop="1" thickBot="1">
      <c r="E22496"/>
    </row>
    <row r="22497" spans="5:5" ht="13.5" thickTop="1" thickBot="1">
      <c r="E22497"/>
    </row>
    <row r="22498" spans="5:5" ht="13.5" thickTop="1" thickBot="1">
      <c r="E22498"/>
    </row>
    <row r="22499" spans="5:5" ht="13.5" thickTop="1" thickBot="1">
      <c r="E22499"/>
    </row>
    <row r="22500" spans="5:5" ht="13.5" thickTop="1" thickBot="1">
      <c r="E22500"/>
    </row>
    <row r="22501" spans="5:5" ht="13.5" thickTop="1" thickBot="1">
      <c r="E22501"/>
    </row>
    <row r="22502" spans="5:5" ht="13.5" thickTop="1" thickBot="1">
      <c r="E22502"/>
    </row>
    <row r="22503" spans="5:5" ht="13.5" thickTop="1" thickBot="1">
      <c r="E22503"/>
    </row>
    <row r="22504" spans="5:5" ht="13.5" thickTop="1" thickBot="1">
      <c r="E22504"/>
    </row>
    <row r="22505" spans="5:5" ht="13.5" thickTop="1" thickBot="1">
      <c r="E22505"/>
    </row>
    <row r="22506" spans="5:5" ht="13.5" thickTop="1" thickBot="1">
      <c r="E22506"/>
    </row>
    <row r="22507" spans="5:5" ht="13.5" thickTop="1" thickBot="1">
      <c r="E22507"/>
    </row>
    <row r="22508" spans="5:5" ht="13.5" thickTop="1" thickBot="1">
      <c r="E22508"/>
    </row>
    <row r="22509" spans="5:5" ht="13.5" thickTop="1" thickBot="1">
      <c r="E22509"/>
    </row>
    <row r="22510" spans="5:5" ht="13.5" thickTop="1" thickBot="1">
      <c r="E22510"/>
    </row>
    <row r="22511" spans="5:5" ht="13.5" thickTop="1" thickBot="1">
      <c r="E22511"/>
    </row>
    <row r="22512" spans="5:5" ht="13.5" thickTop="1" thickBot="1">
      <c r="E22512"/>
    </row>
    <row r="22513" spans="5:5" ht="13.5" thickTop="1" thickBot="1">
      <c r="E22513"/>
    </row>
    <row r="22514" spans="5:5" ht="13.5" thickTop="1" thickBot="1">
      <c r="E22514"/>
    </row>
    <row r="22515" spans="5:5" ht="13.5" thickTop="1" thickBot="1">
      <c r="E22515"/>
    </row>
    <row r="22516" spans="5:5" ht="13.5" thickTop="1" thickBot="1">
      <c r="E22516"/>
    </row>
    <row r="22517" spans="5:5" ht="13.5" thickTop="1" thickBot="1">
      <c r="E22517"/>
    </row>
    <row r="22518" spans="5:5" ht="13.5" thickTop="1" thickBot="1">
      <c r="E22518"/>
    </row>
    <row r="22519" spans="5:5" ht="13.5" thickTop="1" thickBot="1">
      <c r="E22519"/>
    </row>
    <row r="22520" spans="5:5" ht="13.5" thickTop="1" thickBot="1">
      <c r="E22520"/>
    </row>
    <row r="22521" spans="5:5" ht="13.5" thickTop="1" thickBot="1">
      <c r="E22521"/>
    </row>
    <row r="22522" spans="5:5" ht="13.5" thickTop="1" thickBot="1">
      <c r="E22522"/>
    </row>
    <row r="22523" spans="5:5" ht="13.5" thickTop="1" thickBot="1">
      <c r="E22523"/>
    </row>
    <row r="22524" spans="5:5" ht="13.5" thickTop="1" thickBot="1">
      <c r="E22524"/>
    </row>
    <row r="22525" spans="5:5" ht="13.5" thickTop="1" thickBot="1">
      <c r="E22525"/>
    </row>
    <row r="22526" spans="5:5" ht="13.5" thickTop="1" thickBot="1">
      <c r="E22526"/>
    </row>
    <row r="22527" spans="5:5" ht="13.5" thickTop="1" thickBot="1">
      <c r="E22527"/>
    </row>
    <row r="22528" spans="5:5" ht="13.5" thickTop="1" thickBot="1">
      <c r="E22528"/>
    </row>
    <row r="22529" spans="5:5" ht="13.5" thickTop="1" thickBot="1">
      <c r="E22529"/>
    </row>
    <row r="22530" spans="5:5" ht="13.5" thickTop="1" thickBot="1">
      <c r="E22530"/>
    </row>
    <row r="22531" spans="5:5" ht="13.5" thickTop="1" thickBot="1">
      <c r="E22531"/>
    </row>
    <row r="22532" spans="5:5" ht="13.5" thickTop="1" thickBot="1">
      <c r="E22532"/>
    </row>
    <row r="22533" spans="5:5" ht="13.5" thickTop="1" thickBot="1">
      <c r="E22533"/>
    </row>
    <row r="22534" spans="5:5" ht="13.5" thickTop="1" thickBot="1">
      <c r="E22534"/>
    </row>
    <row r="22535" spans="5:5" ht="13.5" thickTop="1" thickBot="1">
      <c r="E22535"/>
    </row>
    <row r="22536" spans="5:5" ht="13.5" thickTop="1" thickBot="1">
      <c r="E22536"/>
    </row>
    <row r="22537" spans="5:5" ht="13.5" thickTop="1" thickBot="1">
      <c r="E22537"/>
    </row>
    <row r="22538" spans="5:5" ht="13" thickTop="1">
      <c r="E22538"/>
    </row>
    <row r="22539" spans="5:5">
      <c r="E22539"/>
    </row>
    <row r="22540" spans="5:5">
      <c r="E22540"/>
    </row>
    <row r="22541" spans="5:5">
      <c r="E22541"/>
    </row>
    <row r="22542" spans="5:5">
      <c r="E22542"/>
    </row>
    <row r="22543" spans="5:5">
      <c r="E22543"/>
    </row>
    <row r="22544" spans="5:5">
      <c r="E22544"/>
    </row>
    <row r="22545" spans="5:5">
      <c r="E22545"/>
    </row>
    <row r="22546" spans="5:5">
      <c r="E22546"/>
    </row>
    <row r="22547" spans="5:5">
      <c r="E22547"/>
    </row>
    <row r="22548" spans="5:5">
      <c r="E22548"/>
    </row>
    <row r="22549" spans="5:5">
      <c r="E22549"/>
    </row>
    <row r="22550" spans="5:5">
      <c r="E22550"/>
    </row>
    <row r="22551" spans="5:5" ht="13" thickBot="1">
      <c r="E22551"/>
    </row>
    <row r="22552" spans="5:5" ht="13.5" thickTop="1" thickBot="1">
      <c r="E22552"/>
    </row>
    <row r="22553" spans="5:5" ht="13.5" thickTop="1" thickBot="1">
      <c r="E22553"/>
    </row>
    <row r="22554" spans="5:5" ht="13.5" thickTop="1" thickBot="1">
      <c r="E22554"/>
    </row>
    <row r="22555" spans="5:5" ht="13.5" thickTop="1" thickBot="1">
      <c r="E22555"/>
    </row>
    <row r="22556" spans="5:5" ht="13.5" thickTop="1" thickBot="1">
      <c r="E22556"/>
    </row>
    <row r="22557" spans="5:5" ht="13.5" thickTop="1" thickBot="1">
      <c r="E22557"/>
    </row>
    <row r="22558" spans="5:5" ht="13.5" thickTop="1" thickBot="1">
      <c r="E22558"/>
    </row>
    <row r="22559" spans="5:5" ht="13.5" thickTop="1" thickBot="1">
      <c r="E22559"/>
    </row>
    <row r="22560" spans="5:5" ht="13.5" thickTop="1" thickBot="1">
      <c r="E22560"/>
    </row>
    <row r="22561" spans="5:5" ht="13.5" thickTop="1" thickBot="1">
      <c r="E22561"/>
    </row>
    <row r="22562" spans="5:5" ht="13.5" thickTop="1" thickBot="1">
      <c r="E22562"/>
    </row>
    <row r="22563" spans="5:5" ht="13.5" thickTop="1" thickBot="1">
      <c r="E22563"/>
    </row>
    <row r="22564" spans="5:5" ht="13.5" thickTop="1" thickBot="1">
      <c r="E22564"/>
    </row>
    <row r="22565" spans="5:5" ht="13.5" thickTop="1" thickBot="1">
      <c r="E22565"/>
    </row>
    <row r="22566" spans="5:5" ht="13.5" thickTop="1" thickBot="1">
      <c r="E22566"/>
    </row>
    <row r="22567" spans="5:5" ht="13.5" thickTop="1" thickBot="1">
      <c r="E22567"/>
    </row>
    <row r="22568" spans="5:5" ht="13.5" thickTop="1" thickBot="1">
      <c r="E22568"/>
    </row>
    <row r="22569" spans="5:5" ht="13.5" thickTop="1" thickBot="1">
      <c r="E22569"/>
    </row>
    <row r="22570" spans="5:5" ht="13.5" thickTop="1" thickBot="1">
      <c r="E22570"/>
    </row>
    <row r="22571" spans="5:5" ht="13.5" thickTop="1" thickBot="1">
      <c r="E22571"/>
    </row>
    <row r="22572" spans="5:5" ht="13.5" thickTop="1" thickBot="1">
      <c r="E22572"/>
    </row>
    <row r="22573" spans="5:5" ht="13.5" thickTop="1" thickBot="1">
      <c r="E22573"/>
    </row>
    <row r="22574" spans="5:5" ht="13.5" thickTop="1" thickBot="1">
      <c r="E22574"/>
    </row>
    <row r="22575" spans="5:5" ht="13.5" thickTop="1" thickBot="1">
      <c r="E22575"/>
    </row>
    <row r="22576" spans="5:5" ht="13.5" thickTop="1" thickBot="1">
      <c r="E22576"/>
    </row>
    <row r="22577" spans="5:5" ht="13.5" thickTop="1" thickBot="1">
      <c r="E22577"/>
    </row>
    <row r="22578" spans="5:5" ht="13.5" thickTop="1" thickBot="1">
      <c r="E22578"/>
    </row>
    <row r="22579" spans="5:5" ht="13.5" thickTop="1" thickBot="1">
      <c r="E22579"/>
    </row>
    <row r="22580" spans="5:5" ht="13.5" thickTop="1" thickBot="1">
      <c r="E22580"/>
    </row>
    <row r="22581" spans="5:5" ht="13.5" thickTop="1" thickBot="1">
      <c r="E22581"/>
    </row>
    <row r="22582" spans="5:5" ht="13.5" thickTop="1" thickBot="1">
      <c r="E22582"/>
    </row>
    <row r="22583" spans="5:5" ht="13.5" thickTop="1" thickBot="1">
      <c r="E22583"/>
    </row>
    <row r="22584" spans="5:5" ht="13.5" thickTop="1" thickBot="1">
      <c r="E22584"/>
    </row>
    <row r="22585" spans="5:5" ht="13.5" thickTop="1" thickBot="1">
      <c r="E22585"/>
    </row>
    <row r="22586" spans="5:5" ht="13.5" thickTop="1" thickBot="1">
      <c r="E22586"/>
    </row>
    <row r="22587" spans="5:5" ht="13.5" thickTop="1" thickBot="1">
      <c r="E22587"/>
    </row>
    <row r="22588" spans="5:5" ht="13.5" thickTop="1" thickBot="1">
      <c r="E22588"/>
    </row>
    <row r="22589" spans="5:5" ht="13.5" thickTop="1" thickBot="1">
      <c r="E22589"/>
    </row>
    <row r="22590" spans="5:5" ht="13.5" thickTop="1" thickBot="1">
      <c r="E22590"/>
    </row>
    <row r="22591" spans="5:5" ht="13.5" thickTop="1" thickBot="1">
      <c r="E22591"/>
    </row>
    <row r="22592" spans="5:5" ht="13.5" thickTop="1" thickBot="1">
      <c r="E22592"/>
    </row>
    <row r="22593" spans="5:5" ht="13.5" thickTop="1" thickBot="1">
      <c r="E22593"/>
    </row>
    <row r="22594" spans="5:5" ht="13.5" thickTop="1" thickBot="1">
      <c r="E22594"/>
    </row>
    <row r="22595" spans="5:5" ht="13.5" thickTop="1" thickBot="1">
      <c r="E22595"/>
    </row>
    <row r="22596" spans="5:5" ht="13.5" thickTop="1" thickBot="1">
      <c r="E22596"/>
    </row>
    <row r="22597" spans="5:5" ht="13.5" thickTop="1" thickBot="1">
      <c r="E22597"/>
    </row>
    <row r="22598" spans="5:5" ht="13.5" thickTop="1" thickBot="1">
      <c r="E22598"/>
    </row>
    <row r="22599" spans="5:5" ht="13.5" thickTop="1" thickBot="1">
      <c r="E22599"/>
    </row>
    <row r="22600" spans="5:5" ht="13.5" thickTop="1" thickBot="1">
      <c r="E22600"/>
    </row>
    <row r="22601" spans="5:5" ht="13.5" thickTop="1" thickBot="1">
      <c r="E22601"/>
    </row>
    <row r="22602" spans="5:5" ht="13.5" thickTop="1" thickBot="1">
      <c r="E22602"/>
    </row>
    <row r="22603" spans="5:5" ht="13.5" thickTop="1" thickBot="1">
      <c r="E22603"/>
    </row>
    <row r="22604" spans="5:5" ht="13.5" thickTop="1" thickBot="1">
      <c r="E22604"/>
    </row>
    <row r="22605" spans="5:5" ht="13.5" thickTop="1" thickBot="1">
      <c r="E22605"/>
    </row>
    <row r="22606" spans="5:5" ht="13.5" thickTop="1" thickBot="1">
      <c r="E22606"/>
    </row>
    <row r="22607" spans="5:5" ht="13.5" thickTop="1" thickBot="1">
      <c r="E22607"/>
    </row>
    <row r="22608" spans="5:5" ht="13" thickTop="1">
      <c r="E22608"/>
    </row>
    <row r="22609" spans="5:5">
      <c r="E22609"/>
    </row>
    <row r="22610" spans="5:5">
      <c r="E22610"/>
    </row>
    <row r="22611" spans="5:5">
      <c r="E22611"/>
    </row>
    <row r="22612" spans="5:5">
      <c r="E22612"/>
    </row>
    <row r="22613" spans="5:5">
      <c r="E22613"/>
    </row>
    <row r="22614" spans="5:5">
      <c r="E22614"/>
    </row>
    <row r="22615" spans="5:5">
      <c r="E22615"/>
    </row>
    <row r="22616" spans="5:5">
      <c r="E22616"/>
    </row>
    <row r="22617" spans="5:5">
      <c r="E22617"/>
    </row>
    <row r="22618" spans="5:5">
      <c r="E22618"/>
    </row>
    <row r="22619" spans="5:5">
      <c r="E22619"/>
    </row>
    <row r="22620" spans="5:5">
      <c r="E22620"/>
    </row>
    <row r="22621" spans="5:5" ht="13" thickBot="1">
      <c r="E22621"/>
    </row>
    <row r="22622" spans="5:5" ht="13.5" thickTop="1" thickBot="1">
      <c r="E22622"/>
    </row>
    <row r="22623" spans="5:5" ht="13.5" thickTop="1" thickBot="1">
      <c r="E22623"/>
    </row>
    <row r="22624" spans="5:5" ht="13.5" thickTop="1" thickBot="1">
      <c r="E22624"/>
    </row>
    <row r="22625" spans="5:5" ht="13.5" thickTop="1" thickBot="1">
      <c r="E22625"/>
    </row>
    <row r="22626" spans="5:5" ht="13.5" thickTop="1" thickBot="1">
      <c r="E22626"/>
    </row>
    <row r="22627" spans="5:5" ht="13.5" thickTop="1" thickBot="1">
      <c r="E22627"/>
    </row>
    <row r="22628" spans="5:5" ht="13.5" thickTop="1" thickBot="1">
      <c r="E22628"/>
    </row>
    <row r="22629" spans="5:5" ht="13.5" thickTop="1" thickBot="1">
      <c r="E22629"/>
    </row>
    <row r="22630" spans="5:5" ht="13.5" thickTop="1" thickBot="1">
      <c r="E22630"/>
    </row>
    <row r="22631" spans="5:5" ht="13.5" thickTop="1" thickBot="1">
      <c r="E22631"/>
    </row>
    <row r="22632" spans="5:5" ht="13.5" thickTop="1" thickBot="1">
      <c r="E22632"/>
    </row>
    <row r="22633" spans="5:5" ht="13.5" thickTop="1" thickBot="1">
      <c r="E22633"/>
    </row>
    <row r="22634" spans="5:5" ht="13.5" thickTop="1" thickBot="1">
      <c r="E22634"/>
    </row>
    <row r="22635" spans="5:5" ht="13.5" thickTop="1" thickBot="1">
      <c r="E22635"/>
    </row>
    <row r="22636" spans="5:5" ht="13.5" thickTop="1" thickBot="1">
      <c r="E22636"/>
    </row>
    <row r="22637" spans="5:5" ht="13.5" thickTop="1" thickBot="1">
      <c r="E22637"/>
    </row>
    <row r="22638" spans="5:5" ht="13.5" thickTop="1" thickBot="1">
      <c r="E22638"/>
    </row>
    <row r="22639" spans="5:5" ht="13.5" thickTop="1" thickBot="1">
      <c r="E22639"/>
    </row>
    <row r="22640" spans="5:5" ht="13.5" thickTop="1" thickBot="1">
      <c r="E22640"/>
    </row>
    <row r="22641" spans="5:5" ht="13.5" thickTop="1" thickBot="1">
      <c r="E22641"/>
    </row>
    <row r="22642" spans="5:5" ht="13.5" thickTop="1" thickBot="1">
      <c r="E22642"/>
    </row>
    <row r="22643" spans="5:5" ht="13.5" thickTop="1" thickBot="1">
      <c r="E22643"/>
    </row>
    <row r="22644" spans="5:5" ht="13.5" thickTop="1" thickBot="1">
      <c r="E22644"/>
    </row>
    <row r="22645" spans="5:5" ht="13.5" thickTop="1" thickBot="1">
      <c r="E22645"/>
    </row>
    <row r="22646" spans="5:5" ht="13.5" thickTop="1" thickBot="1">
      <c r="E22646"/>
    </row>
    <row r="22647" spans="5:5" ht="13.5" thickTop="1" thickBot="1">
      <c r="E22647"/>
    </row>
    <row r="22648" spans="5:5" ht="13.5" thickTop="1" thickBot="1">
      <c r="E22648"/>
    </row>
    <row r="22649" spans="5:5" ht="13.5" thickTop="1" thickBot="1">
      <c r="E22649"/>
    </row>
    <row r="22650" spans="5:5" ht="13.5" thickTop="1" thickBot="1">
      <c r="E22650"/>
    </row>
    <row r="22651" spans="5:5" ht="13.5" thickTop="1" thickBot="1">
      <c r="E22651"/>
    </row>
    <row r="22652" spans="5:5" ht="13.5" thickTop="1" thickBot="1">
      <c r="E22652"/>
    </row>
    <row r="22653" spans="5:5" ht="13.5" thickTop="1" thickBot="1">
      <c r="E22653"/>
    </row>
    <row r="22654" spans="5:5" ht="13.5" thickTop="1" thickBot="1">
      <c r="E22654"/>
    </row>
    <row r="22655" spans="5:5" ht="13.5" thickTop="1" thickBot="1">
      <c r="E22655"/>
    </row>
    <row r="22656" spans="5:5" ht="13.5" thickTop="1" thickBot="1">
      <c r="E22656"/>
    </row>
    <row r="22657" spans="5:5" ht="13.5" thickTop="1" thickBot="1">
      <c r="E22657"/>
    </row>
    <row r="22658" spans="5:5" ht="13.5" thickTop="1" thickBot="1">
      <c r="E22658"/>
    </row>
    <row r="22659" spans="5:5" ht="13.5" thickTop="1" thickBot="1">
      <c r="E22659"/>
    </row>
    <row r="22660" spans="5:5" ht="13.5" thickTop="1" thickBot="1">
      <c r="E22660"/>
    </row>
    <row r="22661" spans="5:5" ht="13.5" thickTop="1" thickBot="1">
      <c r="E22661"/>
    </row>
    <row r="22662" spans="5:5" ht="13.5" thickTop="1" thickBot="1">
      <c r="E22662"/>
    </row>
    <row r="22663" spans="5:5" ht="13.5" thickTop="1" thickBot="1">
      <c r="E22663"/>
    </row>
    <row r="22664" spans="5:5" ht="13.5" thickTop="1" thickBot="1">
      <c r="E22664"/>
    </row>
    <row r="22665" spans="5:5" ht="13.5" thickTop="1" thickBot="1">
      <c r="E22665"/>
    </row>
    <row r="22666" spans="5:5" ht="13.5" thickTop="1" thickBot="1">
      <c r="E22666"/>
    </row>
    <row r="22667" spans="5:5" ht="13.5" thickTop="1" thickBot="1">
      <c r="E22667"/>
    </row>
    <row r="22668" spans="5:5" ht="13.5" thickTop="1" thickBot="1">
      <c r="E22668"/>
    </row>
    <row r="22669" spans="5:5" ht="13.5" thickTop="1" thickBot="1">
      <c r="E22669"/>
    </row>
    <row r="22670" spans="5:5" ht="13.5" thickTop="1" thickBot="1">
      <c r="E22670"/>
    </row>
    <row r="22671" spans="5:5" ht="13.5" thickTop="1" thickBot="1">
      <c r="E22671"/>
    </row>
    <row r="22672" spans="5:5" ht="13.5" thickTop="1" thickBot="1">
      <c r="E22672"/>
    </row>
    <row r="22673" spans="5:5" ht="13.5" thickTop="1" thickBot="1">
      <c r="E22673"/>
    </row>
    <row r="22674" spans="5:5" ht="13.5" thickTop="1" thickBot="1">
      <c r="E22674"/>
    </row>
    <row r="22675" spans="5:5" ht="13.5" thickTop="1" thickBot="1">
      <c r="E22675"/>
    </row>
    <row r="22676" spans="5:5" ht="13.5" thickTop="1" thickBot="1">
      <c r="E22676"/>
    </row>
    <row r="22677" spans="5:5" ht="13.5" thickTop="1" thickBot="1">
      <c r="E22677"/>
    </row>
    <row r="22678" spans="5:5" ht="13" thickTop="1">
      <c r="E22678"/>
    </row>
    <row r="22679" spans="5:5">
      <c r="E22679"/>
    </row>
    <row r="22680" spans="5:5">
      <c r="E22680"/>
    </row>
    <row r="22681" spans="5:5">
      <c r="E22681"/>
    </row>
    <row r="22682" spans="5:5">
      <c r="E22682"/>
    </row>
    <row r="22683" spans="5:5">
      <c r="E22683"/>
    </row>
    <row r="22684" spans="5:5">
      <c r="E22684"/>
    </row>
    <row r="22685" spans="5:5">
      <c r="E22685"/>
    </row>
    <row r="22686" spans="5:5">
      <c r="E22686"/>
    </row>
    <row r="22687" spans="5:5">
      <c r="E22687"/>
    </row>
    <row r="22688" spans="5:5">
      <c r="E22688"/>
    </row>
    <row r="22689" spans="5:5">
      <c r="E22689"/>
    </row>
    <row r="22690" spans="5:5">
      <c r="E22690"/>
    </row>
    <row r="22691" spans="5:5" ht="13" thickBot="1">
      <c r="E22691"/>
    </row>
    <row r="22692" spans="5:5" ht="13.5" thickTop="1" thickBot="1">
      <c r="E22692"/>
    </row>
    <row r="22693" spans="5:5" ht="13.5" thickTop="1" thickBot="1">
      <c r="E22693"/>
    </row>
    <row r="22694" spans="5:5" ht="13.5" thickTop="1" thickBot="1">
      <c r="E22694"/>
    </row>
    <row r="22695" spans="5:5" ht="13.5" thickTop="1" thickBot="1">
      <c r="E22695"/>
    </row>
    <row r="22696" spans="5:5" ht="13.5" thickTop="1" thickBot="1">
      <c r="E22696"/>
    </row>
    <row r="22697" spans="5:5" ht="13.5" thickTop="1" thickBot="1">
      <c r="E22697"/>
    </row>
    <row r="22698" spans="5:5" ht="13.5" thickTop="1" thickBot="1">
      <c r="E22698"/>
    </row>
    <row r="22699" spans="5:5" ht="13.5" thickTop="1" thickBot="1">
      <c r="E22699"/>
    </row>
    <row r="22700" spans="5:5" ht="13.5" thickTop="1" thickBot="1">
      <c r="E22700"/>
    </row>
    <row r="22701" spans="5:5" ht="13.5" thickTop="1" thickBot="1">
      <c r="E22701"/>
    </row>
    <row r="22702" spans="5:5" ht="13.5" thickTop="1" thickBot="1">
      <c r="E22702"/>
    </row>
    <row r="22703" spans="5:5" ht="13.5" thickTop="1" thickBot="1">
      <c r="E22703"/>
    </row>
    <row r="22704" spans="5:5" ht="13.5" thickTop="1" thickBot="1">
      <c r="E22704"/>
    </row>
    <row r="22705" spans="5:5" ht="13.5" thickTop="1" thickBot="1">
      <c r="E22705"/>
    </row>
    <row r="22706" spans="5:5" ht="13.5" thickTop="1" thickBot="1">
      <c r="E22706"/>
    </row>
    <row r="22707" spans="5:5" ht="13.5" thickTop="1" thickBot="1">
      <c r="E22707"/>
    </row>
    <row r="22708" spans="5:5" ht="13.5" thickTop="1" thickBot="1">
      <c r="E22708"/>
    </row>
    <row r="22709" spans="5:5" ht="13.5" thickTop="1" thickBot="1">
      <c r="E22709"/>
    </row>
    <row r="22710" spans="5:5" ht="13.5" thickTop="1" thickBot="1">
      <c r="E22710"/>
    </row>
    <row r="22711" spans="5:5" ht="13.5" thickTop="1" thickBot="1">
      <c r="E22711"/>
    </row>
    <row r="22712" spans="5:5" ht="13.5" thickTop="1" thickBot="1">
      <c r="E22712"/>
    </row>
    <row r="22713" spans="5:5" ht="13.5" thickTop="1" thickBot="1">
      <c r="E22713"/>
    </row>
    <row r="22714" spans="5:5" ht="13.5" thickTop="1" thickBot="1">
      <c r="E22714"/>
    </row>
    <row r="22715" spans="5:5" ht="13.5" thickTop="1" thickBot="1">
      <c r="E22715"/>
    </row>
    <row r="22716" spans="5:5" ht="13.5" thickTop="1" thickBot="1">
      <c r="E22716"/>
    </row>
    <row r="22717" spans="5:5" ht="13.5" thickTop="1" thickBot="1">
      <c r="E22717"/>
    </row>
    <row r="22718" spans="5:5" ht="13.5" thickTop="1" thickBot="1">
      <c r="E22718"/>
    </row>
    <row r="22719" spans="5:5" ht="13.5" thickTop="1" thickBot="1">
      <c r="E22719"/>
    </row>
    <row r="22720" spans="5:5" ht="13.5" thickTop="1" thickBot="1">
      <c r="E22720"/>
    </row>
    <row r="22721" spans="5:5" ht="13.5" thickTop="1" thickBot="1">
      <c r="E22721"/>
    </row>
    <row r="22722" spans="5:5" ht="13.5" thickTop="1" thickBot="1">
      <c r="E22722"/>
    </row>
    <row r="22723" spans="5:5" ht="13.5" thickTop="1" thickBot="1">
      <c r="E22723"/>
    </row>
    <row r="22724" spans="5:5" ht="13.5" thickTop="1" thickBot="1">
      <c r="E22724"/>
    </row>
    <row r="22725" spans="5:5" ht="13.5" thickTop="1" thickBot="1">
      <c r="E22725"/>
    </row>
    <row r="22726" spans="5:5" ht="13.5" thickTop="1" thickBot="1">
      <c r="E22726"/>
    </row>
    <row r="22727" spans="5:5" ht="13.5" thickTop="1" thickBot="1">
      <c r="E22727"/>
    </row>
    <row r="22728" spans="5:5" ht="13.5" thickTop="1" thickBot="1">
      <c r="E22728"/>
    </row>
    <row r="22729" spans="5:5" ht="13.5" thickTop="1" thickBot="1">
      <c r="E22729"/>
    </row>
    <row r="22730" spans="5:5" ht="13.5" thickTop="1" thickBot="1">
      <c r="E22730"/>
    </row>
    <row r="22731" spans="5:5" ht="13.5" thickTop="1" thickBot="1">
      <c r="E22731"/>
    </row>
    <row r="22732" spans="5:5" ht="13.5" thickTop="1" thickBot="1">
      <c r="E22732"/>
    </row>
    <row r="22733" spans="5:5" ht="13.5" thickTop="1" thickBot="1">
      <c r="E22733"/>
    </row>
    <row r="22734" spans="5:5" ht="13.5" thickTop="1" thickBot="1">
      <c r="E22734"/>
    </row>
    <row r="22735" spans="5:5" ht="13.5" thickTop="1" thickBot="1">
      <c r="E22735"/>
    </row>
    <row r="22736" spans="5:5" ht="13.5" thickTop="1" thickBot="1">
      <c r="E22736"/>
    </row>
    <row r="22737" spans="5:5" ht="13.5" thickTop="1" thickBot="1">
      <c r="E22737"/>
    </row>
    <row r="22738" spans="5:5" ht="13.5" thickTop="1" thickBot="1">
      <c r="E22738"/>
    </row>
    <row r="22739" spans="5:5" ht="13.5" thickTop="1" thickBot="1">
      <c r="E22739"/>
    </row>
    <row r="22740" spans="5:5" ht="13.5" thickTop="1" thickBot="1">
      <c r="E22740"/>
    </row>
    <row r="22741" spans="5:5" ht="13.5" thickTop="1" thickBot="1">
      <c r="E22741"/>
    </row>
    <row r="22742" spans="5:5" ht="13.5" thickTop="1" thickBot="1">
      <c r="E22742"/>
    </row>
    <row r="22743" spans="5:5" ht="13.5" thickTop="1" thickBot="1">
      <c r="E22743"/>
    </row>
    <row r="22744" spans="5:5" ht="13.5" thickTop="1" thickBot="1">
      <c r="E22744"/>
    </row>
    <row r="22745" spans="5:5" ht="13.5" thickTop="1" thickBot="1">
      <c r="E22745"/>
    </row>
    <row r="22746" spans="5:5" ht="13.5" thickTop="1" thickBot="1">
      <c r="E22746"/>
    </row>
    <row r="22747" spans="5:5" ht="13.5" thickTop="1" thickBot="1">
      <c r="E22747"/>
    </row>
    <row r="22748" spans="5:5" ht="13" thickTop="1">
      <c r="E22748"/>
    </row>
    <row r="22749" spans="5:5">
      <c r="E22749"/>
    </row>
    <row r="22750" spans="5:5">
      <c r="E22750"/>
    </row>
    <row r="22751" spans="5:5">
      <c r="E22751"/>
    </row>
    <row r="22752" spans="5:5">
      <c r="E22752"/>
    </row>
    <row r="22753" spans="5:5">
      <c r="E22753"/>
    </row>
    <row r="22754" spans="5:5">
      <c r="E22754"/>
    </row>
    <row r="22755" spans="5:5">
      <c r="E22755"/>
    </row>
    <row r="22756" spans="5:5">
      <c r="E22756"/>
    </row>
    <row r="22757" spans="5:5">
      <c r="E22757"/>
    </row>
    <row r="22758" spans="5:5">
      <c r="E22758"/>
    </row>
    <row r="22759" spans="5:5">
      <c r="E22759"/>
    </row>
    <row r="22760" spans="5:5">
      <c r="E22760"/>
    </row>
    <row r="22761" spans="5:5" ht="13" thickBot="1">
      <c r="E22761"/>
    </row>
    <row r="22762" spans="5:5" ht="13.5" thickTop="1" thickBot="1">
      <c r="E22762"/>
    </row>
    <row r="22763" spans="5:5" ht="13.5" thickTop="1" thickBot="1">
      <c r="E22763"/>
    </row>
    <row r="22764" spans="5:5" ht="13.5" thickTop="1" thickBot="1">
      <c r="E22764"/>
    </row>
    <row r="22765" spans="5:5" ht="13.5" thickTop="1" thickBot="1">
      <c r="E22765"/>
    </row>
    <row r="22766" spans="5:5" ht="13.5" thickTop="1" thickBot="1">
      <c r="E22766"/>
    </row>
    <row r="22767" spans="5:5" ht="13.5" thickTop="1" thickBot="1">
      <c r="E22767"/>
    </row>
    <row r="22768" spans="5:5" ht="13.5" thickTop="1" thickBot="1">
      <c r="E22768"/>
    </row>
    <row r="22769" spans="5:5" ht="13.5" thickTop="1" thickBot="1">
      <c r="E22769"/>
    </row>
    <row r="22770" spans="5:5" ht="13.5" thickTop="1" thickBot="1">
      <c r="E22770"/>
    </row>
    <row r="22771" spans="5:5" ht="13.5" thickTop="1" thickBot="1">
      <c r="E22771"/>
    </row>
    <row r="22772" spans="5:5" ht="13.5" thickTop="1" thickBot="1">
      <c r="E22772"/>
    </row>
    <row r="22773" spans="5:5" ht="13.5" thickTop="1" thickBot="1">
      <c r="E22773"/>
    </row>
    <row r="22774" spans="5:5" ht="13.5" thickTop="1" thickBot="1">
      <c r="E22774"/>
    </row>
    <row r="22775" spans="5:5" ht="13.5" thickTop="1" thickBot="1">
      <c r="E22775"/>
    </row>
    <row r="22776" spans="5:5" ht="13.5" thickTop="1" thickBot="1">
      <c r="E22776"/>
    </row>
    <row r="22777" spans="5:5" ht="13.5" thickTop="1" thickBot="1">
      <c r="E22777"/>
    </row>
    <row r="22778" spans="5:5" ht="13.5" thickTop="1" thickBot="1">
      <c r="E22778"/>
    </row>
    <row r="22779" spans="5:5" ht="13.5" thickTop="1" thickBot="1">
      <c r="E22779"/>
    </row>
    <row r="22780" spans="5:5" ht="13.5" thickTop="1" thickBot="1">
      <c r="E22780"/>
    </row>
    <row r="22781" spans="5:5" ht="13.5" thickTop="1" thickBot="1">
      <c r="E22781"/>
    </row>
    <row r="22782" spans="5:5" ht="13.5" thickTop="1" thickBot="1">
      <c r="E22782"/>
    </row>
    <row r="22783" spans="5:5" ht="13.5" thickTop="1" thickBot="1">
      <c r="E22783"/>
    </row>
    <row r="22784" spans="5:5" ht="13.5" thickTop="1" thickBot="1">
      <c r="E22784"/>
    </row>
    <row r="22785" spans="5:5" ht="13.5" thickTop="1" thickBot="1">
      <c r="E22785"/>
    </row>
    <row r="22786" spans="5:5" ht="13.5" thickTop="1" thickBot="1">
      <c r="E22786"/>
    </row>
    <row r="22787" spans="5:5" ht="13.5" thickTop="1" thickBot="1">
      <c r="E22787"/>
    </row>
    <row r="22788" spans="5:5" ht="13.5" thickTop="1" thickBot="1">
      <c r="E22788"/>
    </row>
    <row r="22789" spans="5:5" ht="13.5" thickTop="1" thickBot="1">
      <c r="E22789"/>
    </row>
    <row r="22790" spans="5:5" ht="13.5" thickTop="1" thickBot="1">
      <c r="E22790"/>
    </row>
    <row r="22791" spans="5:5" ht="13.5" thickTop="1" thickBot="1">
      <c r="E22791"/>
    </row>
    <row r="22792" spans="5:5" ht="13.5" thickTop="1" thickBot="1">
      <c r="E22792"/>
    </row>
    <row r="22793" spans="5:5" ht="13.5" thickTop="1" thickBot="1">
      <c r="E22793"/>
    </row>
    <row r="22794" spans="5:5" ht="13.5" thickTop="1" thickBot="1">
      <c r="E22794"/>
    </row>
    <row r="22795" spans="5:5" ht="13.5" thickTop="1" thickBot="1">
      <c r="E22795"/>
    </row>
    <row r="22796" spans="5:5" ht="13.5" thickTop="1" thickBot="1">
      <c r="E22796"/>
    </row>
    <row r="22797" spans="5:5" ht="13.5" thickTop="1" thickBot="1">
      <c r="E22797"/>
    </row>
    <row r="22798" spans="5:5" ht="13.5" thickTop="1" thickBot="1">
      <c r="E22798"/>
    </row>
    <row r="22799" spans="5:5" ht="13.5" thickTop="1" thickBot="1">
      <c r="E22799"/>
    </row>
    <row r="22800" spans="5:5" ht="13.5" thickTop="1" thickBot="1">
      <c r="E22800"/>
    </row>
    <row r="22801" spans="5:5" ht="13.5" thickTop="1" thickBot="1">
      <c r="E22801"/>
    </row>
    <row r="22802" spans="5:5" ht="13.5" thickTop="1" thickBot="1">
      <c r="E22802"/>
    </row>
    <row r="22803" spans="5:5" ht="13.5" thickTop="1" thickBot="1">
      <c r="E22803"/>
    </row>
    <row r="22804" spans="5:5" ht="13.5" thickTop="1" thickBot="1">
      <c r="E22804"/>
    </row>
    <row r="22805" spans="5:5" ht="13.5" thickTop="1" thickBot="1">
      <c r="E22805"/>
    </row>
    <row r="22806" spans="5:5" ht="13.5" thickTop="1" thickBot="1">
      <c r="E22806"/>
    </row>
    <row r="22807" spans="5:5" ht="13.5" thickTop="1" thickBot="1">
      <c r="E22807"/>
    </row>
    <row r="22808" spans="5:5" ht="13.5" thickTop="1" thickBot="1">
      <c r="E22808"/>
    </row>
    <row r="22809" spans="5:5" ht="13.5" thickTop="1" thickBot="1">
      <c r="E22809"/>
    </row>
    <row r="22810" spans="5:5" ht="13.5" thickTop="1" thickBot="1">
      <c r="E22810"/>
    </row>
    <row r="22811" spans="5:5" ht="13.5" thickTop="1" thickBot="1">
      <c r="E22811"/>
    </row>
    <row r="22812" spans="5:5" ht="13.5" thickTop="1" thickBot="1">
      <c r="E22812"/>
    </row>
    <row r="22813" spans="5:5" ht="13.5" thickTop="1" thickBot="1">
      <c r="E22813"/>
    </row>
    <row r="22814" spans="5:5" ht="13.5" thickTop="1" thickBot="1">
      <c r="E22814"/>
    </row>
    <row r="22815" spans="5:5" ht="13.5" thickTop="1" thickBot="1">
      <c r="E22815"/>
    </row>
    <row r="22816" spans="5:5" ht="13.5" thickTop="1" thickBot="1">
      <c r="E22816"/>
    </row>
    <row r="22817" spans="5:5" ht="13.5" thickTop="1" thickBot="1">
      <c r="E22817"/>
    </row>
    <row r="22818" spans="5:5" ht="13" thickTop="1">
      <c r="E22818"/>
    </row>
    <row r="22819" spans="5:5">
      <c r="E22819"/>
    </row>
    <row r="22820" spans="5:5">
      <c r="E22820"/>
    </row>
    <row r="22821" spans="5:5">
      <c r="E22821"/>
    </row>
    <row r="22822" spans="5:5">
      <c r="E22822"/>
    </row>
    <row r="22823" spans="5:5">
      <c r="E22823"/>
    </row>
    <row r="22824" spans="5:5">
      <c r="E22824"/>
    </row>
    <row r="22825" spans="5:5">
      <c r="E22825"/>
    </row>
    <row r="22826" spans="5:5">
      <c r="E22826"/>
    </row>
    <row r="22827" spans="5:5">
      <c r="E22827"/>
    </row>
    <row r="22828" spans="5:5">
      <c r="E22828"/>
    </row>
    <row r="22829" spans="5:5">
      <c r="E22829"/>
    </row>
    <row r="22830" spans="5:5">
      <c r="E22830"/>
    </row>
    <row r="22831" spans="5:5" ht="13" thickBot="1">
      <c r="E22831"/>
    </row>
    <row r="22832" spans="5:5" ht="13.5" thickTop="1" thickBot="1">
      <c r="E22832"/>
    </row>
    <row r="22833" spans="5:5" ht="13.5" thickTop="1" thickBot="1">
      <c r="E22833"/>
    </row>
    <row r="22834" spans="5:5" ht="13.5" thickTop="1" thickBot="1">
      <c r="E22834"/>
    </row>
    <row r="22835" spans="5:5" ht="13.5" thickTop="1" thickBot="1">
      <c r="E22835"/>
    </row>
    <row r="22836" spans="5:5" ht="13.5" thickTop="1" thickBot="1">
      <c r="E22836"/>
    </row>
    <row r="22837" spans="5:5" ht="13.5" thickTop="1" thickBot="1">
      <c r="E22837"/>
    </row>
    <row r="22838" spans="5:5" ht="13.5" thickTop="1" thickBot="1">
      <c r="E22838"/>
    </row>
    <row r="22839" spans="5:5" ht="13.5" thickTop="1" thickBot="1">
      <c r="E22839"/>
    </row>
    <row r="22840" spans="5:5" ht="13.5" thickTop="1" thickBot="1">
      <c r="E22840"/>
    </row>
    <row r="22841" spans="5:5" ht="13.5" thickTop="1" thickBot="1">
      <c r="E22841"/>
    </row>
    <row r="22842" spans="5:5" ht="13.5" thickTop="1" thickBot="1">
      <c r="E22842"/>
    </row>
    <row r="22843" spans="5:5" ht="13.5" thickTop="1" thickBot="1">
      <c r="E22843"/>
    </row>
    <row r="22844" spans="5:5" ht="13.5" thickTop="1" thickBot="1">
      <c r="E22844"/>
    </row>
    <row r="22845" spans="5:5" ht="13.5" thickTop="1" thickBot="1">
      <c r="E22845"/>
    </row>
    <row r="22846" spans="5:5" ht="13.5" thickTop="1" thickBot="1">
      <c r="E22846"/>
    </row>
    <row r="22847" spans="5:5" ht="13.5" thickTop="1" thickBot="1">
      <c r="E22847"/>
    </row>
    <row r="22848" spans="5:5" ht="13.5" thickTop="1" thickBot="1">
      <c r="E22848"/>
    </row>
    <row r="22849" spans="5:5" ht="13.5" thickTop="1" thickBot="1">
      <c r="E22849"/>
    </row>
    <row r="22850" spans="5:5" ht="13.5" thickTop="1" thickBot="1">
      <c r="E22850"/>
    </row>
    <row r="22851" spans="5:5" ht="13.5" thickTop="1" thickBot="1">
      <c r="E22851"/>
    </row>
    <row r="22852" spans="5:5" ht="13.5" thickTop="1" thickBot="1">
      <c r="E22852"/>
    </row>
    <row r="22853" spans="5:5" ht="13.5" thickTop="1" thickBot="1">
      <c r="E22853"/>
    </row>
    <row r="22854" spans="5:5" ht="13.5" thickTop="1" thickBot="1">
      <c r="E22854"/>
    </row>
    <row r="22855" spans="5:5" ht="13.5" thickTop="1" thickBot="1">
      <c r="E22855"/>
    </row>
    <row r="22856" spans="5:5" ht="13.5" thickTop="1" thickBot="1">
      <c r="E22856"/>
    </row>
    <row r="22857" spans="5:5" ht="13.5" thickTop="1" thickBot="1">
      <c r="E22857"/>
    </row>
    <row r="22858" spans="5:5" ht="13.5" thickTop="1" thickBot="1">
      <c r="E22858"/>
    </row>
    <row r="22859" spans="5:5" ht="13.5" thickTop="1" thickBot="1">
      <c r="E22859"/>
    </row>
    <row r="22860" spans="5:5" ht="13.5" thickTop="1" thickBot="1">
      <c r="E22860"/>
    </row>
    <row r="22861" spans="5:5" ht="13.5" thickTop="1" thickBot="1">
      <c r="E22861"/>
    </row>
    <row r="22862" spans="5:5" ht="13.5" thickTop="1" thickBot="1">
      <c r="E22862"/>
    </row>
    <row r="22863" spans="5:5" ht="13.5" thickTop="1" thickBot="1">
      <c r="E22863"/>
    </row>
    <row r="22864" spans="5:5" ht="13.5" thickTop="1" thickBot="1">
      <c r="E22864"/>
    </row>
    <row r="22865" spans="5:5" ht="13.5" thickTop="1" thickBot="1">
      <c r="E22865"/>
    </row>
    <row r="22866" spans="5:5" ht="13.5" thickTop="1" thickBot="1">
      <c r="E22866"/>
    </row>
    <row r="22867" spans="5:5" ht="13.5" thickTop="1" thickBot="1">
      <c r="E22867"/>
    </row>
    <row r="22868" spans="5:5" ht="13.5" thickTop="1" thickBot="1">
      <c r="E22868"/>
    </row>
    <row r="22869" spans="5:5" ht="13.5" thickTop="1" thickBot="1">
      <c r="E22869"/>
    </row>
    <row r="22870" spans="5:5" ht="13.5" thickTop="1" thickBot="1">
      <c r="E22870"/>
    </row>
    <row r="22871" spans="5:5" ht="13.5" thickTop="1" thickBot="1">
      <c r="E22871"/>
    </row>
    <row r="22872" spans="5:5" ht="13.5" thickTop="1" thickBot="1">
      <c r="E22872"/>
    </row>
    <row r="22873" spans="5:5" ht="13.5" thickTop="1" thickBot="1">
      <c r="E22873"/>
    </row>
    <row r="22874" spans="5:5" ht="13.5" thickTop="1" thickBot="1">
      <c r="E22874"/>
    </row>
    <row r="22875" spans="5:5" ht="13.5" thickTop="1" thickBot="1">
      <c r="E22875"/>
    </row>
    <row r="22876" spans="5:5" ht="13.5" thickTop="1" thickBot="1">
      <c r="E22876"/>
    </row>
    <row r="22877" spans="5:5" ht="13.5" thickTop="1" thickBot="1">
      <c r="E22877"/>
    </row>
    <row r="22878" spans="5:5" ht="13.5" thickTop="1" thickBot="1">
      <c r="E22878"/>
    </row>
    <row r="22879" spans="5:5" ht="13.5" thickTop="1" thickBot="1">
      <c r="E22879"/>
    </row>
    <row r="22880" spans="5:5" ht="13.5" thickTop="1" thickBot="1">
      <c r="E22880"/>
    </row>
    <row r="22881" spans="5:5" ht="13.5" thickTop="1" thickBot="1">
      <c r="E22881"/>
    </row>
    <row r="22882" spans="5:5" ht="13.5" thickTop="1" thickBot="1">
      <c r="E22882"/>
    </row>
    <row r="22883" spans="5:5" ht="13.5" thickTop="1" thickBot="1">
      <c r="E22883"/>
    </row>
    <row r="22884" spans="5:5" ht="13.5" thickTop="1" thickBot="1">
      <c r="E22884"/>
    </row>
    <row r="22885" spans="5:5" ht="13.5" thickTop="1" thickBot="1">
      <c r="E22885"/>
    </row>
    <row r="22886" spans="5:5" ht="13.5" thickTop="1" thickBot="1">
      <c r="E22886"/>
    </row>
    <row r="22887" spans="5:5" ht="13.5" thickTop="1" thickBot="1">
      <c r="E22887"/>
    </row>
    <row r="22888" spans="5:5" ht="13" thickTop="1">
      <c r="E22888"/>
    </row>
    <row r="22889" spans="5:5">
      <c r="E22889"/>
    </row>
    <row r="22890" spans="5:5">
      <c r="E22890"/>
    </row>
    <row r="22891" spans="5:5">
      <c r="E22891"/>
    </row>
    <row r="22892" spans="5:5">
      <c r="E22892"/>
    </row>
    <row r="22893" spans="5:5">
      <c r="E22893"/>
    </row>
    <row r="22894" spans="5:5">
      <c r="E22894"/>
    </row>
    <row r="22895" spans="5:5">
      <c r="E22895"/>
    </row>
    <row r="22896" spans="5:5">
      <c r="E22896"/>
    </row>
    <row r="22897" spans="5:5">
      <c r="E22897"/>
    </row>
    <row r="22898" spans="5:5">
      <c r="E22898"/>
    </row>
    <row r="22899" spans="5:5">
      <c r="E22899"/>
    </row>
    <row r="22900" spans="5:5">
      <c r="E22900"/>
    </row>
    <row r="22901" spans="5:5" ht="13" thickBot="1">
      <c r="E22901"/>
    </row>
    <row r="22902" spans="5:5" ht="13.5" thickTop="1" thickBot="1">
      <c r="E22902"/>
    </row>
    <row r="22903" spans="5:5" ht="13.5" thickTop="1" thickBot="1">
      <c r="E22903"/>
    </row>
    <row r="22904" spans="5:5" ht="13.5" thickTop="1" thickBot="1">
      <c r="E22904"/>
    </row>
    <row r="22905" spans="5:5" ht="13.5" thickTop="1" thickBot="1">
      <c r="E22905"/>
    </row>
    <row r="22906" spans="5:5" ht="13.5" thickTop="1" thickBot="1">
      <c r="E22906"/>
    </row>
    <row r="22907" spans="5:5" ht="13.5" thickTop="1" thickBot="1">
      <c r="E22907"/>
    </row>
    <row r="22908" spans="5:5" ht="13.5" thickTop="1" thickBot="1">
      <c r="E22908"/>
    </row>
    <row r="22909" spans="5:5" ht="13.5" thickTop="1" thickBot="1">
      <c r="E22909"/>
    </row>
    <row r="22910" spans="5:5" ht="13.5" thickTop="1" thickBot="1">
      <c r="E22910"/>
    </row>
    <row r="22911" spans="5:5" ht="13.5" thickTop="1" thickBot="1">
      <c r="E22911"/>
    </row>
    <row r="22912" spans="5:5" ht="13.5" thickTop="1" thickBot="1">
      <c r="E22912"/>
    </row>
    <row r="22913" spans="5:5" ht="13.5" thickTop="1" thickBot="1">
      <c r="E22913"/>
    </row>
    <row r="22914" spans="5:5" ht="13.5" thickTop="1" thickBot="1">
      <c r="E22914"/>
    </row>
    <row r="22915" spans="5:5" ht="13.5" thickTop="1" thickBot="1">
      <c r="E22915"/>
    </row>
    <row r="22916" spans="5:5" ht="13.5" thickTop="1" thickBot="1">
      <c r="E22916"/>
    </row>
    <row r="22917" spans="5:5" ht="13.5" thickTop="1" thickBot="1">
      <c r="E22917"/>
    </row>
    <row r="22918" spans="5:5" ht="13.5" thickTop="1" thickBot="1">
      <c r="E22918"/>
    </row>
    <row r="22919" spans="5:5" ht="13.5" thickTop="1" thickBot="1">
      <c r="E22919"/>
    </row>
    <row r="22920" spans="5:5" ht="13.5" thickTop="1" thickBot="1">
      <c r="E22920"/>
    </row>
    <row r="22921" spans="5:5" ht="13.5" thickTop="1" thickBot="1">
      <c r="E22921"/>
    </row>
    <row r="22922" spans="5:5" ht="13.5" thickTop="1" thickBot="1">
      <c r="E22922"/>
    </row>
    <row r="22923" spans="5:5" ht="13.5" thickTop="1" thickBot="1">
      <c r="E22923"/>
    </row>
    <row r="22924" spans="5:5" ht="13.5" thickTop="1" thickBot="1">
      <c r="E22924"/>
    </row>
    <row r="22925" spans="5:5" ht="13.5" thickTop="1" thickBot="1">
      <c r="E22925"/>
    </row>
    <row r="22926" spans="5:5" ht="13.5" thickTop="1" thickBot="1">
      <c r="E22926"/>
    </row>
    <row r="22927" spans="5:5" ht="13.5" thickTop="1" thickBot="1">
      <c r="E22927"/>
    </row>
    <row r="22928" spans="5:5" ht="13.5" thickTop="1" thickBot="1">
      <c r="E22928"/>
    </row>
    <row r="22929" spans="5:5" ht="13.5" thickTop="1" thickBot="1">
      <c r="E22929"/>
    </row>
    <row r="22930" spans="5:5" ht="13.5" thickTop="1" thickBot="1">
      <c r="E22930"/>
    </row>
    <row r="22931" spans="5:5" ht="13.5" thickTop="1" thickBot="1">
      <c r="E22931"/>
    </row>
    <row r="22932" spans="5:5" ht="13.5" thickTop="1" thickBot="1">
      <c r="E22932"/>
    </row>
    <row r="22933" spans="5:5" ht="13.5" thickTop="1" thickBot="1">
      <c r="E22933"/>
    </row>
    <row r="22934" spans="5:5" ht="13.5" thickTop="1" thickBot="1">
      <c r="E22934"/>
    </row>
    <row r="22935" spans="5:5" ht="13.5" thickTop="1" thickBot="1">
      <c r="E22935"/>
    </row>
    <row r="22936" spans="5:5" ht="13.5" thickTop="1" thickBot="1">
      <c r="E22936"/>
    </row>
    <row r="22937" spans="5:5" ht="13.5" thickTop="1" thickBot="1">
      <c r="E22937"/>
    </row>
    <row r="22938" spans="5:5" ht="13.5" thickTop="1" thickBot="1">
      <c r="E22938"/>
    </row>
    <row r="22939" spans="5:5" ht="13.5" thickTop="1" thickBot="1">
      <c r="E22939"/>
    </row>
    <row r="22940" spans="5:5" ht="13.5" thickTop="1" thickBot="1">
      <c r="E22940"/>
    </row>
    <row r="22941" spans="5:5" ht="13.5" thickTop="1" thickBot="1">
      <c r="E22941"/>
    </row>
    <row r="22942" spans="5:5" ht="13.5" thickTop="1" thickBot="1">
      <c r="E22942"/>
    </row>
    <row r="22943" spans="5:5" ht="13.5" thickTop="1" thickBot="1">
      <c r="E22943"/>
    </row>
    <row r="22944" spans="5:5" ht="13.5" thickTop="1" thickBot="1">
      <c r="E22944"/>
    </row>
    <row r="22945" spans="5:5" ht="13.5" thickTop="1" thickBot="1">
      <c r="E22945"/>
    </row>
    <row r="22946" spans="5:5" ht="13.5" thickTop="1" thickBot="1">
      <c r="E22946"/>
    </row>
    <row r="22947" spans="5:5" ht="13.5" thickTop="1" thickBot="1">
      <c r="E22947"/>
    </row>
    <row r="22948" spans="5:5" ht="13.5" thickTop="1" thickBot="1">
      <c r="E22948"/>
    </row>
    <row r="22949" spans="5:5" ht="13.5" thickTop="1" thickBot="1">
      <c r="E22949"/>
    </row>
    <row r="22950" spans="5:5" ht="13.5" thickTop="1" thickBot="1">
      <c r="E22950"/>
    </row>
    <row r="22951" spans="5:5" ht="13.5" thickTop="1" thickBot="1">
      <c r="E22951"/>
    </row>
    <row r="22952" spans="5:5" ht="13.5" thickTop="1" thickBot="1">
      <c r="E22952"/>
    </row>
    <row r="22953" spans="5:5" ht="13.5" thickTop="1" thickBot="1">
      <c r="E22953"/>
    </row>
    <row r="22954" spans="5:5" ht="13.5" thickTop="1" thickBot="1">
      <c r="E22954"/>
    </row>
    <row r="22955" spans="5:5" ht="13.5" thickTop="1" thickBot="1">
      <c r="E22955"/>
    </row>
    <row r="22956" spans="5:5" ht="13.5" thickTop="1" thickBot="1">
      <c r="E22956"/>
    </row>
    <row r="22957" spans="5:5" ht="13.5" thickTop="1" thickBot="1">
      <c r="E22957"/>
    </row>
    <row r="22958" spans="5:5" ht="13" thickTop="1">
      <c r="E22958"/>
    </row>
    <row r="22959" spans="5:5">
      <c r="E22959"/>
    </row>
    <row r="22960" spans="5:5">
      <c r="E22960"/>
    </row>
    <row r="22961" spans="5:5">
      <c r="E22961"/>
    </row>
    <row r="22962" spans="5:5">
      <c r="E22962"/>
    </row>
    <row r="22963" spans="5:5">
      <c r="E22963"/>
    </row>
    <row r="22964" spans="5:5">
      <c r="E22964"/>
    </row>
    <row r="22965" spans="5:5">
      <c r="E22965"/>
    </row>
    <row r="22966" spans="5:5">
      <c r="E22966"/>
    </row>
    <row r="22967" spans="5:5">
      <c r="E22967"/>
    </row>
    <row r="22968" spans="5:5">
      <c r="E22968"/>
    </row>
    <row r="22969" spans="5:5">
      <c r="E22969"/>
    </row>
    <row r="22970" spans="5:5">
      <c r="E22970"/>
    </row>
    <row r="22971" spans="5:5" ht="13" thickBot="1">
      <c r="E22971"/>
    </row>
    <row r="22972" spans="5:5" ht="13.5" thickTop="1" thickBot="1">
      <c r="E22972"/>
    </row>
    <row r="22973" spans="5:5" ht="13.5" thickTop="1" thickBot="1">
      <c r="E22973"/>
    </row>
    <row r="22974" spans="5:5" ht="13.5" thickTop="1" thickBot="1">
      <c r="E22974"/>
    </row>
    <row r="22975" spans="5:5" ht="13.5" thickTop="1" thickBot="1">
      <c r="E22975"/>
    </row>
    <row r="22976" spans="5:5" ht="13.5" thickTop="1" thickBot="1">
      <c r="E22976"/>
    </row>
    <row r="22977" spans="5:5" ht="13.5" thickTop="1" thickBot="1">
      <c r="E22977"/>
    </row>
    <row r="22978" spans="5:5" ht="13.5" thickTop="1" thickBot="1">
      <c r="E22978"/>
    </row>
    <row r="22979" spans="5:5" ht="13.5" thickTop="1" thickBot="1">
      <c r="E22979"/>
    </row>
    <row r="22980" spans="5:5" ht="13.5" thickTop="1" thickBot="1">
      <c r="E22980"/>
    </row>
    <row r="22981" spans="5:5" ht="13.5" thickTop="1" thickBot="1">
      <c r="E22981"/>
    </row>
    <row r="22982" spans="5:5" ht="13.5" thickTop="1" thickBot="1">
      <c r="E22982"/>
    </row>
    <row r="22983" spans="5:5" ht="13.5" thickTop="1" thickBot="1">
      <c r="E22983"/>
    </row>
    <row r="22984" spans="5:5" ht="13.5" thickTop="1" thickBot="1">
      <c r="E22984"/>
    </row>
    <row r="22985" spans="5:5" ht="13.5" thickTop="1" thickBot="1">
      <c r="E22985"/>
    </row>
    <row r="22986" spans="5:5" ht="13.5" thickTop="1" thickBot="1">
      <c r="E22986"/>
    </row>
    <row r="22987" spans="5:5" ht="13.5" thickTop="1" thickBot="1">
      <c r="E22987"/>
    </row>
    <row r="22988" spans="5:5" ht="13.5" thickTop="1" thickBot="1">
      <c r="E22988"/>
    </row>
    <row r="22989" spans="5:5" ht="13.5" thickTop="1" thickBot="1">
      <c r="E22989"/>
    </row>
    <row r="22990" spans="5:5" ht="13.5" thickTop="1" thickBot="1">
      <c r="E22990"/>
    </row>
    <row r="22991" spans="5:5" ht="13.5" thickTop="1" thickBot="1">
      <c r="E22991"/>
    </row>
    <row r="22992" spans="5:5" ht="13.5" thickTop="1" thickBot="1">
      <c r="E22992"/>
    </row>
    <row r="22993" spans="5:5" ht="13.5" thickTop="1" thickBot="1">
      <c r="E22993"/>
    </row>
    <row r="22994" spans="5:5" ht="13.5" thickTop="1" thickBot="1">
      <c r="E22994"/>
    </row>
    <row r="22995" spans="5:5" ht="13.5" thickTop="1" thickBot="1">
      <c r="E22995"/>
    </row>
    <row r="22996" spans="5:5" ht="13.5" thickTop="1" thickBot="1">
      <c r="E22996"/>
    </row>
    <row r="22997" spans="5:5" ht="13.5" thickTop="1" thickBot="1">
      <c r="E22997"/>
    </row>
    <row r="22998" spans="5:5" ht="13.5" thickTop="1" thickBot="1">
      <c r="E22998"/>
    </row>
    <row r="22999" spans="5:5" ht="13.5" thickTop="1" thickBot="1">
      <c r="E22999"/>
    </row>
    <row r="23000" spans="5:5" ht="13.5" thickTop="1" thickBot="1">
      <c r="E23000"/>
    </row>
    <row r="23001" spans="5:5" ht="13.5" thickTop="1" thickBot="1">
      <c r="E23001"/>
    </row>
    <row r="23002" spans="5:5" ht="13.5" thickTop="1" thickBot="1">
      <c r="E23002"/>
    </row>
    <row r="23003" spans="5:5" ht="13.5" thickTop="1" thickBot="1">
      <c r="E23003"/>
    </row>
    <row r="23004" spans="5:5" ht="13.5" thickTop="1" thickBot="1">
      <c r="E23004"/>
    </row>
    <row r="23005" spans="5:5" ht="13.5" thickTop="1" thickBot="1">
      <c r="E23005"/>
    </row>
    <row r="23006" spans="5:5" ht="13.5" thickTop="1" thickBot="1">
      <c r="E23006"/>
    </row>
    <row r="23007" spans="5:5" ht="13.5" thickTop="1" thickBot="1">
      <c r="E23007"/>
    </row>
    <row r="23008" spans="5:5" ht="13.5" thickTop="1" thickBot="1">
      <c r="E23008"/>
    </row>
    <row r="23009" spans="5:5" ht="13.5" thickTop="1" thickBot="1">
      <c r="E23009"/>
    </row>
    <row r="23010" spans="5:5" ht="13.5" thickTop="1" thickBot="1">
      <c r="E23010"/>
    </row>
    <row r="23011" spans="5:5" ht="13.5" thickTop="1" thickBot="1">
      <c r="E23011"/>
    </row>
    <row r="23012" spans="5:5" ht="13.5" thickTop="1" thickBot="1">
      <c r="E23012"/>
    </row>
    <row r="23013" spans="5:5" ht="13.5" thickTop="1" thickBot="1">
      <c r="E23013"/>
    </row>
    <row r="23014" spans="5:5" ht="13.5" thickTop="1" thickBot="1">
      <c r="E23014"/>
    </row>
    <row r="23015" spans="5:5" ht="13.5" thickTop="1" thickBot="1">
      <c r="E23015"/>
    </row>
    <row r="23016" spans="5:5" ht="13.5" thickTop="1" thickBot="1">
      <c r="E23016"/>
    </row>
    <row r="23017" spans="5:5" ht="13.5" thickTop="1" thickBot="1">
      <c r="E23017"/>
    </row>
    <row r="23018" spans="5:5" ht="13.5" thickTop="1" thickBot="1">
      <c r="E23018"/>
    </row>
    <row r="23019" spans="5:5" ht="13.5" thickTop="1" thickBot="1">
      <c r="E23019"/>
    </row>
    <row r="23020" spans="5:5" ht="13.5" thickTop="1" thickBot="1">
      <c r="E23020"/>
    </row>
    <row r="23021" spans="5:5" ht="13.5" thickTop="1" thickBot="1">
      <c r="E23021"/>
    </row>
    <row r="23022" spans="5:5" ht="13.5" thickTop="1" thickBot="1">
      <c r="E23022"/>
    </row>
    <row r="23023" spans="5:5" ht="13.5" thickTop="1" thickBot="1">
      <c r="E23023"/>
    </row>
    <row r="23024" spans="5:5" ht="13.5" thickTop="1" thickBot="1">
      <c r="E23024"/>
    </row>
    <row r="23025" spans="5:5" ht="13.5" thickTop="1" thickBot="1">
      <c r="E23025"/>
    </row>
    <row r="23026" spans="5:5" ht="13.5" thickTop="1" thickBot="1">
      <c r="E23026"/>
    </row>
    <row r="23027" spans="5:5" ht="13.5" thickTop="1" thickBot="1">
      <c r="E23027"/>
    </row>
    <row r="23028" spans="5:5" ht="13" thickTop="1">
      <c r="E23028"/>
    </row>
    <row r="23029" spans="5:5">
      <c r="E23029"/>
    </row>
    <row r="23030" spans="5:5">
      <c r="E23030"/>
    </row>
    <row r="23031" spans="5:5">
      <c r="E23031"/>
    </row>
    <row r="23032" spans="5:5">
      <c r="E23032"/>
    </row>
    <row r="23033" spans="5:5">
      <c r="E23033"/>
    </row>
    <row r="23034" spans="5:5">
      <c r="E23034"/>
    </row>
    <row r="23035" spans="5:5">
      <c r="E23035"/>
    </row>
    <row r="23036" spans="5:5">
      <c r="E23036"/>
    </row>
    <row r="23037" spans="5:5">
      <c r="E23037"/>
    </row>
    <row r="23038" spans="5:5">
      <c r="E23038"/>
    </row>
    <row r="23039" spans="5:5">
      <c r="E23039"/>
    </row>
    <row r="23040" spans="5:5">
      <c r="E23040"/>
    </row>
    <row r="23041" spans="5:5" ht="13" thickBot="1">
      <c r="E23041"/>
    </row>
    <row r="23042" spans="5:5" ht="13.5" thickTop="1" thickBot="1">
      <c r="E23042"/>
    </row>
    <row r="23043" spans="5:5" ht="13.5" thickTop="1" thickBot="1">
      <c r="E23043"/>
    </row>
    <row r="23044" spans="5:5" ht="13.5" thickTop="1" thickBot="1">
      <c r="E23044"/>
    </row>
    <row r="23045" spans="5:5" ht="13.5" thickTop="1" thickBot="1">
      <c r="E23045"/>
    </row>
    <row r="23046" spans="5:5" ht="13.5" thickTop="1" thickBot="1">
      <c r="E23046"/>
    </row>
    <row r="23047" spans="5:5" ht="13.5" thickTop="1" thickBot="1">
      <c r="E23047"/>
    </row>
    <row r="23048" spans="5:5" ht="13.5" thickTop="1" thickBot="1">
      <c r="E23048"/>
    </row>
    <row r="23049" spans="5:5" ht="13.5" thickTop="1" thickBot="1">
      <c r="E23049"/>
    </row>
    <row r="23050" spans="5:5" ht="13.5" thickTop="1" thickBot="1">
      <c r="E23050"/>
    </row>
    <row r="23051" spans="5:5" ht="13.5" thickTop="1" thickBot="1">
      <c r="E23051"/>
    </row>
    <row r="23052" spans="5:5" ht="13.5" thickTop="1" thickBot="1">
      <c r="E23052"/>
    </row>
    <row r="23053" spans="5:5" ht="13.5" thickTop="1" thickBot="1">
      <c r="E23053"/>
    </row>
    <row r="23054" spans="5:5" ht="13.5" thickTop="1" thickBot="1">
      <c r="E23054"/>
    </row>
    <row r="23055" spans="5:5" ht="13.5" thickTop="1" thickBot="1">
      <c r="E23055"/>
    </row>
    <row r="23056" spans="5:5" ht="13.5" thickTop="1" thickBot="1">
      <c r="E23056"/>
    </row>
    <row r="23057" spans="5:5" ht="13.5" thickTop="1" thickBot="1">
      <c r="E23057"/>
    </row>
    <row r="23058" spans="5:5" ht="13.5" thickTop="1" thickBot="1">
      <c r="E23058"/>
    </row>
    <row r="23059" spans="5:5" ht="13.5" thickTop="1" thickBot="1">
      <c r="E23059"/>
    </row>
    <row r="23060" spans="5:5" ht="13.5" thickTop="1" thickBot="1">
      <c r="E23060"/>
    </row>
    <row r="23061" spans="5:5" ht="13.5" thickTop="1" thickBot="1">
      <c r="E23061"/>
    </row>
    <row r="23062" spans="5:5" ht="13.5" thickTop="1" thickBot="1">
      <c r="E23062"/>
    </row>
    <row r="23063" spans="5:5" ht="13.5" thickTop="1" thickBot="1">
      <c r="E23063"/>
    </row>
    <row r="23064" spans="5:5" ht="13.5" thickTop="1" thickBot="1">
      <c r="E23064"/>
    </row>
    <row r="23065" spans="5:5" ht="13.5" thickTop="1" thickBot="1">
      <c r="E23065"/>
    </row>
    <row r="23066" spans="5:5" ht="13.5" thickTop="1" thickBot="1">
      <c r="E23066"/>
    </row>
    <row r="23067" spans="5:5" ht="13.5" thickTop="1" thickBot="1">
      <c r="E23067"/>
    </row>
    <row r="23068" spans="5:5" ht="13.5" thickTop="1" thickBot="1">
      <c r="E23068"/>
    </row>
    <row r="23069" spans="5:5" ht="13.5" thickTop="1" thickBot="1">
      <c r="E23069"/>
    </row>
    <row r="23070" spans="5:5" ht="13.5" thickTop="1" thickBot="1">
      <c r="E23070"/>
    </row>
    <row r="23071" spans="5:5" ht="13.5" thickTop="1" thickBot="1">
      <c r="E23071"/>
    </row>
    <row r="23072" spans="5:5" ht="13.5" thickTop="1" thickBot="1">
      <c r="E23072"/>
    </row>
    <row r="23073" spans="5:5" ht="13.5" thickTop="1" thickBot="1">
      <c r="E23073"/>
    </row>
    <row r="23074" spans="5:5" ht="13.5" thickTop="1" thickBot="1">
      <c r="E23074"/>
    </row>
    <row r="23075" spans="5:5" ht="13.5" thickTop="1" thickBot="1">
      <c r="E23075"/>
    </row>
    <row r="23076" spans="5:5" ht="13.5" thickTop="1" thickBot="1">
      <c r="E23076"/>
    </row>
    <row r="23077" spans="5:5" ht="13.5" thickTop="1" thickBot="1">
      <c r="E23077"/>
    </row>
    <row r="23078" spans="5:5" ht="13.5" thickTop="1" thickBot="1">
      <c r="E23078"/>
    </row>
    <row r="23079" spans="5:5" ht="13.5" thickTop="1" thickBot="1">
      <c r="E23079"/>
    </row>
    <row r="23080" spans="5:5" ht="13.5" thickTop="1" thickBot="1">
      <c r="E23080"/>
    </row>
    <row r="23081" spans="5:5" ht="13.5" thickTop="1" thickBot="1">
      <c r="E23081"/>
    </row>
    <row r="23082" spans="5:5" ht="13.5" thickTop="1" thickBot="1">
      <c r="E23082"/>
    </row>
    <row r="23083" spans="5:5" ht="13.5" thickTop="1" thickBot="1">
      <c r="E23083"/>
    </row>
    <row r="23084" spans="5:5" ht="13.5" thickTop="1" thickBot="1">
      <c r="E23084"/>
    </row>
    <row r="23085" spans="5:5" ht="13.5" thickTop="1" thickBot="1">
      <c r="E23085"/>
    </row>
    <row r="23086" spans="5:5" ht="13.5" thickTop="1" thickBot="1">
      <c r="E23086"/>
    </row>
    <row r="23087" spans="5:5" ht="13.5" thickTop="1" thickBot="1">
      <c r="E23087"/>
    </row>
    <row r="23088" spans="5:5" ht="13.5" thickTop="1" thickBot="1">
      <c r="E23088"/>
    </row>
    <row r="23089" spans="5:5" ht="13.5" thickTop="1" thickBot="1">
      <c r="E23089"/>
    </row>
    <row r="23090" spans="5:5" ht="13.5" thickTop="1" thickBot="1">
      <c r="E23090"/>
    </row>
    <row r="23091" spans="5:5" ht="13.5" thickTop="1" thickBot="1">
      <c r="E23091"/>
    </row>
    <row r="23092" spans="5:5" ht="13.5" thickTop="1" thickBot="1">
      <c r="E23092"/>
    </row>
    <row r="23093" spans="5:5" ht="13.5" thickTop="1" thickBot="1">
      <c r="E23093"/>
    </row>
    <row r="23094" spans="5:5" ht="13.5" thickTop="1" thickBot="1">
      <c r="E23094"/>
    </row>
    <row r="23095" spans="5:5" ht="13.5" thickTop="1" thickBot="1">
      <c r="E23095"/>
    </row>
    <row r="23096" spans="5:5" ht="13.5" thickTop="1" thickBot="1">
      <c r="E23096"/>
    </row>
    <row r="23097" spans="5:5" ht="13.5" thickTop="1" thickBot="1">
      <c r="E23097"/>
    </row>
    <row r="23098" spans="5:5" ht="13" thickTop="1">
      <c r="E23098"/>
    </row>
    <row r="23099" spans="5:5">
      <c r="E23099"/>
    </row>
    <row r="23100" spans="5:5">
      <c r="E23100"/>
    </row>
    <row r="23101" spans="5:5">
      <c r="E23101"/>
    </row>
    <row r="23102" spans="5:5">
      <c r="E23102"/>
    </row>
    <row r="23103" spans="5:5">
      <c r="E23103"/>
    </row>
    <row r="23104" spans="5:5">
      <c r="E23104"/>
    </row>
    <row r="23105" spans="5:5">
      <c r="E23105"/>
    </row>
    <row r="23106" spans="5:5">
      <c r="E23106"/>
    </row>
    <row r="23107" spans="5:5">
      <c r="E23107"/>
    </row>
    <row r="23108" spans="5:5">
      <c r="E23108"/>
    </row>
    <row r="23109" spans="5:5">
      <c r="E23109"/>
    </row>
    <row r="23110" spans="5:5">
      <c r="E23110"/>
    </row>
    <row r="23111" spans="5:5" ht="13" thickBot="1">
      <c r="E23111"/>
    </row>
    <row r="23112" spans="5:5" ht="13.5" thickTop="1" thickBot="1">
      <c r="E23112"/>
    </row>
    <row r="23113" spans="5:5" ht="13.5" thickTop="1" thickBot="1">
      <c r="E23113"/>
    </row>
    <row r="23114" spans="5:5" ht="13.5" thickTop="1" thickBot="1">
      <c r="E23114"/>
    </row>
    <row r="23115" spans="5:5" ht="13.5" thickTop="1" thickBot="1">
      <c r="E23115"/>
    </row>
    <row r="23116" spans="5:5" ht="13.5" thickTop="1" thickBot="1">
      <c r="E23116"/>
    </row>
    <row r="23117" spans="5:5" ht="13.5" thickTop="1" thickBot="1">
      <c r="E23117"/>
    </row>
    <row r="23118" spans="5:5" ht="13.5" thickTop="1" thickBot="1">
      <c r="E23118"/>
    </row>
    <row r="23119" spans="5:5" ht="13.5" thickTop="1" thickBot="1">
      <c r="E23119"/>
    </row>
    <row r="23120" spans="5:5" ht="13.5" thickTop="1" thickBot="1">
      <c r="E23120"/>
    </row>
    <row r="23121" spans="5:5" ht="13.5" thickTop="1" thickBot="1">
      <c r="E23121"/>
    </row>
    <row r="23122" spans="5:5" ht="13.5" thickTop="1" thickBot="1">
      <c r="E23122"/>
    </row>
    <row r="23123" spans="5:5" ht="13.5" thickTop="1" thickBot="1">
      <c r="E23123"/>
    </row>
    <row r="23124" spans="5:5" ht="13.5" thickTop="1" thickBot="1">
      <c r="E23124"/>
    </row>
    <row r="23125" spans="5:5" ht="13.5" thickTop="1" thickBot="1">
      <c r="E23125"/>
    </row>
    <row r="23126" spans="5:5" ht="13.5" thickTop="1" thickBot="1">
      <c r="E23126"/>
    </row>
    <row r="23127" spans="5:5" ht="13.5" thickTop="1" thickBot="1">
      <c r="E23127"/>
    </row>
    <row r="23128" spans="5:5" ht="13.5" thickTop="1" thickBot="1">
      <c r="E23128"/>
    </row>
    <row r="23129" spans="5:5" ht="13.5" thickTop="1" thickBot="1">
      <c r="E23129"/>
    </row>
    <row r="23130" spans="5:5" ht="13.5" thickTop="1" thickBot="1">
      <c r="E23130"/>
    </row>
    <row r="23131" spans="5:5" ht="13.5" thickTop="1" thickBot="1">
      <c r="E23131"/>
    </row>
    <row r="23132" spans="5:5" ht="13.5" thickTop="1" thickBot="1">
      <c r="E23132"/>
    </row>
    <row r="23133" spans="5:5" ht="13.5" thickTop="1" thickBot="1">
      <c r="E23133"/>
    </row>
    <row r="23134" spans="5:5" ht="13.5" thickTop="1" thickBot="1">
      <c r="E23134"/>
    </row>
    <row r="23135" spans="5:5" ht="13.5" thickTop="1" thickBot="1">
      <c r="E23135"/>
    </row>
    <row r="23136" spans="5:5" ht="13.5" thickTop="1" thickBot="1">
      <c r="E23136"/>
    </row>
    <row r="23137" spans="5:5" ht="13.5" thickTop="1" thickBot="1">
      <c r="E23137"/>
    </row>
    <row r="23138" spans="5:5" ht="13.5" thickTop="1" thickBot="1">
      <c r="E23138"/>
    </row>
    <row r="23139" spans="5:5" ht="13.5" thickTop="1" thickBot="1">
      <c r="E23139"/>
    </row>
    <row r="23140" spans="5:5" ht="13.5" thickTop="1" thickBot="1">
      <c r="E23140"/>
    </row>
    <row r="23141" spans="5:5" ht="13.5" thickTop="1" thickBot="1">
      <c r="E23141"/>
    </row>
    <row r="23142" spans="5:5" ht="13.5" thickTop="1" thickBot="1">
      <c r="E23142"/>
    </row>
    <row r="23143" spans="5:5" ht="13.5" thickTop="1" thickBot="1">
      <c r="E23143"/>
    </row>
    <row r="23144" spans="5:5" ht="13.5" thickTop="1" thickBot="1">
      <c r="E23144"/>
    </row>
    <row r="23145" spans="5:5" ht="13.5" thickTop="1" thickBot="1">
      <c r="E23145"/>
    </row>
    <row r="23146" spans="5:5" ht="13.5" thickTop="1" thickBot="1">
      <c r="E23146"/>
    </row>
    <row r="23147" spans="5:5" ht="13.5" thickTop="1" thickBot="1">
      <c r="E23147"/>
    </row>
    <row r="23148" spans="5:5" ht="13.5" thickTop="1" thickBot="1">
      <c r="E23148"/>
    </row>
    <row r="23149" spans="5:5" ht="13.5" thickTop="1" thickBot="1">
      <c r="E23149"/>
    </row>
    <row r="23150" spans="5:5" ht="13.5" thickTop="1" thickBot="1">
      <c r="E23150"/>
    </row>
    <row r="23151" spans="5:5" ht="13.5" thickTop="1" thickBot="1">
      <c r="E23151"/>
    </row>
    <row r="23152" spans="5:5" ht="13.5" thickTop="1" thickBot="1">
      <c r="E23152"/>
    </row>
    <row r="23153" spans="5:5" ht="13.5" thickTop="1" thickBot="1">
      <c r="E23153"/>
    </row>
    <row r="23154" spans="5:5" ht="13.5" thickTop="1" thickBot="1">
      <c r="E23154"/>
    </row>
    <row r="23155" spans="5:5" ht="13.5" thickTop="1" thickBot="1">
      <c r="E23155"/>
    </row>
    <row r="23156" spans="5:5" ht="13.5" thickTop="1" thickBot="1">
      <c r="E23156"/>
    </row>
    <row r="23157" spans="5:5" ht="13.5" thickTop="1" thickBot="1">
      <c r="E23157"/>
    </row>
    <row r="23158" spans="5:5" ht="13.5" thickTop="1" thickBot="1">
      <c r="E23158"/>
    </row>
    <row r="23159" spans="5:5" ht="13.5" thickTop="1" thickBot="1">
      <c r="E23159"/>
    </row>
    <row r="23160" spans="5:5" ht="13.5" thickTop="1" thickBot="1">
      <c r="E23160"/>
    </row>
    <row r="23161" spans="5:5" ht="13.5" thickTop="1" thickBot="1">
      <c r="E23161"/>
    </row>
    <row r="23162" spans="5:5" ht="13.5" thickTop="1" thickBot="1">
      <c r="E23162"/>
    </row>
    <row r="23163" spans="5:5" ht="13.5" thickTop="1" thickBot="1">
      <c r="E23163"/>
    </row>
    <row r="23164" spans="5:5" ht="13.5" thickTop="1" thickBot="1">
      <c r="E23164"/>
    </row>
    <row r="23165" spans="5:5" ht="13.5" thickTop="1" thickBot="1">
      <c r="E23165"/>
    </row>
    <row r="23166" spans="5:5" ht="13.5" thickTop="1" thickBot="1">
      <c r="E23166"/>
    </row>
    <row r="23167" spans="5:5" ht="13.5" thickTop="1" thickBot="1">
      <c r="E23167"/>
    </row>
    <row r="23168" spans="5:5" ht="13" thickTop="1">
      <c r="E23168"/>
    </row>
    <row r="23169" spans="5:5">
      <c r="E23169"/>
    </row>
    <row r="23170" spans="5:5">
      <c r="E23170"/>
    </row>
    <row r="23171" spans="5:5">
      <c r="E23171"/>
    </row>
    <row r="23172" spans="5:5">
      <c r="E23172"/>
    </row>
    <row r="23173" spans="5:5">
      <c r="E23173"/>
    </row>
    <row r="23174" spans="5:5">
      <c r="E23174"/>
    </row>
    <row r="23175" spans="5:5">
      <c r="E23175"/>
    </row>
    <row r="23176" spans="5:5">
      <c r="E23176"/>
    </row>
    <row r="23177" spans="5:5">
      <c r="E23177"/>
    </row>
    <row r="23178" spans="5:5">
      <c r="E23178"/>
    </row>
    <row r="23179" spans="5:5">
      <c r="E23179"/>
    </row>
    <row r="23180" spans="5:5">
      <c r="E23180"/>
    </row>
    <row r="23181" spans="5:5" ht="13" thickBot="1">
      <c r="E23181"/>
    </row>
    <row r="23182" spans="5:5" ht="13.5" thickTop="1" thickBot="1">
      <c r="E23182"/>
    </row>
    <row r="23183" spans="5:5" ht="13.5" thickTop="1" thickBot="1">
      <c r="E23183"/>
    </row>
    <row r="23184" spans="5:5" ht="13.5" thickTop="1" thickBot="1">
      <c r="E23184"/>
    </row>
    <row r="23185" spans="5:5" ht="13.5" thickTop="1" thickBot="1">
      <c r="E23185"/>
    </row>
    <row r="23186" spans="5:5" ht="13.5" thickTop="1" thickBot="1">
      <c r="E23186"/>
    </row>
    <row r="23187" spans="5:5" ht="13.5" thickTop="1" thickBot="1">
      <c r="E23187"/>
    </row>
    <row r="23188" spans="5:5" ht="13.5" thickTop="1" thickBot="1">
      <c r="E23188"/>
    </row>
    <row r="23189" spans="5:5" ht="13.5" thickTop="1" thickBot="1">
      <c r="E23189"/>
    </row>
    <row r="23190" spans="5:5" ht="13.5" thickTop="1" thickBot="1">
      <c r="E23190"/>
    </row>
    <row r="23191" spans="5:5" ht="13.5" thickTop="1" thickBot="1">
      <c r="E23191"/>
    </row>
    <row r="23192" spans="5:5" ht="13.5" thickTop="1" thickBot="1">
      <c r="E23192"/>
    </row>
    <row r="23193" spans="5:5" ht="13.5" thickTop="1" thickBot="1">
      <c r="E23193"/>
    </row>
    <row r="23194" spans="5:5" ht="13.5" thickTop="1" thickBot="1">
      <c r="E23194"/>
    </row>
    <row r="23195" spans="5:5" ht="13.5" thickTop="1" thickBot="1">
      <c r="E23195"/>
    </row>
    <row r="23196" spans="5:5" ht="13.5" thickTop="1" thickBot="1">
      <c r="E23196"/>
    </row>
    <row r="23197" spans="5:5" ht="13.5" thickTop="1" thickBot="1">
      <c r="E23197"/>
    </row>
    <row r="23198" spans="5:5" ht="13.5" thickTop="1" thickBot="1">
      <c r="E23198"/>
    </row>
    <row r="23199" spans="5:5" ht="13.5" thickTop="1" thickBot="1">
      <c r="E23199"/>
    </row>
    <row r="23200" spans="5:5" ht="13.5" thickTop="1" thickBot="1">
      <c r="E23200"/>
    </row>
    <row r="23201" spans="5:5" ht="13.5" thickTop="1" thickBot="1">
      <c r="E23201"/>
    </row>
    <row r="23202" spans="5:5" ht="13.5" thickTop="1" thickBot="1">
      <c r="E23202"/>
    </row>
    <row r="23203" spans="5:5" ht="13.5" thickTop="1" thickBot="1">
      <c r="E23203"/>
    </row>
    <row r="23204" spans="5:5" ht="13.5" thickTop="1" thickBot="1">
      <c r="E23204"/>
    </row>
    <row r="23205" spans="5:5" ht="13.5" thickTop="1" thickBot="1">
      <c r="E23205"/>
    </row>
    <row r="23206" spans="5:5" ht="13.5" thickTop="1" thickBot="1">
      <c r="E23206"/>
    </row>
    <row r="23207" spans="5:5" ht="13.5" thickTop="1" thickBot="1">
      <c r="E23207"/>
    </row>
    <row r="23208" spans="5:5" ht="13.5" thickTop="1" thickBot="1">
      <c r="E23208"/>
    </row>
    <row r="23209" spans="5:5" ht="13.5" thickTop="1" thickBot="1">
      <c r="E23209"/>
    </row>
    <row r="23210" spans="5:5" ht="13.5" thickTop="1" thickBot="1">
      <c r="E23210"/>
    </row>
    <row r="23211" spans="5:5" ht="13.5" thickTop="1" thickBot="1">
      <c r="E23211"/>
    </row>
    <row r="23212" spans="5:5" ht="13.5" thickTop="1" thickBot="1">
      <c r="E23212"/>
    </row>
    <row r="23213" spans="5:5" ht="13.5" thickTop="1" thickBot="1">
      <c r="E23213"/>
    </row>
    <row r="23214" spans="5:5" ht="13.5" thickTop="1" thickBot="1">
      <c r="E23214"/>
    </row>
    <row r="23215" spans="5:5" ht="13.5" thickTop="1" thickBot="1">
      <c r="E23215"/>
    </row>
    <row r="23216" spans="5:5" ht="13.5" thickTop="1" thickBot="1">
      <c r="E23216"/>
    </row>
    <row r="23217" spans="5:5" ht="13.5" thickTop="1" thickBot="1">
      <c r="E23217"/>
    </row>
    <row r="23218" spans="5:5" ht="13.5" thickTop="1" thickBot="1">
      <c r="E23218"/>
    </row>
    <row r="23219" spans="5:5" ht="13.5" thickTop="1" thickBot="1">
      <c r="E23219"/>
    </row>
    <row r="23220" spans="5:5" ht="13.5" thickTop="1" thickBot="1">
      <c r="E23220"/>
    </row>
    <row r="23221" spans="5:5" ht="13.5" thickTop="1" thickBot="1">
      <c r="E23221"/>
    </row>
    <row r="23222" spans="5:5" ht="13.5" thickTop="1" thickBot="1">
      <c r="E23222"/>
    </row>
    <row r="23223" spans="5:5" ht="13.5" thickTop="1" thickBot="1">
      <c r="E23223"/>
    </row>
    <row r="23224" spans="5:5" ht="13.5" thickTop="1" thickBot="1">
      <c r="E23224"/>
    </row>
    <row r="23225" spans="5:5" ht="13.5" thickTop="1" thickBot="1">
      <c r="E23225"/>
    </row>
    <row r="23226" spans="5:5" ht="13.5" thickTop="1" thickBot="1">
      <c r="E23226"/>
    </row>
    <row r="23227" spans="5:5" ht="13.5" thickTop="1" thickBot="1">
      <c r="E23227"/>
    </row>
    <row r="23228" spans="5:5" ht="13.5" thickTop="1" thickBot="1">
      <c r="E23228"/>
    </row>
    <row r="23229" spans="5:5" ht="13.5" thickTop="1" thickBot="1">
      <c r="E23229"/>
    </row>
    <row r="23230" spans="5:5" ht="13.5" thickTop="1" thickBot="1">
      <c r="E23230"/>
    </row>
    <row r="23231" spans="5:5" ht="13.5" thickTop="1" thickBot="1">
      <c r="E23231"/>
    </row>
    <row r="23232" spans="5:5" ht="13.5" thickTop="1" thickBot="1">
      <c r="E23232"/>
    </row>
    <row r="23233" spans="5:5" ht="13.5" thickTop="1" thickBot="1">
      <c r="E23233"/>
    </row>
    <row r="23234" spans="5:5" ht="13.5" thickTop="1" thickBot="1">
      <c r="E23234"/>
    </row>
    <row r="23235" spans="5:5" ht="13.5" thickTop="1" thickBot="1">
      <c r="E23235"/>
    </row>
    <row r="23236" spans="5:5" ht="13.5" thickTop="1" thickBot="1">
      <c r="E23236"/>
    </row>
    <row r="23237" spans="5:5" ht="13.5" thickTop="1" thickBot="1">
      <c r="E23237"/>
    </row>
    <row r="23238" spans="5:5" ht="13" thickTop="1">
      <c r="E23238"/>
    </row>
    <row r="23239" spans="5:5">
      <c r="E23239"/>
    </row>
    <row r="23240" spans="5:5">
      <c r="E23240"/>
    </row>
    <row r="23241" spans="5:5">
      <c r="E23241"/>
    </row>
    <row r="23242" spans="5:5">
      <c r="E23242"/>
    </row>
    <row r="23243" spans="5:5">
      <c r="E23243"/>
    </row>
    <row r="23244" spans="5:5">
      <c r="E23244"/>
    </row>
    <row r="23245" spans="5:5">
      <c r="E23245"/>
    </row>
    <row r="23246" spans="5:5">
      <c r="E23246"/>
    </row>
    <row r="23247" spans="5:5">
      <c r="E23247"/>
    </row>
    <row r="23248" spans="5:5">
      <c r="E23248"/>
    </row>
    <row r="23249" spans="5:5">
      <c r="E23249"/>
    </row>
    <row r="23250" spans="5:5">
      <c r="E23250"/>
    </row>
    <row r="23251" spans="5:5" ht="13" thickBot="1">
      <c r="E23251"/>
    </row>
    <row r="23252" spans="5:5" ht="13.5" thickTop="1" thickBot="1">
      <c r="E23252"/>
    </row>
    <row r="23253" spans="5:5" ht="13.5" thickTop="1" thickBot="1">
      <c r="E23253"/>
    </row>
    <row r="23254" spans="5:5" ht="13.5" thickTop="1" thickBot="1">
      <c r="E23254"/>
    </row>
    <row r="23255" spans="5:5" ht="13.5" thickTop="1" thickBot="1">
      <c r="E23255"/>
    </row>
    <row r="23256" spans="5:5" ht="13.5" thickTop="1" thickBot="1">
      <c r="E23256"/>
    </row>
    <row r="23257" spans="5:5" ht="13.5" thickTop="1" thickBot="1">
      <c r="E23257"/>
    </row>
    <row r="23258" spans="5:5" ht="13.5" thickTop="1" thickBot="1">
      <c r="E23258"/>
    </row>
    <row r="23259" spans="5:5" ht="13.5" thickTop="1" thickBot="1">
      <c r="E23259"/>
    </row>
    <row r="23260" spans="5:5" ht="13.5" thickTop="1" thickBot="1">
      <c r="E23260"/>
    </row>
    <row r="23261" spans="5:5" ht="13.5" thickTop="1" thickBot="1">
      <c r="E23261"/>
    </row>
    <row r="23262" spans="5:5" ht="13.5" thickTop="1" thickBot="1">
      <c r="E23262"/>
    </row>
    <row r="23263" spans="5:5" ht="13.5" thickTop="1" thickBot="1">
      <c r="E23263"/>
    </row>
    <row r="23264" spans="5:5" ht="13.5" thickTop="1" thickBot="1">
      <c r="E23264"/>
    </row>
    <row r="23265" spans="5:5" ht="13.5" thickTop="1" thickBot="1">
      <c r="E23265"/>
    </row>
    <row r="23266" spans="5:5" ht="13.5" thickTop="1" thickBot="1">
      <c r="E23266"/>
    </row>
    <row r="23267" spans="5:5" ht="13.5" thickTop="1" thickBot="1">
      <c r="E23267"/>
    </row>
    <row r="23268" spans="5:5" ht="13.5" thickTop="1" thickBot="1">
      <c r="E23268"/>
    </row>
    <row r="23269" spans="5:5" ht="13.5" thickTop="1" thickBot="1">
      <c r="E23269"/>
    </row>
    <row r="23270" spans="5:5" ht="13.5" thickTop="1" thickBot="1">
      <c r="E23270"/>
    </row>
    <row r="23271" spans="5:5" ht="13.5" thickTop="1" thickBot="1">
      <c r="E23271"/>
    </row>
    <row r="23272" spans="5:5" ht="13.5" thickTop="1" thickBot="1">
      <c r="E23272"/>
    </row>
    <row r="23273" spans="5:5" ht="13.5" thickTop="1" thickBot="1">
      <c r="E23273"/>
    </row>
    <row r="23274" spans="5:5" ht="13.5" thickTop="1" thickBot="1">
      <c r="E23274"/>
    </row>
    <row r="23275" spans="5:5" ht="13.5" thickTop="1" thickBot="1">
      <c r="E23275"/>
    </row>
    <row r="23276" spans="5:5" ht="13.5" thickTop="1" thickBot="1">
      <c r="E23276"/>
    </row>
    <row r="23277" spans="5:5" ht="13.5" thickTop="1" thickBot="1">
      <c r="E23277"/>
    </row>
    <row r="23278" spans="5:5" ht="13.5" thickTop="1" thickBot="1">
      <c r="E23278"/>
    </row>
    <row r="23279" spans="5:5" ht="13.5" thickTop="1" thickBot="1">
      <c r="E23279"/>
    </row>
    <row r="23280" spans="5:5" ht="13.5" thickTop="1" thickBot="1">
      <c r="E23280"/>
    </row>
    <row r="23281" spans="5:5" ht="13.5" thickTop="1" thickBot="1">
      <c r="E23281"/>
    </row>
    <row r="23282" spans="5:5" ht="13.5" thickTop="1" thickBot="1">
      <c r="E23282"/>
    </row>
    <row r="23283" spans="5:5" ht="13.5" thickTop="1" thickBot="1">
      <c r="E23283"/>
    </row>
    <row r="23284" spans="5:5" ht="13.5" thickTop="1" thickBot="1">
      <c r="E23284"/>
    </row>
    <row r="23285" spans="5:5" ht="13.5" thickTop="1" thickBot="1">
      <c r="E23285"/>
    </row>
    <row r="23286" spans="5:5" ht="13.5" thickTop="1" thickBot="1">
      <c r="E23286"/>
    </row>
    <row r="23287" spans="5:5" ht="13.5" thickTop="1" thickBot="1">
      <c r="E23287"/>
    </row>
    <row r="23288" spans="5:5" ht="13.5" thickTop="1" thickBot="1">
      <c r="E23288"/>
    </row>
    <row r="23289" spans="5:5" ht="13.5" thickTop="1" thickBot="1">
      <c r="E23289"/>
    </row>
    <row r="23290" spans="5:5" ht="13.5" thickTop="1" thickBot="1">
      <c r="E23290"/>
    </row>
    <row r="23291" spans="5:5" ht="13.5" thickTop="1" thickBot="1">
      <c r="E23291"/>
    </row>
    <row r="23292" spans="5:5" ht="13.5" thickTop="1" thickBot="1">
      <c r="E23292"/>
    </row>
    <row r="23293" spans="5:5" ht="13.5" thickTop="1" thickBot="1">
      <c r="E23293"/>
    </row>
    <row r="23294" spans="5:5" ht="13.5" thickTop="1" thickBot="1">
      <c r="E23294"/>
    </row>
    <row r="23295" spans="5:5" ht="13.5" thickTop="1" thickBot="1">
      <c r="E23295"/>
    </row>
    <row r="23296" spans="5:5" ht="13.5" thickTop="1" thickBot="1">
      <c r="E23296"/>
    </row>
    <row r="23297" spans="5:5" ht="13.5" thickTop="1" thickBot="1">
      <c r="E23297"/>
    </row>
    <row r="23298" spans="5:5" ht="13.5" thickTop="1" thickBot="1">
      <c r="E23298"/>
    </row>
    <row r="23299" spans="5:5" ht="13.5" thickTop="1" thickBot="1">
      <c r="E23299"/>
    </row>
    <row r="23300" spans="5:5" ht="13.5" thickTop="1" thickBot="1">
      <c r="E23300"/>
    </row>
    <row r="23301" spans="5:5" ht="13.5" thickTop="1" thickBot="1">
      <c r="E23301"/>
    </row>
    <row r="23302" spans="5:5" ht="13.5" thickTop="1" thickBot="1">
      <c r="E23302"/>
    </row>
    <row r="23303" spans="5:5" ht="13.5" thickTop="1" thickBot="1">
      <c r="E23303"/>
    </row>
    <row r="23304" spans="5:5" ht="13.5" thickTop="1" thickBot="1">
      <c r="E23304"/>
    </row>
    <row r="23305" spans="5:5" ht="13.5" thickTop="1" thickBot="1">
      <c r="E23305"/>
    </row>
    <row r="23306" spans="5:5" ht="13.5" thickTop="1" thickBot="1">
      <c r="E23306"/>
    </row>
    <row r="23307" spans="5:5" ht="13.5" thickTop="1" thickBot="1">
      <c r="E23307"/>
    </row>
    <row r="23308" spans="5:5" ht="13" thickTop="1">
      <c r="E23308"/>
    </row>
    <row r="23309" spans="5:5">
      <c r="E23309"/>
    </row>
    <row r="23310" spans="5:5">
      <c r="E23310"/>
    </row>
    <row r="23311" spans="5:5">
      <c r="E23311"/>
    </row>
    <row r="23312" spans="5:5">
      <c r="E23312"/>
    </row>
    <row r="23313" spans="5:5">
      <c r="E23313"/>
    </row>
    <row r="23314" spans="5:5">
      <c r="E23314"/>
    </row>
    <row r="23315" spans="5:5">
      <c r="E23315"/>
    </row>
    <row r="23316" spans="5:5">
      <c r="E23316"/>
    </row>
    <row r="23317" spans="5:5">
      <c r="E23317"/>
    </row>
    <row r="23318" spans="5:5">
      <c r="E23318"/>
    </row>
    <row r="23319" spans="5:5">
      <c r="E23319"/>
    </row>
    <row r="23320" spans="5:5">
      <c r="E23320"/>
    </row>
    <row r="23321" spans="5:5" ht="13" thickBot="1">
      <c r="E23321"/>
    </row>
    <row r="23322" spans="5:5" ht="13.5" thickTop="1" thickBot="1">
      <c r="E23322"/>
    </row>
    <row r="23323" spans="5:5" ht="13.5" thickTop="1" thickBot="1">
      <c r="E23323"/>
    </row>
    <row r="23324" spans="5:5" ht="13.5" thickTop="1" thickBot="1">
      <c r="E23324"/>
    </row>
    <row r="23325" spans="5:5" ht="13.5" thickTop="1" thickBot="1">
      <c r="E23325"/>
    </row>
    <row r="23326" spans="5:5" ht="13.5" thickTop="1" thickBot="1">
      <c r="E23326"/>
    </row>
    <row r="23327" spans="5:5" ht="13.5" thickTop="1" thickBot="1">
      <c r="E23327"/>
    </row>
    <row r="23328" spans="5:5" ht="13.5" thickTop="1" thickBot="1">
      <c r="E23328"/>
    </row>
    <row r="23329" spans="5:5" ht="13.5" thickTop="1" thickBot="1">
      <c r="E23329"/>
    </row>
    <row r="23330" spans="5:5" ht="13.5" thickTop="1" thickBot="1">
      <c r="E23330"/>
    </row>
    <row r="23331" spans="5:5" ht="13.5" thickTop="1" thickBot="1">
      <c r="E23331"/>
    </row>
    <row r="23332" spans="5:5" ht="13.5" thickTop="1" thickBot="1">
      <c r="E23332"/>
    </row>
    <row r="23333" spans="5:5" ht="13.5" thickTop="1" thickBot="1">
      <c r="E23333"/>
    </row>
    <row r="23334" spans="5:5" ht="13.5" thickTop="1" thickBot="1">
      <c r="E23334"/>
    </row>
    <row r="23335" spans="5:5" ht="13.5" thickTop="1" thickBot="1">
      <c r="E23335"/>
    </row>
    <row r="23336" spans="5:5" ht="13.5" thickTop="1" thickBot="1">
      <c r="E23336"/>
    </row>
    <row r="23337" spans="5:5" ht="13.5" thickTop="1" thickBot="1">
      <c r="E23337"/>
    </row>
    <row r="23338" spans="5:5" ht="13.5" thickTop="1" thickBot="1">
      <c r="E23338"/>
    </row>
    <row r="23339" spans="5:5" ht="13.5" thickTop="1" thickBot="1">
      <c r="E23339"/>
    </row>
    <row r="23340" spans="5:5" ht="13.5" thickTop="1" thickBot="1">
      <c r="E23340"/>
    </row>
    <row r="23341" spans="5:5" ht="13.5" thickTop="1" thickBot="1">
      <c r="E23341"/>
    </row>
    <row r="23342" spans="5:5" ht="13.5" thickTop="1" thickBot="1">
      <c r="E23342"/>
    </row>
    <row r="23343" spans="5:5" ht="13.5" thickTop="1" thickBot="1">
      <c r="E23343"/>
    </row>
    <row r="23344" spans="5:5" ht="13.5" thickTop="1" thickBot="1">
      <c r="E23344"/>
    </row>
    <row r="23345" spans="5:5" ht="13.5" thickTop="1" thickBot="1">
      <c r="E23345"/>
    </row>
    <row r="23346" spans="5:5" ht="13.5" thickTop="1" thickBot="1">
      <c r="E23346"/>
    </row>
    <row r="23347" spans="5:5" ht="13.5" thickTop="1" thickBot="1">
      <c r="E23347"/>
    </row>
    <row r="23348" spans="5:5" ht="13.5" thickTop="1" thickBot="1">
      <c r="E23348"/>
    </row>
    <row r="23349" spans="5:5" ht="13.5" thickTop="1" thickBot="1">
      <c r="E23349"/>
    </row>
    <row r="23350" spans="5:5" ht="13.5" thickTop="1" thickBot="1">
      <c r="E23350"/>
    </row>
    <row r="23351" spans="5:5" ht="13.5" thickTop="1" thickBot="1">
      <c r="E23351"/>
    </row>
    <row r="23352" spans="5:5" ht="13.5" thickTop="1" thickBot="1">
      <c r="E23352"/>
    </row>
    <row r="23353" spans="5:5" ht="13.5" thickTop="1" thickBot="1">
      <c r="E23353"/>
    </row>
    <row r="23354" spans="5:5" ht="13.5" thickTop="1" thickBot="1">
      <c r="E23354"/>
    </row>
    <row r="23355" spans="5:5" ht="13.5" thickTop="1" thickBot="1">
      <c r="E23355"/>
    </row>
    <row r="23356" spans="5:5" ht="13.5" thickTop="1" thickBot="1">
      <c r="E23356"/>
    </row>
    <row r="23357" spans="5:5" ht="13.5" thickTop="1" thickBot="1">
      <c r="E23357"/>
    </row>
    <row r="23358" spans="5:5" ht="13.5" thickTop="1" thickBot="1">
      <c r="E23358"/>
    </row>
    <row r="23359" spans="5:5" ht="13.5" thickTop="1" thickBot="1">
      <c r="E23359"/>
    </row>
    <row r="23360" spans="5:5" ht="13.5" thickTop="1" thickBot="1">
      <c r="E23360"/>
    </row>
    <row r="23361" spans="5:5" ht="13.5" thickTop="1" thickBot="1">
      <c r="E23361"/>
    </row>
    <row r="23362" spans="5:5" ht="13.5" thickTop="1" thickBot="1">
      <c r="E23362"/>
    </row>
    <row r="23363" spans="5:5" ht="13.5" thickTop="1" thickBot="1">
      <c r="E23363"/>
    </row>
    <row r="23364" spans="5:5" ht="13.5" thickTop="1" thickBot="1">
      <c r="E23364"/>
    </row>
    <row r="23365" spans="5:5" ht="13.5" thickTop="1" thickBot="1">
      <c r="E23365"/>
    </row>
    <row r="23366" spans="5:5" ht="13.5" thickTop="1" thickBot="1">
      <c r="E23366"/>
    </row>
    <row r="23367" spans="5:5" ht="13.5" thickTop="1" thickBot="1">
      <c r="E23367"/>
    </row>
    <row r="23368" spans="5:5" ht="13.5" thickTop="1" thickBot="1">
      <c r="E23368"/>
    </row>
    <row r="23369" spans="5:5" ht="13.5" thickTop="1" thickBot="1">
      <c r="E23369"/>
    </row>
    <row r="23370" spans="5:5" ht="13.5" thickTop="1" thickBot="1">
      <c r="E23370"/>
    </row>
    <row r="23371" spans="5:5" ht="13.5" thickTop="1" thickBot="1">
      <c r="E23371"/>
    </row>
    <row r="23372" spans="5:5" ht="13.5" thickTop="1" thickBot="1">
      <c r="E23372"/>
    </row>
    <row r="23373" spans="5:5" ht="13.5" thickTop="1" thickBot="1">
      <c r="E23373"/>
    </row>
    <row r="23374" spans="5:5" ht="13.5" thickTop="1" thickBot="1">
      <c r="E23374"/>
    </row>
    <row r="23375" spans="5:5" ht="13.5" thickTop="1" thickBot="1">
      <c r="E23375"/>
    </row>
    <row r="23376" spans="5:5" ht="13.5" thickTop="1" thickBot="1">
      <c r="E23376"/>
    </row>
    <row r="23377" spans="5:5" ht="13.5" thickTop="1" thickBot="1">
      <c r="E23377"/>
    </row>
    <row r="23378" spans="5:5" ht="13" thickTop="1">
      <c r="E23378"/>
    </row>
    <row r="23379" spans="5:5">
      <c r="E23379"/>
    </row>
    <row r="23380" spans="5:5">
      <c r="E23380"/>
    </row>
    <row r="23381" spans="5:5">
      <c r="E23381"/>
    </row>
    <row r="23382" spans="5:5">
      <c r="E23382"/>
    </row>
    <row r="23383" spans="5:5">
      <c r="E23383"/>
    </row>
    <row r="23384" spans="5:5">
      <c r="E23384"/>
    </row>
    <row r="23385" spans="5:5">
      <c r="E23385"/>
    </row>
    <row r="23386" spans="5:5">
      <c r="E23386"/>
    </row>
    <row r="23387" spans="5:5">
      <c r="E23387"/>
    </row>
    <row r="23388" spans="5:5">
      <c r="E23388"/>
    </row>
    <row r="23389" spans="5:5">
      <c r="E23389"/>
    </row>
    <row r="23390" spans="5:5">
      <c r="E23390"/>
    </row>
    <row r="23391" spans="5:5" ht="13" thickBot="1">
      <c r="E23391"/>
    </row>
    <row r="23392" spans="5:5" ht="13.5" thickTop="1" thickBot="1">
      <c r="E23392"/>
    </row>
    <row r="23393" spans="5:5" ht="13.5" thickTop="1" thickBot="1">
      <c r="E23393"/>
    </row>
    <row r="23394" spans="5:5" ht="13.5" thickTop="1" thickBot="1">
      <c r="E23394"/>
    </row>
    <row r="23395" spans="5:5" ht="13.5" thickTop="1" thickBot="1">
      <c r="E23395"/>
    </row>
    <row r="23396" spans="5:5" ht="13.5" thickTop="1" thickBot="1">
      <c r="E23396"/>
    </row>
    <row r="23397" spans="5:5" ht="13.5" thickTop="1" thickBot="1">
      <c r="E23397"/>
    </row>
    <row r="23398" spans="5:5" ht="13.5" thickTop="1" thickBot="1">
      <c r="E23398"/>
    </row>
    <row r="23399" spans="5:5" ht="13.5" thickTop="1" thickBot="1">
      <c r="E23399"/>
    </row>
    <row r="23400" spans="5:5" ht="13.5" thickTop="1" thickBot="1">
      <c r="E23400"/>
    </row>
    <row r="23401" spans="5:5" ht="13.5" thickTop="1" thickBot="1">
      <c r="E23401"/>
    </row>
    <row r="23402" spans="5:5" ht="13.5" thickTop="1" thickBot="1">
      <c r="E23402"/>
    </row>
    <row r="23403" spans="5:5" ht="13.5" thickTop="1" thickBot="1">
      <c r="E23403"/>
    </row>
    <row r="23404" spans="5:5" ht="13.5" thickTop="1" thickBot="1">
      <c r="E23404"/>
    </row>
    <row r="23405" spans="5:5" ht="13.5" thickTop="1" thickBot="1">
      <c r="E23405"/>
    </row>
    <row r="23406" spans="5:5" ht="13.5" thickTop="1" thickBot="1">
      <c r="E23406"/>
    </row>
    <row r="23407" spans="5:5" ht="13.5" thickTop="1" thickBot="1">
      <c r="E23407"/>
    </row>
    <row r="23408" spans="5:5" ht="13.5" thickTop="1" thickBot="1">
      <c r="E23408"/>
    </row>
    <row r="23409" spans="5:5" ht="13.5" thickTop="1" thickBot="1">
      <c r="E23409"/>
    </row>
    <row r="23410" spans="5:5" ht="13.5" thickTop="1" thickBot="1">
      <c r="E23410"/>
    </row>
    <row r="23411" spans="5:5" ht="13.5" thickTop="1" thickBot="1">
      <c r="E23411"/>
    </row>
    <row r="23412" spans="5:5" ht="13.5" thickTop="1" thickBot="1">
      <c r="E23412"/>
    </row>
    <row r="23413" spans="5:5" ht="13.5" thickTop="1" thickBot="1">
      <c r="E23413"/>
    </row>
    <row r="23414" spans="5:5" ht="13.5" thickTop="1" thickBot="1">
      <c r="E23414"/>
    </row>
    <row r="23415" spans="5:5" ht="13.5" thickTop="1" thickBot="1">
      <c r="E23415"/>
    </row>
    <row r="23416" spans="5:5" ht="13.5" thickTop="1" thickBot="1">
      <c r="E23416"/>
    </row>
    <row r="23417" spans="5:5" ht="13.5" thickTop="1" thickBot="1">
      <c r="E23417"/>
    </row>
    <row r="23418" spans="5:5" ht="13.5" thickTop="1" thickBot="1">
      <c r="E23418"/>
    </row>
    <row r="23419" spans="5:5" ht="13.5" thickTop="1" thickBot="1">
      <c r="E23419"/>
    </row>
    <row r="23420" spans="5:5" ht="13.5" thickTop="1" thickBot="1">
      <c r="E23420"/>
    </row>
    <row r="23421" spans="5:5" ht="13.5" thickTop="1" thickBot="1">
      <c r="E23421"/>
    </row>
    <row r="23422" spans="5:5" ht="13.5" thickTop="1" thickBot="1">
      <c r="E23422"/>
    </row>
    <row r="23423" spans="5:5" ht="13.5" thickTop="1" thickBot="1">
      <c r="E23423"/>
    </row>
    <row r="23424" spans="5:5" ht="13.5" thickTop="1" thickBot="1">
      <c r="E23424"/>
    </row>
    <row r="23425" spans="5:5" ht="13.5" thickTop="1" thickBot="1">
      <c r="E23425"/>
    </row>
    <row r="23426" spans="5:5" ht="13.5" thickTop="1" thickBot="1">
      <c r="E23426"/>
    </row>
    <row r="23427" spans="5:5" ht="13.5" thickTop="1" thickBot="1">
      <c r="E23427"/>
    </row>
    <row r="23428" spans="5:5" ht="13.5" thickTop="1" thickBot="1">
      <c r="E23428"/>
    </row>
    <row r="23429" spans="5:5" ht="13.5" thickTop="1" thickBot="1">
      <c r="E23429"/>
    </row>
    <row r="23430" spans="5:5" ht="13.5" thickTop="1" thickBot="1">
      <c r="E23430"/>
    </row>
    <row r="23431" spans="5:5" ht="13.5" thickTop="1" thickBot="1">
      <c r="E23431"/>
    </row>
    <row r="23432" spans="5:5" ht="13.5" thickTop="1" thickBot="1">
      <c r="E23432"/>
    </row>
    <row r="23433" spans="5:5" ht="13.5" thickTop="1" thickBot="1">
      <c r="E23433"/>
    </row>
    <row r="23434" spans="5:5" ht="13.5" thickTop="1" thickBot="1">
      <c r="E23434"/>
    </row>
    <row r="23435" spans="5:5" ht="13.5" thickTop="1" thickBot="1">
      <c r="E23435"/>
    </row>
    <row r="23436" spans="5:5" ht="13.5" thickTop="1" thickBot="1">
      <c r="E23436"/>
    </row>
    <row r="23437" spans="5:5" ht="13.5" thickTop="1" thickBot="1">
      <c r="E23437"/>
    </row>
    <row r="23438" spans="5:5" ht="13.5" thickTop="1" thickBot="1">
      <c r="E23438"/>
    </row>
    <row r="23439" spans="5:5" ht="13.5" thickTop="1" thickBot="1">
      <c r="E23439"/>
    </row>
    <row r="23440" spans="5:5" ht="13.5" thickTop="1" thickBot="1">
      <c r="E23440"/>
    </row>
    <row r="23441" spans="5:5" ht="13.5" thickTop="1" thickBot="1">
      <c r="E23441"/>
    </row>
    <row r="23442" spans="5:5" ht="13.5" thickTop="1" thickBot="1">
      <c r="E23442"/>
    </row>
    <row r="23443" spans="5:5" ht="13.5" thickTop="1" thickBot="1">
      <c r="E23443"/>
    </row>
    <row r="23444" spans="5:5" ht="13.5" thickTop="1" thickBot="1">
      <c r="E23444"/>
    </row>
    <row r="23445" spans="5:5" ht="13.5" thickTop="1" thickBot="1">
      <c r="E23445"/>
    </row>
    <row r="23446" spans="5:5" ht="13.5" thickTop="1" thickBot="1">
      <c r="E23446"/>
    </row>
    <row r="23447" spans="5:5" ht="13.5" thickTop="1" thickBot="1">
      <c r="E23447"/>
    </row>
    <row r="23448" spans="5:5" ht="13" thickTop="1">
      <c r="E23448"/>
    </row>
    <row r="23449" spans="5:5">
      <c r="E23449"/>
    </row>
    <row r="23450" spans="5:5">
      <c r="E23450"/>
    </row>
    <row r="23451" spans="5:5">
      <c r="E23451"/>
    </row>
    <row r="23452" spans="5:5">
      <c r="E23452"/>
    </row>
    <row r="23453" spans="5:5">
      <c r="E23453"/>
    </row>
    <row r="23454" spans="5:5">
      <c r="E23454"/>
    </row>
    <row r="23455" spans="5:5">
      <c r="E23455"/>
    </row>
    <row r="23456" spans="5:5">
      <c r="E23456"/>
    </row>
    <row r="23457" spans="5:5">
      <c r="E23457"/>
    </row>
    <row r="23458" spans="5:5">
      <c r="E23458"/>
    </row>
    <row r="23459" spans="5:5">
      <c r="E23459"/>
    </row>
    <row r="23460" spans="5:5">
      <c r="E23460"/>
    </row>
    <row r="23461" spans="5:5" ht="13" thickBot="1">
      <c r="E23461"/>
    </row>
    <row r="23462" spans="5:5" ht="13.5" thickTop="1" thickBot="1">
      <c r="E23462"/>
    </row>
    <row r="23463" spans="5:5" ht="13.5" thickTop="1" thickBot="1">
      <c r="E23463"/>
    </row>
    <row r="23464" spans="5:5" ht="13.5" thickTop="1" thickBot="1">
      <c r="E23464"/>
    </row>
    <row r="23465" spans="5:5" ht="13.5" thickTop="1" thickBot="1">
      <c r="E23465"/>
    </row>
    <row r="23466" spans="5:5" ht="13.5" thickTop="1" thickBot="1">
      <c r="E23466"/>
    </row>
    <row r="23467" spans="5:5" ht="13.5" thickTop="1" thickBot="1">
      <c r="E23467"/>
    </row>
    <row r="23468" spans="5:5" ht="13.5" thickTop="1" thickBot="1">
      <c r="E23468"/>
    </row>
    <row r="23469" spans="5:5" ht="13.5" thickTop="1" thickBot="1">
      <c r="E23469"/>
    </row>
    <row r="23470" spans="5:5" ht="13.5" thickTop="1" thickBot="1">
      <c r="E23470"/>
    </row>
    <row r="23471" spans="5:5" ht="13.5" thickTop="1" thickBot="1">
      <c r="E23471"/>
    </row>
    <row r="23472" spans="5:5" ht="13.5" thickTop="1" thickBot="1">
      <c r="E23472"/>
    </row>
    <row r="23473" spans="5:5" ht="13.5" thickTop="1" thickBot="1">
      <c r="E23473"/>
    </row>
    <row r="23474" spans="5:5" ht="13.5" thickTop="1" thickBot="1">
      <c r="E23474"/>
    </row>
    <row r="23475" spans="5:5" ht="13.5" thickTop="1" thickBot="1">
      <c r="E23475"/>
    </row>
    <row r="23476" spans="5:5" ht="13.5" thickTop="1" thickBot="1">
      <c r="E23476"/>
    </row>
    <row r="23477" spans="5:5" ht="13.5" thickTop="1" thickBot="1">
      <c r="E23477"/>
    </row>
    <row r="23478" spans="5:5" ht="13.5" thickTop="1" thickBot="1">
      <c r="E23478"/>
    </row>
    <row r="23479" spans="5:5" ht="13.5" thickTop="1" thickBot="1">
      <c r="E23479"/>
    </row>
    <row r="23480" spans="5:5" ht="13.5" thickTop="1" thickBot="1">
      <c r="E23480"/>
    </row>
    <row r="23481" spans="5:5" ht="13.5" thickTop="1" thickBot="1">
      <c r="E23481"/>
    </row>
    <row r="23482" spans="5:5" ht="13.5" thickTop="1" thickBot="1">
      <c r="E23482"/>
    </row>
    <row r="23483" spans="5:5" ht="13.5" thickTop="1" thickBot="1">
      <c r="E23483"/>
    </row>
    <row r="23484" spans="5:5" ht="13.5" thickTop="1" thickBot="1">
      <c r="E23484"/>
    </row>
    <row r="23485" spans="5:5" ht="13.5" thickTop="1" thickBot="1">
      <c r="E23485"/>
    </row>
    <row r="23486" spans="5:5" ht="13.5" thickTop="1" thickBot="1">
      <c r="E23486"/>
    </row>
    <row r="23487" spans="5:5" ht="13.5" thickTop="1" thickBot="1">
      <c r="E23487"/>
    </row>
    <row r="23488" spans="5:5" ht="13.5" thickTop="1" thickBot="1">
      <c r="E23488"/>
    </row>
    <row r="23489" spans="5:5" ht="13.5" thickTop="1" thickBot="1">
      <c r="E23489"/>
    </row>
    <row r="23490" spans="5:5" ht="13.5" thickTop="1" thickBot="1">
      <c r="E23490"/>
    </row>
    <row r="23491" spans="5:5" ht="13.5" thickTop="1" thickBot="1">
      <c r="E23491"/>
    </row>
    <row r="23492" spans="5:5" ht="13.5" thickTop="1" thickBot="1">
      <c r="E23492"/>
    </row>
    <row r="23493" spans="5:5" ht="13.5" thickTop="1" thickBot="1">
      <c r="E23493"/>
    </row>
    <row r="23494" spans="5:5" ht="13.5" thickTop="1" thickBot="1">
      <c r="E23494"/>
    </row>
    <row r="23495" spans="5:5" ht="13.5" thickTop="1" thickBot="1">
      <c r="E23495"/>
    </row>
    <row r="23496" spans="5:5" ht="13.5" thickTop="1" thickBot="1">
      <c r="E23496"/>
    </row>
    <row r="23497" spans="5:5" ht="13.5" thickTop="1" thickBot="1">
      <c r="E23497"/>
    </row>
    <row r="23498" spans="5:5" ht="13.5" thickTop="1" thickBot="1">
      <c r="E23498"/>
    </row>
    <row r="23499" spans="5:5" ht="13.5" thickTop="1" thickBot="1">
      <c r="E23499"/>
    </row>
    <row r="23500" spans="5:5" ht="13.5" thickTop="1" thickBot="1">
      <c r="E23500"/>
    </row>
    <row r="23501" spans="5:5" ht="13.5" thickTop="1" thickBot="1">
      <c r="E23501"/>
    </row>
    <row r="23502" spans="5:5" ht="13.5" thickTop="1" thickBot="1">
      <c r="E23502"/>
    </row>
    <row r="23503" spans="5:5" ht="13.5" thickTop="1" thickBot="1">
      <c r="E23503"/>
    </row>
    <row r="23504" spans="5:5" ht="13.5" thickTop="1" thickBot="1">
      <c r="E23504"/>
    </row>
    <row r="23505" spans="5:5" ht="13.5" thickTop="1" thickBot="1">
      <c r="E23505"/>
    </row>
    <row r="23506" spans="5:5" ht="13.5" thickTop="1" thickBot="1">
      <c r="E23506"/>
    </row>
    <row r="23507" spans="5:5" ht="13.5" thickTop="1" thickBot="1">
      <c r="E23507"/>
    </row>
    <row r="23508" spans="5:5" ht="13.5" thickTop="1" thickBot="1">
      <c r="E23508"/>
    </row>
    <row r="23509" spans="5:5" ht="13.5" thickTop="1" thickBot="1">
      <c r="E23509"/>
    </row>
    <row r="23510" spans="5:5" ht="13.5" thickTop="1" thickBot="1">
      <c r="E23510"/>
    </row>
    <row r="23511" spans="5:5" ht="13.5" thickTop="1" thickBot="1">
      <c r="E23511"/>
    </row>
    <row r="23512" spans="5:5" ht="13.5" thickTop="1" thickBot="1">
      <c r="E23512"/>
    </row>
    <row r="23513" spans="5:5" ht="13.5" thickTop="1" thickBot="1">
      <c r="E23513"/>
    </row>
    <row r="23514" spans="5:5" ht="13.5" thickTop="1" thickBot="1">
      <c r="E23514"/>
    </row>
    <row r="23515" spans="5:5" ht="13.5" thickTop="1" thickBot="1">
      <c r="E23515"/>
    </row>
    <row r="23516" spans="5:5" ht="13.5" thickTop="1" thickBot="1">
      <c r="E23516"/>
    </row>
    <row r="23517" spans="5:5" ht="13.5" thickTop="1" thickBot="1">
      <c r="E23517"/>
    </row>
    <row r="23518" spans="5:5" ht="13" thickTop="1">
      <c r="E23518"/>
    </row>
    <row r="23519" spans="5:5">
      <c r="E23519"/>
    </row>
    <row r="23520" spans="5:5">
      <c r="E23520"/>
    </row>
    <row r="23521" spans="5:5">
      <c r="E23521"/>
    </row>
    <row r="23522" spans="5:5">
      <c r="E23522"/>
    </row>
    <row r="23523" spans="5:5">
      <c r="E23523"/>
    </row>
    <row r="23524" spans="5:5">
      <c r="E23524"/>
    </row>
    <row r="23525" spans="5:5">
      <c r="E23525"/>
    </row>
    <row r="23526" spans="5:5">
      <c r="E23526"/>
    </row>
    <row r="23527" spans="5:5">
      <c r="E23527"/>
    </row>
    <row r="23528" spans="5:5">
      <c r="E23528"/>
    </row>
    <row r="23529" spans="5:5">
      <c r="E23529"/>
    </row>
    <row r="23530" spans="5:5">
      <c r="E23530"/>
    </row>
    <row r="23531" spans="5:5" ht="13" thickBot="1">
      <c r="E23531"/>
    </row>
    <row r="23532" spans="5:5" ht="13.5" thickTop="1" thickBot="1">
      <c r="E23532"/>
    </row>
    <row r="23533" spans="5:5" ht="13.5" thickTop="1" thickBot="1">
      <c r="E23533"/>
    </row>
    <row r="23534" spans="5:5" ht="13.5" thickTop="1" thickBot="1">
      <c r="E23534"/>
    </row>
    <row r="23535" spans="5:5" ht="13.5" thickTop="1" thickBot="1">
      <c r="E23535"/>
    </row>
    <row r="23536" spans="5:5" ht="13.5" thickTop="1" thickBot="1">
      <c r="E23536"/>
    </row>
    <row r="23537" spans="5:5" ht="13.5" thickTop="1" thickBot="1">
      <c r="E23537"/>
    </row>
    <row r="23538" spans="5:5" ht="13.5" thickTop="1" thickBot="1">
      <c r="E23538"/>
    </row>
    <row r="23539" spans="5:5" ht="13.5" thickTop="1" thickBot="1">
      <c r="E23539"/>
    </row>
    <row r="23540" spans="5:5" ht="13.5" thickTop="1" thickBot="1">
      <c r="E23540"/>
    </row>
    <row r="23541" spans="5:5" ht="13.5" thickTop="1" thickBot="1">
      <c r="E23541"/>
    </row>
    <row r="23542" spans="5:5" ht="13.5" thickTop="1" thickBot="1">
      <c r="E23542"/>
    </row>
    <row r="23543" spans="5:5" ht="13.5" thickTop="1" thickBot="1">
      <c r="E23543"/>
    </row>
    <row r="23544" spans="5:5" ht="13.5" thickTop="1" thickBot="1">
      <c r="E23544"/>
    </row>
    <row r="23545" spans="5:5" ht="13.5" thickTop="1" thickBot="1">
      <c r="E23545"/>
    </row>
    <row r="23546" spans="5:5" ht="13.5" thickTop="1" thickBot="1">
      <c r="E23546"/>
    </row>
    <row r="23547" spans="5:5" ht="13.5" thickTop="1" thickBot="1">
      <c r="E23547"/>
    </row>
    <row r="23548" spans="5:5" ht="13.5" thickTop="1" thickBot="1">
      <c r="E23548"/>
    </row>
    <row r="23549" spans="5:5" ht="13.5" thickTop="1" thickBot="1">
      <c r="E23549"/>
    </row>
    <row r="23550" spans="5:5" ht="13.5" thickTop="1" thickBot="1">
      <c r="E23550"/>
    </row>
    <row r="23551" spans="5:5" ht="13.5" thickTop="1" thickBot="1">
      <c r="E23551"/>
    </row>
    <row r="23552" spans="5:5" ht="13.5" thickTop="1" thickBot="1">
      <c r="E23552"/>
    </row>
    <row r="23553" spans="5:5" ht="13.5" thickTop="1" thickBot="1">
      <c r="E23553"/>
    </row>
    <row r="23554" spans="5:5" ht="13.5" thickTop="1" thickBot="1">
      <c r="E23554"/>
    </row>
    <row r="23555" spans="5:5" ht="13.5" thickTop="1" thickBot="1">
      <c r="E23555"/>
    </row>
    <row r="23556" spans="5:5" ht="13.5" thickTop="1" thickBot="1">
      <c r="E23556"/>
    </row>
    <row r="23557" spans="5:5" ht="13.5" thickTop="1" thickBot="1">
      <c r="E23557"/>
    </row>
    <row r="23558" spans="5:5" ht="13.5" thickTop="1" thickBot="1">
      <c r="E23558"/>
    </row>
    <row r="23559" spans="5:5" ht="13.5" thickTop="1" thickBot="1">
      <c r="E23559"/>
    </row>
    <row r="23560" spans="5:5" ht="13.5" thickTop="1" thickBot="1">
      <c r="E23560"/>
    </row>
    <row r="23561" spans="5:5" ht="13.5" thickTop="1" thickBot="1">
      <c r="E23561"/>
    </row>
    <row r="23562" spans="5:5" ht="13.5" thickTop="1" thickBot="1">
      <c r="E23562"/>
    </row>
    <row r="23563" spans="5:5" ht="13.5" thickTop="1" thickBot="1">
      <c r="E23563"/>
    </row>
    <row r="23564" spans="5:5" ht="13.5" thickTop="1" thickBot="1">
      <c r="E23564"/>
    </row>
    <row r="23565" spans="5:5" ht="13.5" thickTop="1" thickBot="1">
      <c r="E23565"/>
    </row>
    <row r="23566" spans="5:5" ht="13.5" thickTop="1" thickBot="1">
      <c r="E23566"/>
    </row>
    <row r="23567" spans="5:5" ht="13.5" thickTop="1" thickBot="1">
      <c r="E23567"/>
    </row>
    <row r="23568" spans="5:5" ht="13.5" thickTop="1" thickBot="1">
      <c r="E23568"/>
    </row>
    <row r="23569" spans="5:5" ht="13.5" thickTop="1" thickBot="1">
      <c r="E23569"/>
    </row>
    <row r="23570" spans="5:5" ht="13.5" thickTop="1" thickBot="1">
      <c r="E23570"/>
    </row>
    <row r="23571" spans="5:5" ht="13.5" thickTop="1" thickBot="1">
      <c r="E23571"/>
    </row>
    <row r="23572" spans="5:5" ht="13.5" thickTop="1" thickBot="1">
      <c r="E23572"/>
    </row>
    <row r="23573" spans="5:5" ht="13.5" thickTop="1" thickBot="1">
      <c r="E23573"/>
    </row>
    <row r="23574" spans="5:5" ht="13.5" thickTop="1" thickBot="1">
      <c r="E23574"/>
    </row>
    <row r="23575" spans="5:5" ht="13.5" thickTop="1" thickBot="1">
      <c r="E23575"/>
    </row>
    <row r="23576" spans="5:5" ht="13.5" thickTop="1" thickBot="1">
      <c r="E23576"/>
    </row>
    <row r="23577" spans="5:5" ht="13.5" thickTop="1" thickBot="1">
      <c r="E23577"/>
    </row>
    <row r="23578" spans="5:5" ht="13.5" thickTop="1" thickBot="1">
      <c r="E23578"/>
    </row>
    <row r="23579" spans="5:5" ht="13.5" thickTop="1" thickBot="1">
      <c r="E23579"/>
    </row>
    <row r="23580" spans="5:5" ht="13.5" thickTop="1" thickBot="1">
      <c r="E23580"/>
    </row>
    <row r="23581" spans="5:5" ht="13.5" thickTop="1" thickBot="1">
      <c r="E23581"/>
    </row>
    <row r="23582" spans="5:5" ht="13.5" thickTop="1" thickBot="1">
      <c r="E23582"/>
    </row>
    <row r="23583" spans="5:5" ht="13.5" thickTop="1" thickBot="1">
      <c r="E23583"/>
    </row>
    <row r="23584" spans="5:5" ht="13.5" thickTop="1" thickBot="1">
      <c r="E23584"/>
    </row>
    <row r="23585" spans="5:5" ht="13.5" thickTop="1" thickBot="1">
      <c r="E23585"/>
    </row>
    <row r="23586" spans="5:5" ht="13.5" thickTop="1" thickBot="1">
      <c r="E23586"/>
    </row>
    <row r="23587" spans="5:5" ht="13.5" thickTop="1" thickBot="1">
      <c r="E23587"/>
    </row>
    <row r="23588" spans="5:5" ht="13" thickTop="1">
      <c r="E23588"/>
    </row>
    <row r="23589" spans="5:5">
      <c r="E23589"/>
    </row>
    <row r="23590" spans="5:5">
      <c r="E23590"/>
    </row>
    <row r="23591" spans="5:5">
      <c r="E23591"/>
    </row>
    <row r="23592" spans="5:5">
      <c r="E23592"/>
    </row>
    <row r="23593" spans="5:5">
      <c r="E23593"/>
    </row>
    <row r="23594" spans="5:5">
      <c r="E23594"/>
    </row>
    <row r="23595" spans="5:5">
      <c r="E23595"/>
    </row>
    <row r="23596" spans="5:5">
      <c r="E23596"/>
    </row>
    <row r="23597" spans="5:5">
      <c r="E23597"/>
    </row>
    <row r="23598" spans="5:5">
      <c r="E23598"/>
    </row>
    <row r="23599" spans="5:5">
      <c r="E23599"/>
    </row>
    <row r="23600" spans="5:5">
      <c r="E23600"/>
    </row>
    <row r="23601" spans="5:5" ht="13" thickBot="1">
      <c r="E23601"/>
    </row>
    <row r="23602" spans="5:5" ht="13.5" thickTop="1" thickBot="1">
      <c r="E23602"/>
    </row>
    <row r="23603" spans="5:5" ht="13.5" thickTop="1" thickBot="1">
      <c r="E23603"/>
    </row>
    <row r="23604" spans="5:5" ht="13.5" thickTop="1" thickBot="1">
      <c r="E23604"/>
    </row>
    <row r="23605" spans="5:5" ht="13.5" thickTop="1" thickBot="1">
      <c r="E23605"/>
    </row>
    <row r="23606" spans="5:5" ht="13.5" thickTop="1" thickBot="1">
      <c r="E23606"/>
    </row>
    <row r="23607" spans="5:5" ht="13.5" thickTop="1" thickBot="1">
      <c r="E23607"/>
    </row>
    <row r="23608" spans="5:5" ht="13.5" thickTop="1" thickBot="1">
      <c r="E23608"/>
    </row>
    <row r="23609" spans="5:5" ht="13.5" thickTop="1" thickBot="1">
      <c r="E23609"/>
    </row>
    <row r="23610" spans="5:5" ht="13.5" thickTop="1" thickBot="1">
      <c r="E23610"/>
    </row>
    <row r="23611" spans="5:5" ht="13.5" thickTop="1" thickBot="1">
      <c r="E23611"/>
    </row>
    <row r="23612" spans="5:5" ht="13.5" thickTop="1" thickBot="1">
      <c r="E23612"/>
    </row>
    <row r="23613" spans="5:5" ht="13.5" thickTop="1" thickBot="1">
      <c r="E23613"/>
    </row>
    <row r="23614" spans="5:5" ht="13.5" thickTop="1" thickBot="1">
      <c r="E23614"/>
    </row>
    <row r="23615" spans="5:5" ht="13.5" thickTop="1" thickBot="1">
      <c r="E23615"/>
    </row>
    <row r="23616" spans="5:5" ht="13.5" thickTop="1" thickBot="1">
      <c r="E23616"/>
    </row>
    <row r="23617" spans="5:5" ht="13.5" thickTop="1" thickBot="1">
      <c r="E23617"/>
    </row>
    <row r="23618" spans="5:5" ht="13.5" thickTop="1" thickBot="1">
      <c r="E23618"/>
    </row>
    <row r="23619" spans="5:5" ht="13.5" thickTop="1" thickBot="1">
      <c r="E23619"/>
    </row>
    <row r="23620" spans="5:5" ht="13.5" thickTop="1" thickBot="1">
      <c r="E23620"/>
    </row>
    <row r="23621" spans="5:5" ht="13.5" thickTop="1" thickBot="1">
      <c r="E23621"/>
    </row>
    <row r="23622" spans="5:5" ht="13.5" thickTop="1" thickBot="1">
      <c r="E23622"/>
    </row>
    <row r="23623" spans="5:5" ht="13.5" thickTop="1" thickBot="1">
      <c r="E23623"/>
    </row>
    <row r="23624" spans="5:5" ht="13.5" thickTop="1" thickBot="1">
      <c r="E23624"/>
    </row>
    <row r="23625" spans="5:5" ht="13.5" thickTop="1" thickBot="1">
      <c r="E23625"/>
    </row>
    <row r="23626" spans="5:5" ht="13.5" thickTop="1" thickBot="1">
      <c r="E23626"/>
    </row>
    <row r="23627" spans="5:5" ht="13.5" thickTop="1" thickBot="1">
      <c r="E23627"/>
    </row>
    <row r="23628" spans="5:5" ht="13.5" thickTop="1" thickBot="1">
      <c r="E23628"/>
    </row>
    <row r="23629" spans="5:5" ht="13.5" thickTop="1" thickBot="1">
      <c r="E23629"/>
    </row>
    <row r="23630" spans="5:5" ht="13.5" thickTop="1" thickBot="1">
      <c r="E23630"/>
    </row>
    <row r="23631" spans="5:5" ht="13.5" thickTop="1" thickBot="1">
      <c r="E23631"/>
    </row>
    <row r="23632" spans="5:5" ht="13.5" thickTop="1" thickBot="1">
      <c r="E23632"/>
    </row>
    <row r="23633" spans="5:5" ht="13.5" thickTop="1" thickBot="1">
      <c r="E23633"/>
    </row>
    <row r="23634" spans="5:5" ht="13.5" thickTop="1" thickBot="1">
      <c r="E23634"/>
    </row>
    <row r="23635" spans="5:5" ht="13.5" thickTop="1" thickBot="1">
      <c r="E23635"/>
    </row>
    <row r="23636" spans="5:5" ht="13.5" thickTop="1" thickBot="1">
      <c r="E23636"/>
    </row>
    <row r="23637" spans="5:5" ht="13.5" thickTop="1" thickBot="1">
      <c r="E23637"/>
    </row>
    <row r="23638" spans="5:5" ht="13.5" thickTop="1" thickBot="1">
      <c r="E23638"/>
    </row>
    <row r="23639" spans="5:5" ht="13.5" thickTop="1" thickBot="1">
      <c r="E23639"/>
    </row>
    <row r="23640" spans="5:5" ht="13.5" thickTop="1" thickBot="1">
      <c r="E23640"/>
    </row>
    <row r="23641" spans="5:5" ht="13.5" thickTop="1" thickBot="1">
      <c r="E23641"/>
    </row>
    <row r="23642" spans="5:5" ht="13.5" thickTop="1" thickBot="1">
      <c r="E23642"/>
    </row>
    <row r="23643" spans="5:5" ht="13.5" thickTop="1" thickBot="1">
      <c r="E23643"/>
    </row>
    <row r="23644" spans="5:5" ht="13.5" thickTop="1" thickBot="1">
      <c r="E23644"/>
    </row>
    <row r="23645" spans="5:5" ht="13.5" thickTop="1" thickBot="1">
      <c r="E23645"/>
    </row>
    <row r="23646" spans="5:5" ht="13.5" thickTop="1" thickBot="1">
      <c r="E23646"/>
    </row>
    <row r="23647" spans="5:5" ht="13.5" thickTop="1" thickBot="1">
      <c r="E23647"/>
    </row>
    <row r="23648" spans="5:5" ht="13.5" thickTop="1" thickBot="1">
      <c r="E23648"/>
    </row>
    <row r="23649" spans="5:5" ht="13.5" thickTop="1" thickBot="1">
      <c r="E23649"/>
    </row>
    <row r="23650" spans="5:5" ht="13.5" thickTop="1" thickBot="1">
      <c r="E23650"/>
    </row>
    <row r="23651" spans="5:5" ht="13.5" thickTop="1" thickBot="1">
      <c r="E23651"/>
    </row>
    <row r="23652" spans="5:5" ht="13.5" thickTop="1" thickBot="1">
      <c r="E23652"/>
    </row>
    <row r="23653" spans="5:5" ht="13.5" thickTop="1" thickBot="1">
      <c r="E23653"/>
    </row>
    <row r="23654" spans="5:5" ht="13.5" thickTop="1" thickBot="1">
      <c r="E23654"/>
    </row>
    <row r="23655" spans="5:5" ht="13.5" thickTop="1" thickBot="1">
      <c r="E23655"/>
    </row>
    <row r="23656" spans="5:5" ht="13.5" thickTop="1" thickBot="1">
      <c r="E23656"/>
    </row>
    <row r="23657" spans="5:5" ht="13.5" thickTop="1" thickBot="1">
      <c r="E23657"/>
    </row>
    <row r="23658" spans="5:5" ht="13" thickTop="1">
      <c r="E23658"/>
    </row>
    <row r="23659" spans="5:5">
      <c r="E23659"/>
    </row>
    <row r="23660" spans="5:5">
      <c r="E23660"/>
    </row>
    <row r="23661" spans="5:5">
      <c r="E23661"/>
    </row>
    <row r="23662" spans="5:5">
      <c r="E23662"/>
    </row>
    <row r="23663" spans="5:5">
      <c r="E23663"/>
    </row>
    <row r="23664" spans="5:5">
      <c r="E23664"/>
    </row>
    <row r="23665" spans="5:5">
      <c r="E23665"/>
    </row>
    <row r="23666" spans="5:5">
      <c r="E23666"/>
    </row>
    <row r="23667" spans="5:5">
      <c r="E23667"/>
    </row>
    <row r="23668" spans="5:5">
      <c r="E23668"/>
    </row>
    <row r="23669" spans="5:5">
      <c r="E23669"/>
    </row>
    <row r="23670" spans="5:5">
      <c r="E23670"/>
    </row>
    <row r="23671" spans="5:5" ht="13" thickBot="1">
      <c r="E23671"/>
    </row>
    <row r="23672" spans="5:5" ht="13.5" thickTop="1" thickBot="1">
      <c r="E23672"/>
    </row>
    <row r="23673" spans="5:5" ht="13.5" thickTop="1" thickBot="1">
      <c r="E23673"/>
    </row>
    <row r="23674" spans="5:5" ht="13.5" thickTop="1" thickBot="1">
      <c r="E23674"/>
    </row>
    <row r="23675" spans="5:5" ht="13.5" thickTop="1" thickBot="1">
      <c r="E23675"/>
    </row>
    <row r="23676" spans="5:5" ht="13.5" thickTop="1" thickBot="1">
      <c r="E23676"/>
    </row>
    <row r="23677" spans="5:5" ht="13.5" thickTop="1" thickBot="1">
      <c r="E23677"/>
    </row>
    <row r="23678" spans="5:5" ht="13.5" thickTop="1" thickBot="1">
      <c r="E23678"/>
    </row>
    <row r="23679" spans="5:5" ht="13.5" thickTop="1" thickBot="1">
      <c r="E23679"/>
    </row>
    <row r="23680" spans="5:5" ht="13.5" thickTop="1" thickBot="1">
      <c r="E23680"/>
    </row>
    <row r="23681" spans="5:5" ht="13.5" thickTop="1" thickBot="1">
      <c r="E23681"/>
    </row>
    <row r="23682" spans="5:5" ht="13.5" thickTop="1" thickBot="1">
      <c r="E23682"/>
    </row>
    <row r="23683" spans="5:5" ht="13.5" thickTop="1" thickBot="1">
      <c r="E23683"/>
    </row>
    <row r="23684" spans="5:5" ht="13.5" thickTop="1" thickBot="1">
      <c r="E23684"/>
    </row>
    <row r="23685" spans="5:5" ht="13.5" thickTop="1" thickBot="1">
      <c r="E23685"/>
    </row>
    <row r="23686" spans="5:5" ht="13.5" thickTop="1" thickBot="1">
      <c r="E23686"/>
    </row>
    <row r="23687" spans="5:5" ht="13.5" thickTop="1" thickBot="1">
      <c r="E23687"/>
    </row>
    <row r="23688" spans="5:5" ht="13.5" thickTop="1" thickBot="1">
      <c r="E23688"/>
    </row>
    <row r="23689" spans="5:5" ht="13.5" thickTop="1" thickBot="1">
      <c r="E23689"/>
    </row>
    <row r="23690" spans="5:5" ht="13.5" thickTop="1" thickBot="1">
      <c r="E23690"/>
    </row>
    <row r="23691" spans="5:5" ht="13.5" thickTop="1" thickBot="1">
      <c r="E23691"/>
    </row>
    <row r="23692" spans="5:5" ht="13.5" thickTop="1" thickBot="1">
      <c r="E23692"/>
    </row>
    <row r="23693" spans="5:5" ht="13.5" thickTop="1" thickBot="1">
      <c r="E23693"/>
    </row>
    <row r="23694" spans="5:5" ht="13.5" thickTop="1" thickBot="1">
      <c r="E23694"/>
    </row>
    <row r="23695" spans="5:5" ht="13.5" thickTop="1" thickBot="1">
      <c r="E23695"/>
    </row>
    <row r="23696" spans="5:5" ht="13.5" thickTop="1" thickBot="1">
      <c r="E23696"/>
    </row>
    <row r="23697" spans="5:5" ht="13.5" thickTop="1" thickBot="1">
      <c r="E23697"/>
    </row>
    <row r="23698" spans="5:5" ht="13.5" thickTop="1" thickBot="1">
      <c r="E23698"/>
    </row>
    <row r="23699" spans="5:5" ht="13.5" thickTop="1" thickBot="1">
      <c r="E23699"/>
    </row>
    <row r="23700" spans="5:5" ht="13.5" thickTop="1" thickBot="1">
      <c r="E23700"/>
    </row>
    <row r="23701" spans="5:5" ht="13.5" thickTop="1" thickBot="1">
      <c r="E23701"/>
    </row>
    <row r="23702" spans="5:5" ht="13.5" thickTop="1" thickBot="1">
      <c r="E23702"/>
    </row>
    <row r="23703" spans="5:5" ht="13.5" thickTop="1" thickBot="1">
      <c r="E23703"/>
    </row>
    <row r="23704" spans="5:5" ht="13.5" thickTop="1" thickBot="1">
      <c r="E23704"/>
    </row>
    <row r="23705" spans="5:5" ht="13.5" thickTop="1" thickBot="1">
      <c r="E23705"/>
    </row>
    <row r="23706" spans="5:5" ht="13.5" thickTop="1" thickBot="1">
      <c r="E23706"/>
    </row>
    <row r="23707" spans="5:5" ht="13.5" thickTop="1" thickBot="1">
      <c r="E23707"/>
    </row>
    <row r="23708" spans="5:5" ht="13.5" thickTop="1" thickBot="1">
      <c r="E23708"/>
    </row>
    <row r="23709" spans="5:5" ht="13.5" thickTop="1" thickBot="1">
      <c r="E23709"/>
    </row>
    <row r="23710" spans="5:5" ht="13.5" thickTop="1" thickBot="1">
      <c r="E23710"/>
    </row>
    <row r="23711" spans="5:5" ht="13.5" thickTop="1" thickBot="1">
      <c r="E23711"/>
    </row>
    <row r="23712" spans="5:5" ht="13.5" thickTop="1" thickBot="1">
      <c r="E23712"/>
    </row>
    <row r="23713" spans="5:5" ht="13.5" thickTop="1" thickBot="1">
      <c r="E23713"/>
    </row>
    <row r="23714" spans="5:5" ht="13.5" thickTop="1" thickBot="1">
      <c r="E23714"/>
    </row>
    <row r="23715" spans="5:5" ht="13.5" thickTop="1" thickBot="1">
      <c r="E23715"/>
    </row>
    <row r="23716" spans="5:5" ht="13.5" thickTop="1" thickBot="1">
      <c r="E23716"/>
    </row>
    <row r="23717" spans="5:5" ht="13.5" thickTop="1" thickBot="1">
      <c r="E23717"/>
    </row>
    <row r="23718" spans="5:5" ht="13.5" thickTop="1" thickBot="1">
      <c r="E23718"/>
    </row>
    <row r="23719" spans="5:5" ht="13.5" thickTop="1" thickBot="1">
      <c r="E23719"/>
    </row>
    <row r="23720" spans="5:5" ht="13.5" thickTop="1" thickBot="1">
      <c r="E23720"/>
    </row>
    <row r="23721" spans="5:5" ht="13.5" thickTop="1" thickBot="1">
      <c r="E23721"/>
    </row>
    <row r="23722" spans="5:5" ht="13.5" thickTop="1" thickBot="1">
      <c r="E23722"/>
    </row>
    <row r="23723" spans="5:5" ht="13.5" thickTop="1" thickBot="1">
      <c r="E23723"/>
    </row>
    <row r="23724" spans="5:5" ht="13.5" thickTop="1" thickBot="1">
      <c r="E23724"/>
    </row>
    <row r="23725" spans="5:5" ht="13.5" thickTop="1" thickBot="1">
      <c r="E23725"/>
    </row>
    <row r="23726" spans="5:5" ht="13.5" thickTop="1" thickBot="1">
      <c r="E23726"/>
    </row>
    <row r="23727" spans="5:5" ht="13.5" thickTop="1" thickBot="1">
      <c r="E23727"/>
    </row>
    <row r="23728" spans="5:5" ht="13" thickTop="1">
      <c r="E23728"/>
    </row>
    <row r="23729" spans="5:5">
      <c r="E23729"/>
    </row>
    <row r="23730" spans="5:5">
      <c r="E23730"/>
    </row>
    <row r="23731" spans="5:5">
      <c r="E23731"/>
    </row>
    <row r="23732" spans="5:5">
      <c r="E23732"/>
    </row>
    <row r="23733" spans="5:5">
      <c r="E23733"/>
    </row>
    <row r="23734" spans="5:5">
      <c r="E23734"/>
    </row>
    <row r="23735" spans="5:5">
      <c r="E23735"/>
    </row>
    <row r="23736" spans="5:5">
      <c r="E23736"/>
    </row>
    <row r="23737" spans="5:5">
      <c r="E23737"/>
    </row>
    <row r="23738" spans="5:5">
      <c r="E23738"/>
    </row>
    <row r="23739" spans="5:5">
      <c r="E23739"/>
    </row>
    <row r="23740" spans="5:5">
      <c r="E23740"/>
    </row>
    <row r="23741" spans="5:5" ht="13" thickBot="1">
      <c r="E23741"/>
    </row>
    <row r="23742" spans="5:5" ht="13.5" thickTop="1" thickBot="1">
      <c r="E23742"/>
    </row>
    <row r="23743" spans="5:5" ht="13.5" thickTop="1" thickBot="1">
      <c r="E23743"/>
    </row>
    <row r="23744" spans="5:5" ht="13.5" thickTop="1" thickBot="1">
      <c r="E23744"/>
    </row>
    <row r="23745" spans="5:5" ht="13.5" thickTop="1" thickBot="1">
      <c r="E23745"/>
    </row>
    <row r="23746" spans="5:5" ht="13.5" thickTop="1" thickBot="1">
      <c r="E23746"/>
    </row>
    <row r="23747" spans="5:5" ht="13.5" thickTop="1" thickBot="1">
      <c r="E23747"/>
    </row>
    <row r="23748" spans="5:5" ht="13.5" thickTop="1" thickBot="1">
      <c r="E23748"/>
    </row>
    <row r="23749" spans="5:5" ht="13.5" thickTop="1" thickBot="1">
      <c r="E23749"/>
    </row>
    <row r="23750" spans="5:5" ht="13.5" thickTop="1" thickBot="1">
      <c r="E23750"/>
    </row>
    <row r="23751" spans="5:5" ht="13.5" thickTop="1" thickBot="1">
      <c r="E23751"/>
    </row>
    <row r="23752" spans="5:5" ht="13.5" thickTop="1" thickBot="1">
      <c r="E23752"/>
    </row>
    <row r="23753" spans="5:5" ht="13.5" thickTop="1" thickBot="1">
      <c r="E23753"/>
    </row>
    <row r="23754" spans="5:5" ht="13.5" thickTop="1" thickBot="1">
      <c r="E23754"/>
    </row>
    <row r="23755" spans="5:5" ht="13.5" thickTop="1" thickBot="1">
      <c r="E23755"/>
    </row>
    <row r="23756" spans="5:5" ht="13.5" thickTop="1" thickBot="1">
      <c r="E23756"/>
    </row>
    <row r="23757" spans="5:5" ht="13.5" thickTop="1" thickBot="1">
      <c r="E23757"/>
    </row>
    <row r="23758" spans="5:5" ht="13.5" thickTop="1" thickBot="1">
      <c r="E23758"/>
    </row>
    <row r="23759" spans="5:5" ht="13.5" thickTop="1" thickBot="1">
      <c r="E23759"/>
    </row>
    <row r="23760" spans="5:5" ht="13.5" thickTop="1" thickBot="1">
      <c r="E23760"/>
    </row>
    <row r="23761" spans="5:5" ht="13.5" thickTop="1" thickBot="1">
      <c r="E23761"/>
    </row>
    <row r="23762" spans="5:5" ht="13.5" thickTop="1" thickBot="1">
      <c r="E23762"/>
    </row>
    <row r="23763" spans="5:5" ht="13.5" thickTop="1" thickBot="1">
      <c r="E23763"/>
    </row>
    <row r="23764" spans="5:5" ht="13.5" thickTop="1" thickBot="1">
      <c r="E23764"/>
    </row>
    <row r="23765" spans="5:5" ht="13.5" thickTop="1" thickBot="1">
      <c r="E23765"/>
    </row>
    <row r="23766" spans="5:5" ht="13.5" thickTop="1" thickBot="1">
      <c r="E23766"/>
    </row>
    <row r="23767" spans="5:5" ht="13.5" thickTop="1" thickBot="1">
      <c r="E23767"/>
    </row>
    <row r="23768" spans="5:5" ht="13.5" thickTop="1" thickBot="1">
      <c r="E23768"/>
    </row>
    <row r="23769" spans="5:5" ht="13.5" thickTop="1" thickBot="1">
      <c r="E23769"/>
    </row>
    <row r="23770" spans="5:5" ht="13.5" thickTop="1" thickBot="1">
      <c r="E23770"/>
    </row>
    <row r="23771" spans="5:5" ht="13.5" thickTop="1" thickBot="1">
      <c r="E23771"/>
    </row>
    <row r="23772" spans="5:5" ht="13.5" thickTop="1" thickBot="1">
      <c r="E23772"/>
    </row>
    <row r="23773" spans="5:5" ht="13.5" thickTop="1" thickBot="1">
      <c r="E23773"/>
    </row>
    <row r="23774" spans="5:5" ht="13.5" thickTop="1" thickBot="1">
      <c r="E23774"/>
    </row>
    <row r="23775" spans="5:5" ht="13.5" thickTop="1" thickBot="1">
      <c r="E23775"/>
    </row>
    <row r="23776" spans="5:5" ht="13.5" thickTop="1" thickBot="1">
      <c r="E23776"/>
    </row>
    <row r="23777" spans="5:5" ht="13.5" thickTop="1" thickBot="1">
      <c r="E23777"/>
    </row>
    <row r="23778" spans="5:5" ht="13.5" thickTop="1" thickBot="1">
      <c r="E23778"/>
    </row>
    <row r="23779" spans="5:5" ht="13.5" thickTop="1" thickBot="1">
      <c r="E23779"/>
    </row>
    <row r="23780" spans="5:5" ht="13.5" thickTop="1" thickBot="1">
      <c r="E23780"/>
    </row>
    <row r="23781" spans="5:5" ht="13.5" thickTop="1" thickBot="1">
      <c r="E23781"/>
    </row>
    <row r="23782" spans="5:5" ht="13.5" thickTop="1" thickBot="1">
      <c r="E23782"/>
    </row>
    <row r="23783" spans="5:5" ht="13.5" thickTop="1" thickBot="1">
      <c r="E23783"/>
    </row>
    <row r="23784" spans="5:5" ht="13.5" thickTop="1" thickBot="1">
      <c r="E23784"/>
    </row>
    <row r="23785" spans="5:5" ht="13.5" thickTop="1" thickBot="1">
      <c r="E23785"/>
    </row>
    <row r="23786" spans="5:5" ht="13.5" thickTop="1" thickBot="1">
      <c r="E23786"/>
    </row>
    <row r="23787" spans="5:5" ht="13.5" thickTop="1" thickBot="1">
      <c r="E23787"/>
    </row>
    <row r="23788" spans="5:5" ht="13.5" thickTop="1" thickBot="1">
      <c r="E23788"/>
    </row>
    <row r="23789" spans="5:5" ht="13.5" thickTop="1" thickBot="1">
      <c r="E23789"/>
    </row>
    <row r="23790" spans="5:5" ht="13.5" thickTop="1" thickBot="1">
      <c r="E23790"/>
    </row>
    <row r="23791" spans="5:5" ht="13.5" thickTop="1" thickBot="1">
      <c r="E23791"/>
    </row>
    <row r="23792" spans="5:5" ht="13.5" thickTop="1" thickBot="1">
      <c r="E23792"/>
    </row>
    <row r="23793" spans="5:5" ht="13.5" thickTop="1" thickBot="1">
      <c r="E23793"/>
    </row>
    <row r="23794" spans="5:5" ht="13.5" thickTop="1" thickBot="1">
      <c r="E23794"/>
    </row>
    <row r="23795" spans="5:5" ht="13.5" thickTop="1" thickBot="1">
      <c r="E23795"/>
    </row>
    <row r="23796" spans="5:5" ht="13.5" thickTop="1" thickBot="1">
      <c r="E23796"/>
    </row>
    <row r="23797" spans="5:5" ht="13.5" thickTop="1" thickBot="1">
      <c r="E23797"/>
    </row>
    <row r="23798" spans="5:5" ht="13" thickTop="1">
      <c r="E23798"/>
    </row>
    <row r="23799" spans="5:5">
      <c r="E23799"/>
    </row>
    <row r="23800" spans="5:5">
      <c r="E23800"/>
    </row>
    <row r="23801" spans="5:5">
      <c r="E23801"/>
    </row>
    <row r="23802" spans="5:5">
      <c r="E23802"/>
    </row>
    <row r="23803" spans="5:5">
      <c r="E23803"/>
    </row>
    <row r="23804" spans="5:5">
      <c r="E23804"/>
    </row>
    <row r="23805" spans="5:5">
      <c r="E23805"/>
    </row>
    <row r="23806" spans="5:5">
      <c r="E23806"/>
    </row>
    <row r="23807" spans="5:5">
      <c r="E23807"/>
    </row>
    <row r="23808" spans="5:5">
      <c r="E23808"/>
    </row>
    <row r="23809" spans="5:5">
      <c r="E23809"/>
    </row>
    <row r="23810" spans="5:5">
      <c r="E23810"/>
    </row>
    <row r="23811" spans="5:5" ht="13" thickBot="1">
      <c r="E23811"/>
    </row>
    <row r="23812" spans="5:5" ht="13.5" thickTop="1" thickBot="1">
      <c r="E23812"/>
    </row>
    <row r="23813" spans="5:5" ht="13.5" thickTop="1" thickBot="1">
      <c r="E23813"/>
    </row>
    <row r="23814" spans="5:5" ht="13.5" thickTop="1" thickBot="1">
      <c r="E23814"/>
    </row>
    <row r="23815" spans="5:5" ht="13.5" thickTop="1" thickBot="1">
      <c r="E23815"/>
    </row>
    <row r="23816" spans="5:5" ht="13.5" thickTop="1" thickBot="1">
      <c r="E23816"/>
    </row>
    <row r="23817" spans="5:5" ht="13.5" thickTop="1" thickBot="1">
      <c r="E23817"/>
    </row>
    <row r="23818" spans="5:5" ht="13.5" thickTop="1" thickBot="1">
      <c r="E23818"/>
    </row>
    <row r="23819" spans="5:5" ht="13.5" thickTop="1" thickBot="1">
      <c r="E23819"/>
    </row>
    <row r="23820" spans="5:5" ht="13.5" thickTop="1" thickBot="1">
      <c r="E23820"/>
    </row>
    <row r="23821" spans="5:5" ht="13.5" thickTop="1" thickBot="1">
      <c r="E23821"/>
    </row>
    <row r="23822" spans="5:5" ht="13.5" thickTop="1" thickBot="1">
      <c r="E23822"/>
    </row>
    <row r="23823" spans="5:5" ht="13.5" thickTop="1" thickBot="1">
      <c r="E23823"/>
    </row>
    <row r="23824" spans="5:5" ht="13.5" thickTop="1" thickBot="1">
      <c r="E23824"/>
    </row>
    <row r="23825" spans="5:5" ht="13.5" thickTop="1" thickBot="1">
      <c r="E23825"/>
    </row>
    <row r="23826" spans="5:5" ht="13.5" thickTop="1" thickBot="1">
      <c r="E23826"/>
    </row>
    <row r="23827" spans="5:5" ht="13.5" thickTop="1" thickBot="1">
      <c r="E23827"/>
    </row>
    <row r="23828" spans="5:5" ht="13.5" thickTop="1" thickBot="1">
      <c r="E23828"/>
    </row>
    <row r="23829" spans="5:5" ht="13.5" thickTop="1" thickBot="1">
      <c r="E23829"/>
    </row>
    <row r="23830" spans="5:5" ht="13.5" thickTop="1" thickBot="1">
      <c r="E23830"/>
    </row>
    <row r="23831" spans="5:5" ht="13.5" thickTop="1" thickBot="1">
      <c r="E23831"/>
    </row>
    <row r="23832" spans="5:5" ht="13.5" thickTop="1" thickBot="1">
      <c r="E23832"/>
    </row>
    <row r="23833" spans="5:5" ht="13.5" thickTop="1" thickBot="1">
      <c r="E23833"/>
    </row>
    <row r="23834" spans="5:5" ht="13.5" thickTop="1" thickBot="1">
      <c r="E23834"/>
    </row>
    <row r="23835" spans="5:5" ht="13.5" thickTop="1" thickBot="1">
      <c r="E23835"/>
    </row>
    <row r="23836" spans="5:5" ht="13.5" thickTop="1" thickBot="1">
      <c r="E23836"/>
    </row>
    <row r="23837" spans="5:5" ht="13.5" thickTop="1" thickBot="1">
      <c r="E23837"/>
    </row>
    <row r="23838" spans="5:5" ht="13.5" thickTop="1" thickBot="1">
      <c r="E23838"/>
    </row>
    <row r="23839" spans="5:5" ht="13.5" thickTop="1" thickBot="1">
      <c r="E23839"/>
    </row>
    <row r="23840" spans="5:5" ht="13.5" thickTop="1" thickBot="1">
      <c r="E23840"/>
    </row>
    <row r="23841" spans="5:5" ht="13.5" thickTop="1" thickBot="1">
      <c r="E23841"/>
    </row>
    <row r="23842" spans="5:5" ht="13.5" thickTop="1" thickBot="1">
      <c r="E23842"/>
    </row>
    <row r="23843" spans="5:5" ht="13.5" thickTop="1" thickBot="1">
      <c r="E23843"/>
    </row>
    <row r="23844" spans="5:5" ht="13.5" thickTop="1" thickBot="1">
      <c r="E23844"/>
    </row>
    <row r="23845" spans="5:5" ht="13.5" thickTop="1" thickBot="1">
      <c r="E23845"/>
    </row>
    <row r="23846" spans="5:5" ht="13.5" thickTop="1" thickBot="1">
      <c r="E23846"/>
    </row>
    <row r="23847" spans="5:5" ht="13.5" thickTop="1" thickBot="1">
      <c r="E23847"/>
    </row>
    <row r="23848" spans="5:5" ht="13.5" thickTop="1" thickBot="1">
      <c r="E23848"/>
    </row>
    <row r="23849" spans="5:5" ht="13.5" thickTop="1" thickBot="1">
      <c r="E23849"/>
    </row>
    <row r="23850" spans="5:5" ht="13.5" thickTop="1" thickBot="1">
      <c r="E23850"/>
    </row>
    <row r="23851" spans="5:5" ht="13.5" thickTop="1" thickBot="1">
      <c r="E23851"/>
    </row>
    <row r="23852" spans="5:5" ht="13.5" thickTop="1" thickBot="1">
      <c r="E23852"/>
    </row>
    <row r="23853" spans="5:5" ht="13.5" thickTop="1" thickBot="1">
      <c r="E23853"/>
    </row>
    <row r="23854" spans="5:5" ht="13.5" thickTop="1" thickBot="1">
      <c r="E23854"/>
    </row>
    <row r="23855" spans="5:5" ht="13.5" thickTop="1" thickBot="1">
      <c r="E23855"/>
    </row>
    <row r="23856" spans="5:5" ht="13.5" thickTop="1" thickBot="1">
      <c r="E23856"/>
    </row>
    <row r="23857" spans="5:5" ht="13.5" thickTop="1" thickBot="1">
      <c r="E23857"/>
    </row>
    <row r="23858" spans="5:5" ht="13.5" thickTop="1" thickBot="1">
      <c r="E23858"/>
    </row>
    <row r="23859" spans="5:5" ht="13.5" thickTop="1" thickBot="1">
      <c r="E23859"/>
    </row>
    <row r="23860" spans="5:5" ht="13.5" thickTop="1" thickBot="1">
      <c r="E23860"/>
    </row>
    <row r="23861" spans="5:5" ht="13.5" thickTop="1" thickBot="1">
      <c r="E23861"/>
    </row>
    <row r="23862" spans="5:5" ht="13.5" thickTop="1" thickBot="1">
      <c r="E23862"/>
    </row>
    <row r="23863" spans="5:5" ht="13.5" thickTop="1" thickBot="1">
      <c r="E23863"/>
    </row>
    <row r="23864" spans="5:5" ht="13.5" thickTop="1" thickBot="1">
      <c r="E23864"/>
    </row>
    <row r="23865" spans="5:5" ht="13.5" thickTop="1" thickBot="1">
      <c r="E23865"/>
    </row>
    <row r="23866" spans="5:5" ht="13.5" thickTop="1" thickBot="1">
      <c r="E23866"/>
    </row>
    <row r="23867" spans="5:5" ht="13.5" thickTop="1" thickBot="1">
      <c r="E23867"/>
    </row>
    <row r="23868" spans="5:5" ht="13" thickTop="1">
      <c r="E23868"/>
    </row>
    <row r="23869" spans="5:5">
      <c r="E23869"/>
    </row>
    <row r="23870" spans="5:5">
      <c r="E23870"/>
    </row>
    <row r="23871" spans="5:5">
      <c r="E23871"/>
    </row>
    <row r="23872" spans="5:5">
      <c r="E23872"/>
    </row>
    <row r="23873" spans="5:5">
      <c r="E23873"/>
    </row>
    <row r="23874" spans="5:5">
      <c r="E23874"/>
    </row>
    <row r="23875" spans="5:5">
      <c r="E23875"/>
    </row>
    <row r="23876" spans="5:5">
      <c r="E23876"/>
    </row>
    <row r="23877" spans="5:5">
      <c r="E23877"/>
    </row>
    <row r="23878" spans="5:5">
      <c r="E23878"/>
    </row>
    <row r="23879" spans="5:5">
      <c r="E23879"/>
    </row>
    <row r="23880" spans="5:5">
      <c r="E23880"/>
    </row>
    <row r="23881" spans="5:5" ht="13" thickBot="1">
      <c r="E23881"/>
    </row>
    <row r="23882" spans="5:5" ht="13.5" thickTop="1" thickBot="1">
      <c r="E23882"/>
    </row>
    <row r="23883" spans="5:5" ht="13.5" thickTop="1" thickBot="1">
      <c r="E23883"/>
    </row>
    <row r="23884" spans="5:5" ht="13.5" thickTop="1" thickBot="1">
      <c r="E23884"/>
    </row>
    <row r="23885" spans="5:5" ht="13.5" thickTop="1" thickBot="1">
      <c r="E23885"/>
    </row>
    <row r="23886" spans="5:5" ht="13.5" thickTop="1" thickBot="1">
      <c r="E23886"/>
    </row>
    <row r="23887" spans="5:5" ht="13.5" thickTop="1" thickBot="1">
      <c r="E23887"/>
    </row>
    <row r="23888" spans="5:5" ht="13.5" thickTop="1" thickBot="1">
      <c r="E23888"/>
    </row>
    <row r="23889" spans="5:5" ht="13.5" thickTop="1" thickBot="1">
      <c r="E23889"/>
    </row>
    <row r="23890" spans="5:5" ht="13.5" thickTop="1" thickBot="1">
      <c r="E23890"/>
    </row>
    <row r="23891" spans="5:5" ht="13.5" thickTop="1" thickBot="1">
      <c r="E23891"/>
    </row>
    <row r="23892" spans="5:5" ht="13.5" thickTop="1" thickBot="1">
      <c r="E23892"/>
    </row>
    <row r="23893" spans="5:5" ht="13.5" thickTop="1" thickBot="1">
      <c r="E23893"/>
    </row>
    <row r="23894" spans="5:5" ht="13.5" thickTop="1" thickBot="1">
      <c r="E23894"/>
    </row>
    <row r="23895" spans="5:5" ht="13.5" thickTop="1" thickBot="1">
      <c r="E23895"/>
    </row>
    <row r="23896" spans="5:5" ht="13.5" thickTop="1" thickBot="1">
      <c r="E23896"/>
    </row>
    <row r="23897" spans="5:5" ht="13.5" thickTop="1" thickBot="1">
      <c r="E23897"/>
    </row>
    <row r="23898" spans="5:5" ht="13.5" thickTop="1" thickBot="1">
      <c r="E23898"/>
    </row>
    <row r="23899" spans="5:5" ht="13.5" thickTop="1" thickBot="1">
      <c r="E23899"/>
    </row>
    <row r="23900" spans="5:5" ht="13.5" thickTop="1" thickBot="1">
      <c r="E23900"/>
    </row>
    <row r="23901" spans="5:5" ht="13.5" thickTop="1" thickBot="1">
      <c r="E23901"/>
    </row>
    <row r="23902" spans="5:5" ht="13.5" thickTop="1" thickBot="1">
      <c r="E23902"/>
    </row>
    <row r="23903" spans="5:5" ht="13.5" thickTop="1" thickBot="1">
      <c r="E23903"/>
    </row>
    <row r="23904" spans="5:5" ht="13.5" thickTop="1" thickBot="1">
      <c r="E23904"/>
    </row>
    <row r="23905" spans="5:5" ht="13.5" thickTop="1" thickBot="1">
      <c r="E23905"/>
    </row>
    <row r="23906" spans="5:5" ht="13.5" thickTop="1" thickBot="1">
      <c r="E23906"/>
    </row>
    <row r="23907" spans="5:5" ht="13.5" thickTop="1" thickBot="1">
      <c r="E23907"/>
    </row>
    <row r="23908" spans="5:5" ht="13.5" thickTop="1" thickBot="1">
      <c r="E23908"/>
    </row>
    <row r="23909" spans="5:5" ht="13.5" thickTop="1" thickBot="1">
      <c r="E23909"/>
    </row>
    <row r="23910" spans="5:5" ht="13.5" thickTop="1" thickBot="1">
      <c r="E23910"/>
    </row>
    <row r="23911" spans="5:5" ht="13.5" thickTop="1" thickBot="1">
      <c r="E23911"/>
    </row>
    <row r="23912" spans="5:5" ht="13.5" thickTop="1" thickBot="1">
      <c r="E23912"/>
    </row>
    <row r="23913" spans="5:5" ht="13.5" thickTop="1" thickBot="1">
      <c r="E23913"/>
    </row>
    <row r="23914" spans="5:5" ht="13.5" thickTop="1" thickBot="1">
      <c r="E23914"/>
    </row>
    <row r="23915" spans="5:5" ht="13.5" thickTop="1" thickBot="1">
      <c r="E23915"/>
    </row>
    <row r="23916" spans="5:5" ht="13.5" thickTop="1" thickBot="1">
      <c r="E23916"/>
    </row>
    <row r="23917" spans="5:5" ht="13.5" thickTop="1" thickBot="1">
      <c r="E23917"/>
    </row>
    <row r="23918" spans="5:5" ht="13.5" thickTop="1" thickBot="1">
      <c r="E23918"/>
    </row>
    <row r="23919" spans="5:5" ht="13.5" thickTop="1" thickBot="1">
      <c r="E23919"/>
    </row>
    <row r="23920" spans="5:5" ht="13.5" thickTop="1" thickBot="1">
      <c r="E23920"/>
    </row>
    <row r="23921" spans="5:5" ht="13.5" thickTop="1" thickBot="1">
      <c r="E23921"/>
    </row>
    <row r="23922" spans="5:5" ht="13.5" thickTop="1" thickBot="1">
      <c r="E23922"/>
    </row>
    <row r="23923" spans="5:5" ht="13.5" thickTop="1" thickBot="1">
      <c r="E23923"/>
    </row>
    <row r="23924" spans="5:5" ht="13.5" thickTop="1" thickBot="1">
      <c r="E23924"/>
    </row>
    <row r="23925" spans="5:5" ht="13.5" thickTop="1" thickBot="1">
      <c r="E23925"/>
    </row>
    <row r="23926" spans="5:5" ht="13.5" thickTop="1" thickBot="1">
      <c r="E23926"/>
    </row>
    <row r="23927" spans="5:5" ht="13.5" thickTop="1" thickBot="1">
      <c r="E23927"/>
    </row>
    <row r="23928" spans="5:5" ht="13.5" thickTop="1" thickBot="1">
      <c r="E23928"/>
    </row>
    <row r="23929" spans="5:5" ht="13.5" thickTop="1" thickBot="1">
      <c r="E23929"/>
    </row>
    <row r="23930" spans="5:5" ht="13.5" thickTop="1" thickBot="1">
      <c r="E23930"/>
    </row>
    <row r="23931" spans="5:5" ht="13.5" thickTop="1" thickBot="1">
      <c r="E23931"/>
    </row>
    <row r="23932" spans="5:5" ht="13.5" thickTop="1" thickBot="1">
      <c r="E23932"/>
    </row>
    <row r="23933" spans="5:5" ht="13.5" thickTop="1" thickBot="1">
      <c r="E23933"/>
    </row>
    <row r="23934" spans="5:5" ht="13.5" thickTop="1" thickBot="1">
      <c r="E23934"/>
    </row>
    <row r="23935" spans="5:5" ht="13.5" thickTop="1" thickBot="1">
      <c r="E23935"/>
    </row>
    <row r="23936" spans="5:5" ht="13.5" thickTop="1" thickBot="1">
      <c r="E23936"/>
    </row>
    <row r="23937" spans="5:5" ht="13.5" thickTop="1" thickBot="1">
      <c r="E23937"/>
    </row>
    <row r="23938" spans="5:5" ht="13" thickTop="1">
      <c r="E23938"/>
    </row>
    <row r="23939" spans="5:5">
      <c r="E23939"/>
    </row>
    <row r="23940" spans="5:5">
      <c r="E23940"/>
    </row>
    <row r="23941" spans="5:5">
      <c r="E23941"/>
    </row>
    <row r="23942" spans="5:5">
      <c r="E23942"/>
    </row>
    <row r="23943" spans="5:5">
      <c r="E23943"/>
    </row>
    <row r="23944" spans="5:5">
      <c r="E23944"/>
    </row>
    <row r="23945" spans="5:5">
      <c r="E23945"/>
    </row>
    <row r="23946" spans="5:5">
      <c r="E23946"/>
    </row>
    <row r="23947" spans="5:5">
      <c r="E23947"/>
    </row>
    <row r="23948" spans="5:5">
      <c r="E23948"/>
    </row>
    <row r="23949" spans="5:5">
      <c r="E23949"/>
    </row>
    <row r="23950" spans="5:5">
      <c r="E23950"/>
    </row>
    <row r="23951" spans="5:5" ht="13" thickBot="1">
      <c r="E23951"/>
    </row>
    <row r="23952" spans="5:5" ht="13.5" thickTop="1" thickBot="1">
      <c r="E23952"/>
    </row>
    <row r="23953" spans="5:5" ht="13.5" thickTop="1" thickBot="1">
      <c r="E23953"/>
    </row>
    <row r="23954" spans="5:5" ht="13.5" thickTop="1" thickBot="1">
      <c r="E23954"/>
    </row>
    <row r="23955" spans="5:5" ht="13.5" thickTop="1" thickBot="1">
      <c r="E23955"/>
    </row>
    <row r="23956" spans="5:5" ht="13.5" thickTop="1" thickBot="1">
      <c r="E23956"/>
    </row>
    <row r="23957" spans="5:5" ht="13.5" thickTop="1" thickBot="1">
      <c r="E23957"/>
    </row>
    <row r="23958" spans="5:5" ht="13.5" thickTop="1" thickBot="1">
      <c r="E23958"/>
    </row>
    <row r="23959" spans="5:5" ht="13.5" thickTop="1" thickBot="1">
      <c r="E23959"/>
    </row>
    <row r="23960" spans="5:5" ht="13.5" thickTop="1" thickBot="1">
      <c r="E23960"/>
    </row>
    <row r="23961" spans="5:5" ht="13.5" thickTop="1" thickBot="1">
      <c r="E23961"/>
    </row>
    <row r="23962" spans="5:5" ht="13.5" thickTop="1" thickBot="1">
      <c r="E23962"/>
    </row>
    <row r="23963" spans="5:5" ht="13.5" thickTop="1" thickBot="1">
      <c r="E23963"/>
    </row>
    <row r="23964" spans="5:5" ht="13.5" thickTop="1" thickBot="1">
      <c r="E23964"/>
    </row>
    <row r="23965" spans="5:5" ht="13.5" thickTop="1" thickBot="1">
      <c r="E23965"/>
    </row>
    <row r="23966" spans="5:5" ht="13.5" thickTop="1" thickBot="1">
      <c r="E23966"/>
    </row>
    <row r="23967" spans="5:5" ht="13.5" thickTop="1" thickBot="1">
      <c r="E23967"/>
    </row>
    <row r="23968" spans="5:5" ht="13.5" thickTop="1" thickBot="1">
      <c r="E23968"/>
    </row>
    <row r="23969" spans="5:5" ht="13.5" thickTop="1" thickBot="1">
      <c r="E23969"/>
    </row>
    <row r="23970" spans="5:5" ht="13.5" thickTop="1" thickBot="1">
      <c r="E23970"/>
    </row>
    <row r="23971" spans="5:5" ht="13.5" thickTop="1" thickBot="1">
      <c r="E23971"/>
    </row>
    <row r="23972" spans="5:5" ht="13.5" thickTop="1" thickBot="1">
      <c r="E23972"/>
    </row>
    <row r="23973" spans="5:5" ht="13.5" thickTop="1" thickBot="1">
      <c r="E23973"/>
    </row>
    <row r="23974" spans="5:5" ht="13.5" thickTop="1" thickBot="1">
      <c r="E23974"/>
    </row>
    <row r="23975" spans="5:5" ht="13.5" thickTop="1" thickBot="1">
      <c r="E23975"/>
    </row>
    <row r="23976" spans="5:5" ht="13.5" thickTop="1" thickBot="1">
      <c r="E23976"/>
    </row>
    <row r="23977" spans="5:5" ht="13.5" thickTop="1" thickBot="1">
      <c r="E23977"/>
    </row>
    <row r="23978" spans="5:5" ht="13.5" thickTop="1" thickBot="1">
      <c r="E23978"/>
    </row>
    <row r="23979" spans="5:5" ht="13.5" thickTop="1" thickBot="1">
      <c r="E23979"/>
    </row>
    <row r="23980" spans="5:5" ht="13.5" thickTop="1" thickBot="1">
      <c r="E23980"/>
    </row>
    <row r="23981" spans="5:5" ht="13.5" thickTop="1" thickBot="1">
      <c r="E23981"/>
    </row>
    <row r="23982" spans="5:5" ht="13.5" thickTop="1" thickBot="1">
      <c r="E23982"/>
    </row>
    <row r="23983" spans="5:5" ht="13.5" thickTop="1" thickBot="1">
      <c r="E23983"/>
    </row>
    <row r="23984" spans="5:5" ht="13.5" thickTop="1" thickBot="1">
      <c r="E23984"/>
    </row>
    <row r="23985" spans="5:5" ht="13.5" thickTop="1" thickBot="1">
      <c r="E23985"/>
    </row>
    <row r="23986" spans="5:5" ht="13.5" thickTop="1" thickBot="1">
      <c r="E23986"/>
    </row>
    <row r="23987" spans="5:5" ht="13.5" thickTop="1" thickBot="1">
      <c r="E23987"/>
    </row>
    <row r="23988" spans="5:5" ht="13.5" thickTop="1" thickBot="1">
      <c r="E23988"/>
    </row>
    <row r="23989" spans="5:5" ht="13.5" thickTop="1" thickBot="1">
      <c r="E23989"/>
    </row>
    <row r="23990" spans="5:5" ht="13.5" thickTop="1" thickBot="1">
      <c r="E23990"/>
    </row>
    <row r="23991" spans="5:5" ht="13.5" thickTop="1" thickBot="1">
      <c r="E23991"/>
    </row>
    <row r="23992" spans="5:5" ht="13.5" thickTop="1" thickBot="1">
      <c r="E23992"/>
    </row>
    <row r="23993" spans="5:5" ht="13.5" thickTop="1" thickBot="1">
      <c r="E23993"/>
    </row>
    <row r="23994" spans="5:5" ht="13.5" thickTop="1" thickBot="1">
      <c r="E23994"/>
    </row>
    <row r="23995" spans="5:5" ht="13.5" thickTop="1" thickBot="1">
      <c r="E23995"/>
    </row>
    <row r="23996" spans="5:5" ht="13.5" thickTop="1" thickBot="1">
      <c r="E23996"/>
    </row>
    <row r="23997" spans="5:5" ht="13.5" thickTop="1" thickBot="1">
      <c r="E23997"/>
    </row>
    <row r="23998" spans="5:5" ht="13.5" thickTop="1" thickBot="1">
      <c r="E23998"/>
    </row>
    <row r="23999" spans="5:5" ht="13.5" thickTop="1" thickBot="1">
      <c r="E23999"/>
    </row>
    <row r="24000" spans="5:5" ht="13.5" thickTop="1" thickBot="1">
      <c r="E24000"/>
    </row>
    <row r="24001" spans="5:5" ht="13.5" thickTop="1" thickBot="1">
      <c r="E24001"/>
    </row>
    <row r="24002" spans="5:5" ht="13.5" thickTop="1" thickBot="1">
      <c r="E24002"/>
    </row>
    <row r="24003" spans="5:5" ht="13.5" thickTop="1" thickBot="1">
      <c r="E24003"/>
    </row>
    <row r="24004" spans="5:5" ht="13.5" thickTop="1" thickBot="1">
      <c r="E24004"/>
    </row>
    <row r="24005" spans="5:5" ht="13.5" thickTop="1" thickBot="1">
      <c r="E24005"/>
    </row>
    <row r="24006" spans="5:5" ht="13.5" thickTop="1" thickBot="1">
      <c r="E24006"/>
    </row>
    <row r="24007" spans="5:5" ht="13.5" thickTop="1" thickBot="1">
      <c r="E24007"/>
    </row>
    <row r="24008" spans="5:5" ht="13" thickTop="1">
      <c r="E24008"/>
    </row>
    <row r="24009" spans="5:5">
      <c r="E24009"/>
    </row>
    <row r="24010" spans="5:5">
      <c r="E24010"/>
    </row>
    <row r="24011" spans="5:5">
      <c r="E24011"/>
    </row>
    <row r="24012" spans="5:5">
      <c r="E24012"/>
    </row>
    <row r="24013" spans="5:5">
      <c r="E24013"/>
    </row>
    <row r="24014" spans="5:5">
      <c r="E24014"/>
    </row>
    <row r="24015" spans="5:5">
      <c r="E24015"/>
    </row>
    <row r="24016" spans="5:5">
      <c r="E24016"/>
    </row>
    <row r="24017" spans="5:5">
      <c r="E24017"/>
    </row>
    <row r="24018" spans="5:5">
      <c r="E24018"/>
    </row>
    <row r="24019" spans="5:5">
      <c r="E24019"/>
    </row>
    <row r="24020" spans="5:5">
      <c r="E24020"/>
    </row>
    <row r="24021" spans="5:5" ht="13" thickBot="1">
      <c r="E24021"/>
    </row>
    <row r="24022" spans="5:5" ht="13.5" thickTop="1" thickBot="1">
      <c r="E24022"/>
    </row>
    <row r="24023" spans="5:5" ht="13.5" thickTop="1" thickBot="1">
      <c r="E24023"/>
    </row>
    <row r="24024" spans="5:5" ht="13.5" thickTop="1" thickBot="1">
      <c r="E24024"/>
    </row>
    <row r="24025" spans="5:5" ht="13.5" thickTop="1" thickBot="1">
      <c r="E24025"/>
    </row>
    <row r="24026" spans="5:5" ht="13.5" thickTop="1" thickBot="1">
      <c r="E24026"/>
    </row>
    <row r="24027" spans="5:5" ht="13.5" thickTop="1" thickBot="1">
      <c r="E24027"/>
    </row>
    <row r="24028" spans="5:5" ht="13.5" thickTop="1" thickBot="1">
      <c r="E24028"/>
    </row>
    <row r="24029" spans="5:5" ht="13.5" thickTop="1" thickBot="1">
      <c r="E24029"/>
    </row>
    <row r="24030" spans="5:5" ht="13.5" thickTop="1" thickBot="1">
      <c r="E24030"/>
    </row>
    <row r="24031" spans="5:5" ht="13.5" thickTop="1" thickBot="1">
      <c r="E24031"/>
    </row>
    <row r="24032" spans="5:5" ht="13.5" thickTop="1" thickBot="1">
      <c r="E24032"/>
    </row>
    <row r="24033" spans="5:5" ht="13.5" thickTop="1" thickBot="1">
      <c r="E24033"/>
    </row>
    <row r="24034" spans="5:5" ht="13.5" thickTop="1" thickBot="1">
      <c r="E24034"/>
    </row>
    <row r="24035" spans="5:5" ht="13.5" thickTop="1" thickBot="1">
      <c r="E24035"/>
    </row>
    <row r="24036" spans="5:5" ht="13.5" thickTop="1" thickBot="1">
      <c r="E24036"/>
    </row>
    <row r="24037" spans="5:5" ht="13.5" thickTop="1" thickBot="1">
      <c r="E24037"/>
    </row>
    <row r="24038" spans="5:5" ht="13.5" thickTop="1" thickBot="1">
      <c r="E24038"/>
    </row>
    <row r="24039" spans="5:5" ht="13.5" thickTop="1" thickBot="1">
      <c r="E24039"/>
    </row>
    <row r="24040" spans="5:5" ht="13.5" thickTop="1" thickBot="1">
      <c r="E24040"/>
    </row>
    <row r="24041" spans="5:5" ht="13.5" thickTop="1" thickBot="1">
      <c r="E24041"/>
    </row>
    <row r="24042" spans="5:5" ht="13.5" thickTop="1" thickBot="1">
      <c r="E24042"/>
    </row>
    <row r="24043" spans="5:5" ht="13.5" thickTop="1" thickBot="1">
      <c r="E24043"/>
    </row>
    <row r="24044" spans="5:5" ht="13.5" thickTop="1" thickBot="1">
      <c r="E24044"/>
    </row>
    <row r="24045" spans="5:5" ht="13.5" thickTop="1" thickBot="1">
      <c r="E24045"/>
    </row>
    <row r="24046" spans="5:5" ht="13.5" thickTop="1" thickBot="1">
      <c r="E24046"/>
    </row>
    <row r="24047" spans="5:5" ht="13.5" thickTop="1" thickBot="1">
      <c r="E24047"/>
    </row>
    <row r="24048" spans="5:5" ht="13.5" thickTop="1" thickBot="1">
      <c r="E24048"/>
    </row>
    <row r="24049" spans="5:5" ht="13.5" thickTop="1" thickBot="1">
      <c r="E24049"/>
    </row>
    <row r="24050" spans="5:5" ht="13.5" thickTop="1" thickBot="1">
      <c r="E24050"/>
    </row>
    <row r="24051" spans="5:5" ht="13.5" thickTop="1" thickBot="1">
      <c r="E24051"/>
    </row>
    <row r="24052" spans="5:5" ht="13.5" thickTop="1" thickBot="1">
      <c r="E24052"/>
    </row>
    <row r="24053" spans="5:5" ht="13.5" thickTop="1" thickBot="1">
      <c r="E24053"/>
    </row>
    <row r="24054" spans="5:5" ht="13.5" thickTop="1" thickBot="1">
      <c r="E24054"/>
    </row>
    <row r="24055" spans="5:5" ht="13.5" thickTop="1" thickBot="1">
      <c r="E24055"/>
    </row>
    <row r="24056" spans="5:5" ht="13.5" thickTop="1" thickBot="1">
      <c r="E24056"/>
    </row>
    <row r="24057" spans="5:5" ht="13.5" thickTop="1" thickBot="1">
      <c r="E24057"/>
    </row>
    <row r="24058" spans="5:5" ht="13.5" thickTop="1" thickBot="1">
      <c r="E24058"/>
    </row>
    <row r="24059" spans="5:5" ht="13.5" thickTop="1" thickBot="1">
      <c r="E24059"/>
    </row>
    <row r="24060" spans="5:5" ht="13.5" thickTop="1" thickBot="1">
      <c r="E24060"/>
    </row>
    <row r="24061" spans="5:5" ht="13.5" thickTop="1" thickBot="1">
      <c r="E24061"/>
    </row>
    <row r="24062" spans="5:5" ht="13.5" thickTop="1" thickBot="1">
      <c r="E24062"/>
    </row>
    <row r="24063" spans="5:5" ht="13.5" thickTop="1" thickBot="1">
      <c r="E24063"/>
    </row>
    <row r="24064" spans="5:5" ht="13.5" thickTop="1" thickBot="1">
      <c r="E24064"/>
    </row>
    <row r="24065" spans="5:5" ht="13.5" thickTop="1" thickBot="1">
      <c r="E24065"/>
    </row>
    <row r="24066" spans="5:5" ht="13.5" thickTop="1" thickBot="1">
      <c r="E24066"/>
    </row>
    <row r="24067" spans="5:5" ht="13.5" thickTop="1" thickBot="1">
      <c r="E24067"/>
    </row>
    <row r="24068" spans="5:5" ht="13.5" thickTop="1" thickBot="1">
      <c r="E24068"/>
    </row>
    <row r="24069" spans="5:5" ht="13.5" thickTop="1" thickBot="1">
      <c r="E24069"/>
    </row>
    <row r="24070" spans="5:5" ht="13.5" thickTop="1" thickBot="1">
      <c r="E24070"/>
    </row>
    <row r="24071" spans="5:5" ht="13.5" thickTop="1" thickBot="1">
      <c r="E24071"/>
    </row>
    <row r="24072" spans="5:5" ht="13.5" thickTop="1" thickBot="1">
      <c r="E24072"/>
    </row>
    <row r="24073" spans="5:5" ht="13.5" thickTop="1" thickBot="1">
      <c r="E24073"/>
    </row>
    <row r="24074" spans="5:5" ht="13.5" thickTop="1" thickBot="1">
      <c r="E24074"/>
    </row>
    <row r="24075" spans="5:5" ht="13.5" thickTop="1" thickBot="1">
      <c r="E24075"/>
    </row>
    <row r="24076" spans="5:5" ht="13.5" thickTop="1" thickBot="1">
      <c r="E24076"/>
    </row>
    <row r="24077" spans="5:5" ht="13.5" thickTop="1" thickBot="1">
      <c r="E24077"/>
    </row>
    <row r="24078" spans="5:5" ht="13" thickTop="1">
      <c r="E24078"/>
    </row>
    <row r="24079" spans="5:5">
      <c r="E24079"/>
    </row>
    <row r="24080" spans="5:5">
      <c r="E24080"/>
    </row>
    <row r="24081" spans="5:5">
      <c r="E24081"/>
    </row>
    <row r="24082" spans="5:5">
      <c r="E24082"/>
    </row>
    <row r="24083" spans="5:5">
      <c r="E24083"/>
    </row>
    <row r="24084" spans="5:5">
      <c r="E24084"/>
    </row>
    <row r="24085" spans="5:5">
      <c r="E24085"/>
    </row>
    <row r="24086" spans="5:5">
      <c r="E24086"/>
    </row>
    <row r="24087" spans="5:5">
      <c r="E24087"/>
    </row>
    <row r="24088" spans="5:5">
      <c r="E24088"/>
    </row>
    <row r="24089" spans="5:5">
      <c r="E24089"/>
    </row>
    <row r="24090" spans="5:5">
      <c r="E24090"/>
    </row>
    <row r="24091" spans="5:5" ht="13" thickBot="1">
      <c r="E24091"/>
    </row>
    <row r="24092" spans="5:5" ht="13.5" thickTop="1" thickBot="1">
      <c r="E24092"/>
    </row>
    <row r="24093" spans="5:5" ht="13.5" thickTop="1" thickBot="1">
      <c r="E24093"/>
    </row>
    <row r="24094" spans="5:5" ht="13.5" thickTop="1" thickBot="1">
      <c r="E24094"/>
    </row>
    <row r="24095" spans="5:5" ht="13.5" thickTop="1" thickBot="1">
      <c r="E24095"/>
    </row>
    <row r="24096" spans="5:5" ht="13.5" thickTop="1" thickBot="1">
      <c r="E24096"/>
    </row>
    <row r="24097" spans="5:5" ht="13.5" thickTop="1" thickBot="1">
      <c r="E24097"/>
    </row>
    <row r="24098" spans="5:5" ht="13.5" thickTop="1" thickBot="1">
      <c r="E24098"/>
    </row>
    <row r="24099" spans="5:5" ht="13.5" thickTop="1" thickBot="1">
      <c r="E24099"/>
    </row>
    <row r="24100" spans="5:5" ht="13.5" thickTop="1" thickBot="1">
      <c r="E24100"/>
    </row>
    <row r="24101" spans="5:5" ht="13.5" thickTop="1" thickBot="1">
      <c r="E24101"/>
    </row>
    <row r="24102" spans="5:5" ht="13.5" thickTop="1" thickBot="1">
      <c r="E24102"/>
    </row>
    <row r="24103" spans="5:5" ht="13.5" thickTop="1" thickBot="1">
      <c r="E24103"/>
    </row>
    <row r="24104" spans="5:5" ht="13.5" thickTop="1" thickBot="1">
      <c r="E24104"/>
    </row>
    <row r="24105" spans="5:5" ht="13.5" thickTop="1" thickBot="1">
      <c r="E24105"/>
    </row>
    <row r="24106" spans="5:5" ht="13.5" thickTop="1" thickBot="1">
      <c r="E24106"/>
    </row>
    <row r="24107" spans="5:5" ht="13.5" thickTop="1" thickBot="1">
      <c r="E24107"/>
    </row>
    <row r="24108" spans="5:5" ht="13.5" thickTop="1" thickBot="1">
      <c r="E24108"/>
    </row>
    <row r="24109" spans="5:5" ht="13.5" thickTop="1" thickBot="1">
      <c r="E24109"/>
    </row>
    <row r="24110" spans="5:5" ht="13.5" thickTop="1" thickBot="1">
      <c r="E24110"/>
    </row>
    <row r="24111" spans="5:5" ht="13.5" thickTop="1" thickBot="1">
      <c r="E24111"/>
    </row>
    <row r="24112" spans="5:5" ht="13.5" thickTop="1" thickBot="1">
      <c r="E24112"/>
    </row>
    <row r="24113" spans="5:5" ht="13.5" thickTop="1" thickBot="1">
      <c r="E24113"/>
    </row>
    <row r="24114" spans="5:5" ht="13.5" thickTop="1" thickBot="1">
      <c r="E24114"/>
    </row>
    <row r="24115" spans="5:5" ht="13.5" thickTop="1" thickBot="1">
      <c r="E24115"/>
    </row>
    <row r="24116" spans="5:5" ht="13.5" thickTop="1" thickBot="1">
      <c r="E24116"/>
    </row>
    <row r="24117" spans="5:5" ht="13.5" thickTop="1" thickBot="1">
      <c r="E24117"/>
    </row>
    <row r="24118" spans="5:5" ht="13.5" thickTop="1" thickBot="1">
      <c r="E24118"/>
    </row>
    <row r="24119" spans="5:5" ht="13.5" thickTop="1" thickBot="1">
      <c r="E24119"/>
    </row>
    <row r="24120" spans="5:5" ht="13.5" thickTop="1" thickBot="1">
      <c r="E24120"/>
    </row>
    <row r="24121" spans="5:5" ht="13.5" thickTop="1" thickBot="1">
      <c r="E24121"/>
    </row>
    <row r="24122" spans="5:5" ht="13.5" thickTop="1" thickBot="1">
      <c r="E24122"/>
    </row>
    <row r="24123" spans="5:5" ht="13.5" thickTop="1" thickBot="1">
      <c r="E24123"/>
    </row>
    <row r="24124" spans="5:5" ht="13.5" thickTop="1" thickBot="1">
      <c r="E24124"/>
    </row>
    <row r="24125" spans="5:5" ht="13.5" thickTop="1" thickBot="1">
      <c r="E24125"/>
    </row>
    <row r="24126" spans="5:5" ht="13.5" thickTop="1" thickBot="1">
      <c r="E24126"/>
    </row>
    <row r="24127" spans="5:5" ht="13.5" thickTop="1" thickBot="1">
      <c r="E24127"/>
    </row>
    <row r="24128" spans="5:5" ht="13.5" thickTop="1" thickBot="1">
      <c r="E24128"/>
    </row>
    <row r="24129" spans="5:5" ht="13.5" thickTop="1" thickBot="1">
      <c r="E24129"/>
    </row>
    <row r="24130" spans="5:5" ht="13.5" thickTop="1" thickBot="1">
      <c r="E24130"/>
    </row>
    <row r="24131" spans="5:5" ht="13.5" thickTop="1" thickBot="1">
      <c r="E24131"/>
    </row>
    <row r="24132" spans="5:5" ht="13.5" thickTop="1" thickBot="1">
      <c r="E24132"/>
    </row>
    <row r="24133" spans="5:5" ht="13.5" thickTop="1" thickBot="1">
      <c r="E24133"/>
    </row>
    <row r="24134" spans="5:5" ht="13.5" thickTop="1" thickBot="1">
      <c r="E24134"/>
    </row>
    <row r="24135" spans="5:5" ht="13.5" thickTop="1" thickBot="1">
      <c r="E24135"/>
    </row>
    <row r="24136" spans="5:5" ht="13.5" thickTop="1" thickBot="1">
      <c r="E24136"/>
    </row>
    <row r="24137" spans="5:5" ht="13.5" thickTop="1" thickBot="1">
      <c r="E24137"/>
    </row>
    <row r="24138" spans="5:5" ht="13.5" thickTop="1" thickBot="1">
      <c r="E24138"/>
    </row>
    <row r="24139" spans="5:5" ht="13.5" thickTop="1" thickBot="1">
      <c r="E24139"/>
    </row>
    <row r="24140" spans="5:5" ht="13.5" thickTop="1" thickBot="1">
      <c r="E24140"/>
    </row>
    <row r="24141" spans="5:5" ht="13.5" thickTop="1" thickBot="1">
      <c r="E24141"/>
    </row>
    <row r="24142" spans="5:5" ht="13.5" thickTop="1" thickBot="1">
      <c r="E24142"/>
    </row>
    <row r="24143" spans="5:5" ht="13.5" thickTop="1" thickBot="1">
      <c r="E24143"/>
    </row>
    <row r="24144" spans="5:5" ht="13.5" thickTop="1" thickBot="1">
      <c r="E24144"/>
    </row>
    <row r="24145" spans="5:5" ht="13.5" thickTop="1" thickBot="1">
      <c r="E24145"/>
    </row>
    <row r="24146" spans="5:5" ht="13.5" thickTop="1" thickBot="1">
      <c r="E24146"/>
    </row>
    <row r="24147" spans="5:5" ht="13.5" thickTop="1" thickBot="1">
      <c r="E24147"/>
    </row>
    <row r="24148" spans="5:5" ht="13" thickTop="1">
      <c r="E24148"/>
    </row>
    <row r="24149" spans="5:5">
      <c r="E24149"/>
    </row>
    <row r="24150" spans="5:5">
      <c r="E24150"/>
    </row>
    <row r="24151" spans="5:5">
      <c r="E24151"/>
    </row>
    <row r="24152" spans="5:5">
      <c r="E24152"/>
    </row>
    <row r="24153" spans="5:5">
      <c r="E24153"/>
    </row>
    <row r="24154" spans="5:5">
      <c r="E24154"/>
    </row>
    <row r="24155" spans="5:5">
      <c r="E24155"/>
    </row>
    <row r="24156" spans="5:5">
      <c r="E24156"/>
    </row>
    <row r="24157" spans="5:5">
      <c r="E24157"/>
    </row>
    <row r="24158" spans="5:5">
      <c r="E24158"/>
    </row>
    <row r="24159" spans="5:5">
      <c r="E24159"/>
    </row>
    <row r="24160" spans="5:5">
      <c r="E24160"/>
    </row>
    <row r="24161" spans="5:5" ht="13" thickBot="1">
      <c r="E24161"/>
    </row>
    <row r="24162" spans="5:5" ht="13.5" thickTop="1" thickBot="1">
      <c r="E24162"/>
    </row>
    <row r="24163" spans="5:5" ht="13.5" thickTop="1" thickBot="1">
      <c r="E24163"/>
    </row>
    <row r="24164" spans="5:5" ht="13.5" thickTop="1" thickBot="1">
      <c r="E24164"/>
    </row>
    <row r="24165" spans="5:5" ht="13.5" thickTop="1" thickBot="1">
      <c r="E24165"/>
    </row>
    <row r="24166" spans="5:5" ht="13.5" thickTop="1" thickBot="1">
      <c r="E24166"/>
    </row>
    <row r="24167" spans="5:5" ht="13.5" thickTop="1" thickBot="1">
      <c r="E24167"/>
    </row>
    <row r="24168" spans="5:5" ht="13.5" thickTop="1" thickBot="1">
      <c r="E24168"/>
    </row>
    <row r="24169" spans="5:5" ht="13.5" thickTop="1" thickBot="1">
      <c r="E24169"/>
    </row>
    <row r="24170" spans="5:5" ht="13.5" thickTop="1" thickBot="1">
      <c r="E24170"/>
    </row>
    <row r="24171" spans="5:5" ht="13.5" thickTop="1" thickBot="1">
      <c r="E24171"/>
    </row>
    <row r="24172" spans="5:5" ht="13.5" thickTop="1" thickBot="1">
      <c r="E24172"/>
    </row>
    <row r="24173" spans="5:5" ht="13.5" thickTop="1" thickBot="1">
      <c r="E24173"/>
    </row>
    <row r="24174" spans="5:5" ht="13.5" thickTop="1" thickBot="1">
      <c r="E24174"/>
    </row>
    <row r="24175" spans="5:5" ht="13.5" thickTop="1" thickBot="1">
      <c r="E24175"/>
    </row>
    <row r="24176" spans="5:5" ht="13.5" thickTop="1" thickBot="1">
      <c r="E24176"/>
    </row>
    <row r="24177" spans="5:5" ht="13.5" thickTop="1" thickBot="1">
      <c r="E24177"/>
    </row>
    <row r="24178" spans="5:5" ht="13.5" thickTop="1" thickBot="1">
      <c r="E24178"/>
    </row>
    <row r="24179" spans="5:5" ht="13.5" thickTop="1" thickBot="1">
      <c r="E24179"/>
    </row>
    <row r="24180" spans="5:5" ht="13.5" thickTop="1" thickBot="1">
      <c r="E24180"/>
    </row>
    <row r="24181" spans="5:5" ht="13.5" thickTop="1" thickBot="1">
      <c r="E24181"/>
    </row>
    <row r="24182" spans="5:5" ht="13.5" thickTop="1" thickBot="1">
      <c r="E24182"/>
    </row>
    <row r="24183" spans="5:5" ht="13.5" thickTop="1" thickBot="1">
      <c r="E24183"/>
    </row>
    <row r="24184" spans="5:5" ht="13.5" thickTop="1" thickBot="1">
      <c r="E24184"/>
    </row>
    <row r="24185" spans="5:5" ht="13.5" thickTop="1" thickBot="1">
      <c r="E24185"/>
    </row>
    <row r="24186" spans="5:5" ht="13.5" thickTop="1" thickBot="1">
      <c r="E24186"/>
    </row>
    <row r="24187" spans="5:5" ht="13.5" thickTop="1" thickBot="1">
      <c r="E24187"/>
    </row>
    <row r="24188" spans="5:5" ht="13.5" thickTop="1" thickBot="1">
      <c r="E24188"/>
    </row>
    <row r="24189" spans="5:5" ht="13.5" thickTop="1" thickBot="1">
      <c r="E24189"/>
    </row>
    <row r="24190" spans="5:5" ht="13.5" thickTop="1" thickBot="1">
      <c r="E24190"/>
    </row>
    <row r="24191" spans="5:5" ht="13.5" thickTop="1" thickBot="1">
      <c r="E24191"/>
    </row>
    <row r="24192" spans="5:5" ht="13.5" thickTop="1" thickBot="1">
      <c r="E24192"/>
    </row>
    <row r="24193" spans="5:5" ht="13.5" thickTop="1" thickBot="1">
      <c r="E24193"/>
    </row>
    <row r="24194" spans="5:5" ht="13.5" thickTop="1" thickBot="1">
      <c r="E24194"/>
    </row>
    <row r="24195" spans="5:5" ht="13.5" thickTop="1" thickBot="1">
      <c r="E24195"/>
    </row>
    <row r="24196" spans="5:5" ht="13.5" thickTop="1" thickBot="1">
      <c r="E24196"/>
    </row>
    <row r="24197" spans="5:5" ht="13.5" thickTop="1" thickBot="1">
      <c r="E24197"/>
    </row>
    <row r="24198" spans="5:5" ht="13.5" thickTop="1" thickBot="1">
      <c r="E24198"/>
    </row>
    <row r="24199" spans="5:5" ht="13.5" thickTop="1" thickBot="1">
      <c r="E24199"/>
    </row>
    <row r="24200" spans="5:5" ht="13.5" thickTop="1" thickBot="1">
      <c r="E24200"/>
    </row>
    <row r="24201" spans="5:5" ht="13.5" thickTop="1" thickBot="1">
      <c r="E24201"/>
    </row>
    <row r="24202" spans="5:5" ht="13.5" thickTop="1" thickBot="1">
      <c r="E24202"/>
    </row>
    <row r="24203" spans="5:5" ht="13.5" thickTop="1" thickBot="1">
      <c r="E24203"/>
    </row>
    <row r="24204" spans="5:5" ht="13.5" thickTop="1" thickBot="1">
      <c r="E24204"/>
    </row>
    <row r="24205" spans="5:5" ht="13.5" thickTop="1" thickBot="1">
      <c r="E24205"/>
    </row>
    <row r="24206" spans="5:5" ht="13.5" thickTop="1" thickBot="1">
      <c r="E24206"/>
    </row>
    <row r="24207" spans="5:5" ht="13.5" thickTop="1" thickBot="1">
      <c r="E24207"/>
    </row>
    <row r="24208" spans="5:5" ht="13.5" thickTop="1" thickBot="1">
      <c r="E24208"/>
    </row>
    <row r="24209" spans="5:5" ht="13.5" thickTop="1" thickBot="1">
      <c r="E24209"/>
    </row>
    <row r="24210" spans="5:5" ht="13.5" thickTop="1" thickBot="1">
      <c r="E24210"/>
    </row>
    <row r="24211" spans="5:5" ht="13.5" thickTop="1" thickBot="1">
      <c r="E24211"/>
    </row>
    <row r="24212" spans="5:5" ht="13.5" thickTop="1" thickBot="1">
      <c r="E24212"/>
    </row>
    <row r="24213" spans="5:5" ht="13.5" thickTop="1" thickBot="1">
      <c r="E24213"/>
    </row>
    <row r="24214" spans="5:5" ht="13.5" thickTop="1" thickBot="1">
      <c r="E24214"/>
    </row>
    <row r="24215" spans="5:5" ht="13.5" thickTop="1" thickBot="1">
      <c r="E24215"/>
    </row>
    <row r="24216" spans="5:5" ht="13.5" thickTop="1" thickBot="1">
      <c r="E24216"/>
    </row>
    <row r="24217" spans="5:5" ht="13.5" thickTop="1" thickBot="1">
      <c r="E24217"/>
    </row>
    <row r="24218" spans="5:5" ht="13" thickTop="1">
      <c r="E24218"/>
    </row>
    <row r="24219" spans="5:5">
      <c r="E24219"/>
    </row>
    <row r="24220" spans="5:5">
      <c r="E24220"/>
    </row>
    <row r="24221" spans="5:5">
      <c r="E24221"/>
    </row>
    <row r="24222" spans="5:5">
      <c r="E24222"/>
    </row>
    <row r="24223" spans="5:5">
      <c r="E24223"/>
    </row>
    <row r="24224" spans="5:5">
      <c r="E24224"/>
    </row>
    <row r="24225" spans="5:5">
      <c r="E24225"/>
    </row>
    <row r="24226" spans="5:5">
      <c r="E24226"/>
    </row>
    <row r="24227" spans="5:5">
      <c r="E24227"/>
    </row>
    <row r="24228" spans="5:5">
      <c r="E24228"/>
    </row>
    <row r="24229" spans="5:5">
      <c r="E24229"/>
    </row>
    <row r="24230" spans="5:5">
      <c r="E24230"/>
    </row>
    <row r="24231" spans="5:5" ht="13" thickBot="1">
      <c r="E24231"/>
    </row>
    <row r="24232" spans="5:5" ht="13.5" thickTop="1" thickBot="1">
      <c r="E24232"/>
    </row>
    <row r="24233" spans="5:5" ht="13.5" thickTop="1" thickBot="1">
      <c r="E24233"/>
    </row>
    <row r="24234" spans="5:5" ht="13.5" thickTop="1" thickBot="1">
      <c r="E24234"/>
    </row>
    <row r="24235" spans="5:5" ht="13.5" thickTop="1" thickBot="1">
      <c r="E24235"/>
    </row>
    <row r="24236" spans="5:5" ht="13.5" thickTop="1" thickBot="1">
      <c r="E24236"/>
    </row>
    <row r="24237" spans="5:5" ht="13.5" thickTop="1" thickBot="1">
      <c r="E24237"/>
    </row>
    <row r="24238" spans="5:5" ht="13.5" thickTop="1" thickBot="1">
      <c r="E24238"/>
    </row>
    <row r="24239" spans="5:5" ht="13.5" thickTop="1" thickBot="1">
      <c r="E24239"/>
    </row>
    <row r="24240" spans="5:5" ht="13.5" thickTop="1" thickBot="1">
      <c r="E24240"/>
    </row>
    <row r="24241" spans="5:5" ht="13.5" thickTop="1" thickBot="1">
      <c r="E24241"/>
    </row>
    <row r="24242" spans="5:5" ht="13.5" thickTop="1" thickBot="1">
      <c r="E24242"/>
    </row>
    <row r="24243" spans="5:5" ht="13.5" thickTop="1" thickBot="1">
      <c r="E24243"/>
    </row>
    <row r="24244" spans="5:5" ht="13.5" thickTop="1" thickBot="1">
      <c r="E24244"/>
    </row>
    <row r="24245" spans="5:5" ht="13.5" thickTop="1" thickBot="1">
      <c r="E24245"/>
    </row>
    <row r="24246" spans="5:5" ht="13.5" thickTop="1" thickBot="1">
      <c r="E24246"/>
    </row>
    <row r="24247" spans="5:5" ht="13.5" thickTop="1" thickBot="1">
      <c r="E24247"/>
    </row>
    <row r="24248" spans="5:5" ht="13.5" thickTop="1" thickBot="1">
      <c r="E24248"/>
    </row>
    <row r="24249" spans="5:5" ht="13.5" thickTop="1" thickBot="1">
      <c r="E24249"/>
    </row>
    <row r="24250" spans="5:5" ht="13.5" thickTop="1" thickBot="1">
      <c r="E24250"/>
    </row>
    <row r="24251" spans="5:5" ht="13.5" thickTop="1" thickBot="1">
      <c r="E24251"/>
    </row>
    <row r="24252" spans="5:5" ht="13.5" thickTop="1" thickBot="1">
      <c r="E24252"/>
    </row>
    <row r="24253" spans="5:5" ht="13.5" thickTop="1" thickBot="1">
      <c r="E24253"/>
    </row>
    <row r="24254" spans="5:5" ht="13.5" thickTop="1" thickBot="1">
      <c r="E24254"/>
    </row>
    <row r="24255" spans="5:5" ht="13.5" thickTop="1" thickBot="1">
      <c r="E24255"/>
    </row>
    <row r="24256" spans="5:5" ht="13.5" thickTop="1" thickBot="1">
      <c r="E24256"/>
    </row>
    <row r="24257" spans="5:5" ht="13.5" thickTop="1" thickBot="1">
      <c r="E24257"/>
    </row>
    <row r="24258" spans="5:5" ht="13.5" thickTop="1" thickBot="1">
      <c r="E24258"/>
    </row>
    <row r="24259" spans="5:5" ht="13.5" thickTop="1" thickBot="1">
      <c r="E24259"/>
    </row>
    <row r="24260" spans="5:5" ht="13.5" thickTop="1" thickBot="1">
      <c r="E24260"/>
    </row>
    <row r="24261" spans="5:5" ht="13.5" thickTop="1" thickBot="1">
      <c r="E24261"/>
    </row>
    <row r="24262" spans="5:5" ht="13.5" thickTop="1" thickBot="1">
      <c r="E24262"/>
    </row>
    <row r="24263" spans="5:5" ht="13.5" thickTop="1" thickBot="1">
      <c r="E24263"/>
    </row>
    <row r="24264" spans="5:5" ht="13.5" thickTop="1" thickBot="1">
      <c r="E24264"/>
    </row>
    <row r="24265" spans="5:5" ht="13.5" thickTop="1" thickBot="1">
      <c r="E24265"/>
    </row>
    <row r="24266" spans="5:5" ht="13.5" thickTop="1" thickBot="1">
      <c r="E24266"/>
    </row>
    <row r="24267" spans="5:5" ht="13.5" thickTop="1" thickBot="1">
      <c r="E24267"/>
    </row>
    <row r="24268" spans="5:5" ht="13.5" thickTop="1" thickBot="1">
      <c r="E24268"/>
    </row>
    <row r="24269" spans="5:5" ht="13.5" thickTop="1" thickBot="1">
      <c r="E24269"/>
    </row>
    <row r="24270" spans="5:5" ht="13.5" thickTop="1" thickBot="1">
      <c r="E24270"/>
    </row>
    <row r="24271" spans="5:5" ht="13.5" thickTop="1" thickBot="1">
      <c r="E24271"/>
    </row>
    <row r="24272" spans="5:5" ht="13.5" thickTop="1" thickBot="1">
      <c r="E24272"/>
    </row>
    <row r="24273" spans="5:5" ht="13.5" thickTop="1" thickBot="1">
      <c r="E24273"/>
    </row>
    <row r="24274" spans="5:5" ht="13.5" thickTop="1" thickBot="1">
      <c r="E24274"/>
    </row>
    <row r="24275" spans="5:5" ht="13.5" thickTop="1" thickBot="1">
      <c r="E24275"/>
    </row>
    <row r="24276" spans="5:5" ht="13.5" thickTop="1" thickBot="1">
      <c r="E24276"/>
    </row>
    <row r="24277" spans="5:5" ht="13.5" thickTop="1" thickBot="1">
      <c r="E24277"/>
    </row>
    <row r="24278" spans="5:5" ht="13.5" thickTop="1" thickBot="1">
      <c r="E24278"/>
    </row>
    <row r="24279" spans="5:5" ht="13.5" thickTop="1" thickBot="1">
      <c r="E24279"/>
    </row>
    <row r="24280" spans="5:5" ht="13.5" thickTop="1" thickBot="1">
      <c r="E24280"/>
    </row>
    <row r="24281" spans="5:5" ht="13.5" thickTop="1" thickBot="1">
      <c r="E24281"/>
    </row>
    <row r="24282" spans="5:5" ht="13.5" thickTop="1" thickBot="1">
      <c r="E24282"/>
    </row>
    <row r="24283" spans="5:5" ht="13.5" thickTop="1" thickBot="1">
      <c r="E24283"/>
    </row>
    <row r="24284" spans="5:5" ht="13.5" thickTop="1" thickBot="1">
      <c r="E24284"/>
    </row>
    <row r="24285" spans="5:5" ht="13.5" thickTop="1" thickBot="1">
      <c r="E24285"/>
    </row>
    <row r="24286" spans="5:5" ht="13.5" thickTop="1" thickBot="1">
      <c r="E24286"/>
    </row>
    <row r="24287" spans="5:5" ht="13.5" thickTop="1" thickBot="1">
      <c r="E24287"/>
    </row>
    <row r="24288" spans="5:5" ht="13" thickTop="1">
      <c r="E24288"/>
    </row>
    <row r="24289" spans="5:5">
      <c r="E24289"/>
    </row>
    <row r="24290" spans="5:5">
      <c r="E24290"/>
    </row>
    <row r="24291" spans="5:5">
      <c r="E24291"/>
    </row>
    <row r="24292" spans="5:5">
      <c r="E24292"/>
    </row>
    <row r="24293" spans="5:5">
      <c r="E24293"/>
    </row>
    <row r="24294" spans="5:5">
      <c r="E24294"/>
    </row>
    <row r="24295" spans="5:5">
      <c r="E24295"/>
    </row>
    <row r="24296" spans="5:5">
      <c r="E24296"/>
    </row>
    <row r="24297" spans="5:5">
      <c r="E24297"/>
    </row>
    <row r="24298" spans="5:5">
      <c r="E24298"/>
    </row>
    <row r="24299" spans="5:5">
      <c r="E24299"/>
    </row>
    <row r="24300" spans="5:5">
      <c r="E24300"/>
    </row>
    <row r="24301" spans="5:5" ht="13" thickBot="1">
      <c r="E24301"/>
    </row>
    <row r="24302" spans="5:5" ht="13.5" thickTop="1" thickBot="1">
      <c r="E24302"/>
    </row>
    <row r="24303" spans="5:5" ht="13.5" thickTop="1" thickBot="1">
      <c r="E24303"/>
    </row>
    <row r="24304" spans="5:5" ht="13.5" thickTop="1" thickBot="1">
      <c r="E24304"/>
    </row>
    <row r="24305" spans="5:5" ht="13.5" thickTop="1" thickBot="1">
      <c r="E24305"/>
    </row>
    <row r="24306" spans="5:5" ht="13.5" thickTop="1" thickBot="1">
      <c r="E24306"/>
    </row>
    <row r="24307" spans="5:5" ht="13.5" thickTop="1" thickBot="1">
      <c r="E24307"/>
    </row>
    <row r="24308" spans="5:5" ht="13.5" thickTop="1" thickBot="1">
      <c r="E24308"/>
    </row>
    <row r="24309" spans="5:5" ht="13.5" thickTop="1" thickBot="1">
      <c r="E24309"/>
    </row>
    <row r="24310" spans="5:5" ht="13.5" thickTop="1" thickBot="1">
      <c r="E24310"/>
    </row>
    <row r="24311" spans="5:5" ht="13.5" thickTop="1" thickBot="1">
      <c r="E24311"/>
    </row>
    <row r="24312" spans="5:5" ht="13.5" thickTop="1" thickBot="1">
      <c r="E24312"/>
    </row>
    <row r="24313" spans="5:5" ht="13.5" thickTop="1" thickBot="1">
      <c r="E24313"/>
    </row>
    <row r="24314" spans="5:5" ht="13.5" thickTop="1" thickBot="1">
      <c r="E24314"/>
    </row>
    <row r="24315" spans="5:5" ht="13.5" thickTop="1" thickBot="1">
      <c r="E24315"/>
    </row>
    <row r="24316" spans="5:5" ht="13.5" thickTop="1" thickBot="1">
      <c r="E24316"/>
    </row>
    <row r="24317" spans="5:5" ht="13.5" thickTop="1" thickBot="1">
      <c r="E24317"/>
    </row>
    <row r="24318" spans="5:5" ht="13.5" thickTop="1" thickBot="1">
      <c r="E24318"/>
    </row>
    <row r="24319" spans="5:5" ht="13.5" thickTop="1" thickBot="1">
      <c r="E24319"/>
    </row>
    <row r="24320" spans="5:5" ht="13.5" thickTop="1" thickBot="1">
      <c r="E24320"/>
    </row>
    <row r="24321" spans="5:5" ht="13.5" thickTop="1" thickBot="1">
      <c r="E24321"/>
    </row>
    <row r="24322" spans="5:5" ht="13.5" thickTop="1" thickBot="1">
      <c r="E24322"/>
    </row>
    <row r="24323" spans="5:5" ht="13.5" thickTop="1" thickBot="1">
      <c r="E24323"/>
    </row>
    <row r="24324" spans="5:5" ht="13.5" thickTop="1" thickBot="1">
      <c r="E24324"/>
    </row>
    <row r="24325" spans="5:5" ht="13.5" thickTop="1" thickBot="1">
      <c r="E24325"/>
    </row>
    <row r="24326" spans="5:5" ht="13.5" thickTop="1" thickBot="1">
      <c r="E24326"/>
    </row>
    <row r="24327" spans="5:5" ht="13.5" thickTop="1" thickBot="1">
      <c r="E24327"/>
    </row>
    <row r="24328" spans="5:5" ht="13.5" thickTop="1" thickBot="1">
      <c r="E24328"/>
    </row>
    <row r="24329" spans="5:5" ht="13.5" thickTop="1" thickBot="1">
      <c r="E24329"/>
    </row>
    <row r="24330" spans="5:5" ht="13.5" thickTop="1" thickBot="1">
      <c r="E24330"/>
    </row>
    <row r="24331" spans="5:5" ht="13.5" thickTop="1" thickBot="1">
      <c r="E24331"/>
    </row>
    <row r="24332" spans="5:5" ht="13.5" thickTop="1" thickBot="1">
      <c r="E24332"/>
    </row>
    <row r="24333" spans="5:5" ht="13.5" thickTop="1" thickBot="1">
      <c r="E24333"/>
    </row>
    <row r="24334" spans="5:5" ht="13.5" thickTop="1" thickBot="1">
      <c r="E24334"/>
    </row>
    <row r="24335" spans="5:5" ht="13.5" thickTop="1" thickBot="1">
      <c r="E24335"/>
    </row>
    <row r="24336" spans="5:5" ht="13.5" thickTop="1" thickBot="1">
      <c r="E24336"/>
    </row>
    <row r="24337" spans="5:5" ht="13.5" thickTop="1" thickBot="1">
      <c r="E24337"/>
    </row>
    <row r="24338" spans="5:5" ht="13.5" thickTop="1" thickBot="1">
      <c r="E24338"/>
    </row>
    <row r="24339" spans="5:5" ht="13.5" thickTop="1" thickBot="1">
      <c r="E24339"/>
    </row>
    <row r="24340" spans="5:5" ht="13.5" thickTop="1" thickBot="1">
      <c r="E24340"/>
    </row>
    <row r="24341" spans="5:5" ht="13.5" thickTop="1" thickBot="1">
      <c r="E24341"/>
    </row>
    <row r="24342" spans="5:5" ht="13.5" thickTop="1" thickBot="1">
      <c r="E24342"/>
    </row>
    <row r="24343" spans="5:5" ht="13.5" thickTop="1" thickBot="1">
      <c r="E24343"/>
    </row>
    <row r="24344" spans="5:5" ht="13.5" thickTop="1" thickBot="1">
      <c r="E24344"/>
    </row>
    <row r="24345" spans="5:5" ht="13.5" thickTop="1" thickBot="1">
      <c r="E24345"/>
    </row>
    <row r="24346" spans="5:5" ht="13.5" thickTop="1" thickBot="1">
      <c r="E24346"/>
    </row>
    <row r="24347" spans="5:5" ht="13.5" thickTop="1" thickBot="1">
      <c r="E24347"/>
    </row>
    <row r="24348" spans="5:5" ht="13.5" thickTop="1" thickBot="1">
      <c r="E24348"/>
    </row>
    <row r="24349" spans="5:5" ht="13.5" thickTop="1" thickBot="1">
      <c r="E24349"/>
    </row>
    <row r="24350" spans="5:5" ht="13.5" thickTop="1" thickBot="1">
      <c r="E24350"/>
    </row>
    <row r="24351" spans="5:5" ht="13.5" thickTop="1" thickBot="1">
      <c r="E24351"/>
    </row>
    <row r="24352" spans="5:5" ht="13.5" thickTop="1" thickBot="1">
      <c r="E24352"/>
    </row>
    <row r="24353" spans="5:5" ht="13.5" thickTop="1" thickBot="1">
      <c r="E24353"/>
    </row>
    <row r="24354" spans="5:5" ht="13.5" thickTop="1" thickBot="1">
      <c r="E24354"/>
    </row>
    <row r="24355" spans="5:5" ht="13.5" thickTop="1" thickBot="1">
      <c r="E24355"/>
    </row>
    <row r="24356" spans="5:5" ht="13.5" thickTop="1" thickBot="1">
      <c r="E24356"/>
    </row>
    <row r="24357" spans="5:5" ht="13.5" thickTop="1" thickBot="1">
      <c r="E24357"/>
    </row>
    <row r="24358" spans="5:5" ht="13" thickTop="1">
      <c r="E24358"/>
    </row>
    <row r="24359" spans="5:5">
      <c r="E24359"/>
    </row>
    <row r="24360" spans="5:5">
      <c r="E24360"/>
    </row>
    <row r="24361" spans="5:5">
      <c r="E24361"/>
    </row>
    <row r="24362" spans="5:5">
      <c r="E24362"/>
    </row>
    <row r="24363" spans="5:5">
      <c r="E24363"/>
    </row>
    <row r="24364" spans="5:5">
      <c r="E24364"/>
    </row>
    <row r="24365" spans="5:5">
      <c r="E24365"/>
    </row>
    <row r="24366" spans="5:5">
      <c r="E24366"/>
    </row>
    <row r="24367" spans="5:5">
      <c r="E24367"/>
    </row>
    <row r="24368" spans="5:5">
      <c r="E24368"/>
    </row>
    <row r="24369" spans="5:5">
      <c r="E24369"/>
    </row>
    <row r="24370" spans="5:5">
      <c r="E24370"/>
    </row>
    <row r="24371" spans="5:5" ht="13" thickBot="1">
      <c r="E24371"/>
    </row>
    <row r="24372" spans="5:5" ht="13.5" thickTop="1" thickBot="1">
      <c r="E24372"/>
    </row>
    <row r="24373" spans="5:5" ht="13.5" thickTop="1" thickBot="1">
      <c r="E24373"/>
    </row>
    <row r="24374" spans="5:5" ht="13.5" thickTop="1" thickBot="1">
      <c r="E24374"/>
    </row>
    <row r="24375" spans="5:5" ht="13.5" thickTop="1" thickBot="1">
      <c r="E24375"/>
    </row>
    <row r="24376" spans="5:5" ht="13.5" thickTop="1" thickBot="1">
      <c r="E24376"/>
    </row>
    <row r="24377" spans="5:5" ht="13.5" thickTop="1" thickBot="1">
      <c r="E24377"/>
    </row>
    <row r="24378" spans="5:5" ht="13.5" thickTop="1" thickBot="1">
      <c r="E24378"/>
    </row>
    <row r="24379" spans="5:5" ht="13.5" thickTop="1" thickBot="1">
      <c r="E24379"/>
    </row>
    <row r="24380" spans="5:5" ht="13.5" thickTop="1" thickBot="1">
      <c r="E24380"/>
    </row>
    <row r="24381" spans="5:5" ht="13.5" thickTop="1" thickBot="1">
      <c r="E24381"/>
    </row>
    <row r="24382" spans="5:5" ht="13.5" thickTop="1" thickBot="1">
      <c r="E24382"/>
    </row>
    <row r="24383" spans="5:5" ht="13.5" thickTop="1" thickBot="1">
      <c r="E24383"/>
    </row>
    <row r="24384" spans="5:5" ht="13.5" thickTop="1" thickBot="1">
      <c r="E24384"/>
    </row>
    <row r="24385" spans="5:5" ht="13.5" thickTop="1" thickBot="1">
      <c r="E24385"/>
    </row>
    <row r="24386" spans="5:5" ht="13.5" thickTop="1" thickBot="1">
      <c r="E24386"/>
    </row>
    <row r="24387" spans="5:5" ht="13.5" thickTop="1" thickBot="1">
      <c r="E24387"/>
    </row>
    <row r="24388" spans="5:5" ht="13.5" thickTop="1" thickBot="1">
      <c r="E24388"/>
    </row>
    <row r="24389" spans="5:5" ht="13.5" thickTop="1" thickBot="1">
      <c r="E24389"/>
    </row>
    <row r="24390" spans="5:5" ht="13.5" thickTop="1" thickBot="1">
      <c r="E24390"/>
    </row>
    <row r="24391" spans="5:5" ht="13.5" thickTop="1" thickBot="1">
      <c r="E24391"/>
    </row>
    <row r="24392" spans="5:5" ht="13.5" thickTop="1" thickBot="1">
      <c r="E24392"/>
    </row>
    <row r="24393" spans="5:5" ht="13.5" thickTop="1" thickBot="1">
      <c r="E24393"/>
    </row>
    <row r="24394" spans="5:5" ht="13.5" thickTop="1" thickBot="1">
      <c r="E24394"/>
    </row>
    <row r="24395" spans="5:5" ht="13.5" thickTop="1" thickBot="1">
      <c r="E24395"/>
    </row>
    <row r="24396" spans="5:5" ht="13.5" thickTop="1" thickBot="1">
      <c r="E24396"/>
    </row>
    <row r="24397" spans="5:5" ht="13.5" thickTop="1" thickBot="1">
      <c r="E24397"/>
    </row>
    <row r="24398" spans="5:5" ht="13.5" thickTop="1" thickBot="1">
      <c r="E24398"/>
    </row>
    <row r="24399" spans="5:5" ht="13.5" thickTop="1" thickBot="1">
      <c r="E24399"/>
    </row>
    <row r="24400" spans="5:5" ht="13.5" thickTop="1" thickBot="1">
      <c r="E24400"/>
    </row>
    <row r="24401" spans="5:5" ht="13.5" thickTop="1" thickBot="1">
      <c r="E24401"/>
    </row>
    <row r="24402" spans="5:5" ht="13.5" thickTop="1" thickBot="1">
      <c r="E24402"/>
    </row>
    <row r="24403" spans="5:5" ht="13.5" thickTop="1" thickBot="1">
      <c r="E24403"/>
    </row>
    <row r="24404" spans="5:5" ht="13.5" thickTop="1" thickBot="1">
      <c r="E24404"/>
    </row>
    <row r="24405" spans="5:5" ht="13.5" thickTop="1" thickBot="1">
      <c r="E24405"/>
    </row>
    <row r="24406" spans="5:5" ht="13.5" thickTop="1" thickBot="1">
      <c r="E24406"/>
    </row>
    <row r="24407" spans="5:5" ht="13.5" thickTop="1" thickBot="1">
      <c r="E24407"/>
    </row>
    <row r="24408" spans="5:5" ht="13.5" thickTop="1" thickBot="1">
      <c r="E24408"/>
    </row>
    <row r="24409" spans="5:5" ht="13.5" thickTop="1" thickBot="1">
      <c r="E24409"/>
    </row>
    <row r="24410" spans="5:5" ht="13.5" thickTop="1" thickBot="1">
      <c r="E24410"/>
    </row>
    <row r="24411" spans="5:5" ht="13.5" thickTop="1" thickBot="1">
      <c r="E24411"/>
    </row>
    <row r="24412" spans="5:5" ht="13.5" thickTop="1" thickBot="1">
      <c r="E24412"/>
    </row>
    <row r="24413" spans="5:5" ht="13.5" thickTop="1" thickBot="1">
      <c r="E24413"/>
    </row>
    <row r="24414" spans="5:5" ht="13.5" thickTop="1" thickBot="1">
      <c r="E24414"/>
    </row>
    <row r="24415" spans="5:5" ht="13.5" thickTop="1" thickBot="1">
      <c r="E24415"/>
    </row>
    <row r="24416" spans="5:5" ht="13.5" thickTop="1" thickBot="1">
      <c r="E24416"/>
    </row>
    <row r="24417" spans="5:5" ht="13.5" thickTop="1" thickBot="1">
      <c r="E24417"/>
    </row>
    <row r="24418" spans="5:5" ht="13.5" thickTop="1" thickBot="1">
      <c r="E24418"/>
    </row>
    <row r="24419" spans="5:5" ht="13.5" thickTop="1" thickBot="1">
      <c r="E24419"/>
    </row>
    <row r="24420" spans="5:5" ht="13.5" thickTop="1" thickBot="1">
      <c r="E24420"/>
    </row>
    <row r="24421" spans="5:5" ht="13.5" thickTop="1" thickBot="1">
      <c r="E24421"/>
    </row>
    <row r="24422" spans="5:5" ht="13.5" thickTop="1" thickBot="1">
      <c r="E24422"/>
    </row>
    <row r="24423" spans="5:5" ht="13.5" thickTop="1" thickBot="1">
      <c r="E24423"/>
    </row>
    <row r="24424" spans="5:5" ht="13.5" thickTop="1" thickBot="1">
      <c r="E24424"/>
    </row>
    <row r="24425" spans="5:5" ht="13.5" thickTop="1" thickBot="1">
      <c r="E24425"/>
    </row>
    <row r="24426" spans="5:5" ht="13.5" thickTop="1" thickBot="1">
      <c r="E24426"/>
    </row>
    <row r="24427" spans="5:5" ht="13.5" thickTop="1" thickBot="1">
      <c r="E24427"/>
    </row>
    <row r="24428" spans="5:5" ht="13" thickTop="1">
      <c r="E24428"/>
    </row>
    <row r="24429" spans="5:5">
      <c r="E24429"/>
    </row>
    <row r="24430" spans="5:5">
      <c r="E24430"/>
    </row>
    <row r="24431" spans="5:5">
      <c r="E24431"/>
    </row>
    <row r="24432" spans="5:5">
      <c r="E24432"/>
    </row>
    <row r="24433" spans="5:5">
      <c r="E24433"/>
    </row>
    <row r="24434" spans="5:5">
      <c r="E24434"/>
    </row>
    <row r="24435" spans="5:5">
      <c r="E24435"/>
    </row>
    <row r="24436" spans="5:5">
      <c r="E24436"/>
    </row>
    <row r="24437" spans="5:5">
      <c r="E24437"/>
    </row>
    <row r="24438" spans="5:5">
      <c r="E24438"/>
    </row>
    <row r="24439" spans="5:5">
      <c r="E24439"/>
    </row>
    <row r="24440" spans="5:5">
      <c r="E24440"/>
    </row>
    <row r="24441" spans="5:5" ht="13" thickBot="1">
      <c r="E24441"/>
    </row>
    <row r="24442" spans="5:5" ht="13.5" thickTop="1" thickBot="1">
      <c r="E24442"/>
    </row>
    <row r="24443" spans="5:5" ht="13.5" thickTop="1" thickBot="1">
      <c r="E24443"/>
    </row>
    <row r="24444" spans="5:5" ht="13.5" thickTop="1" thickBot="1">
      <c r="E24444"/>
    </row>
    <row r="24445" spans="5:5" ht="13.5" thickTop="1" thickBot="1">
      <c r="E24445"/>
    </row>
    <row r="24446" spans="5:5" ht="13.5" thickTop="1" thickBot="1">
      <c r="E24446"/>
    </row>
    <row r="24447" spans="5:5" ht="13.5" thickTop="1" thickBot="1">
      <c r="E24447"/>
    </row>
    <row r="24448" spans="5:5" ht="13.5" thickTop="1" thickBot="1">
      <c r="E24448"/>
    </row>
    <row r="24449" spans="5:5" ht="13.5" thickTop="1" thickBot="1">
      <c r="E24449"/>
    </row>
    <row r="24450" spans="5:5" ht="13.5" thickTop="1" thickBot="1">
      <c r="E24450"/>
    </row>
    <row r="24451" spans="5:5" ht="13.5" thickTop="1" thickBot="1">
      <c r="E24451"/>
    </row>
    <row r="24452" spans="5:5" ht="13.5" thickTop="1" thickBot="1">
      <c r="E24452"/>
    </row>
    <row r="24453" spans="5:5" ht="13.5" thickTop="1" thickBot="1">
      <c r="E24453"/>
    </row>
    <row r="24454" spans="5:5" ht="13.5" thickTop="1" thickBot="1">
      <c r="E24454"/>
    </row>
    <row r="24455" spans="5:5" ht="13.5" thickTop="1" thickBot="1">
      <c r="E24455"/>
    </row>
    <row r="24456" spans="5:5" ht="13.5" thickTop="1" thickBot="1">
      <c r="E24456"/>
    </row>
    <row r="24457" spans="5:5" ht="13.5" thickTop="1" thickBot="1">
      <c r="E24457"/>
    </row>
    <row r="24458" spans="5:5" ht="13.5" thickTop="1" thickBot="1">
      <c r="E24458"/>
    </row>
    <row r="24459" spans="5:5" ht="13.5" thickTop="1" thickBot="1">
      <c r="E24459"/>
    </row>
    <row r="24460" spans="5:5" ht="13.5" thickTop="1" thickBot="1">
      <c r="E24460"/>
    </row>
    <row r="24461" spans="5:5" ht="13.5" thickTop="1" thickBot="1">
      <c r="E24461"/>
    </row>
    <row r="24462" spans="5:5" ht="13.5" thickTop="1" thickBot="1">
      <c r="E24462"/>
    </row>
    <row r="24463" spans="5:5" ht="13.5" thickTop="1" thickBot="1">
      <c r="E24463"/>
    </row>
    <row r="24464" spans="5:5" ht="13.5" thickTop="1" thickBot="1">
      <c r="E24464"/>
    </row>
    <row r="24465" spans="5:5" ht="13.5" thickTop="1" thickBot="1">
      <c r="E24465"/>
    </row>
    <row r="24466" spans="5:5" ht="13.5" thickTop="1" thickBot="1">
      <c r="E24466"/>
    </row>
    <row r="24467" spans="5:5" ht="13.5" thickTop="1" thickBot="1">
      <c r="E24467"/>
    </row>
    <row r="24468" spans="5:5" ht="13.5" thickTop="1" thickBot="1">
      <c r="E24468"/>
    </row>
    <row r="24469" spans="5:5" ht="13.5" thickTop="1" thickBot="1">
      <c r="E24469"/>
    </row>
    <row r="24470" spans="5:5" ht="13.5" thickTop="1" thickBot="1">
      <c r="E24470"/>
    </row>
    <row r="24471" spans="5:5" ht="13.5" thickTop="1" thickBot="1">
      <c r="E24471"/>
    </row>
    <row r="24472" spans="5:5" ht="13.5" thickTop="1" thickBot="1">
      <c r="E24472"/>
    </row>
    <row r="24473" spans="5:5" ht="13.5" thickTop="1" thickBot="1">
      <c r="E24473"/>
    </row>
    <row r="24474" spans="5:5" ht="13.5" thickTop="1" thickBot="1">
      <c r="E24474"/>
    </row>
    <row r="24475" spans="5:5" ht="13.5" thickTop="1" thickBot="1">
      <c r="E24475"/>
    </row>
    <row r="24476" spans="5:5" ht="13.5" thickTop="1" thickBot="1">
      <c r="E24476"/>
    </row>
    <row r="24477" spans="5:5" ht="13.5" thickTop="1" thickBot="1">
      <c r="E24477"/>
    </row>
    <row r="24478" spans="5:5" ht="13.5" thickTop="1" thickBot="1">
      <c r="E24478"/>
    </row>
    <row r="24479" spans="5:5" ht="13.5" thickTop="1" thickBot="1">
      <c r="E24479"/>
    </row>
    <row r="24480" spans="5:5" ht="13.5" thickTop="1" thickBot="1">
      <c r="E24480"/>
    </row>
    <row r="24481" spans="5:5" ht="13.5" thickTop="1" thickBot="1">
      <c r="E24481"/>
    </row>
    <row r="24482" spans="5:5" ht="13.5" thickTop="1" thickBot="1">
      <c r="E24482"/>
    </row>
    <row r="24483" spans="5:5" ht="13.5" thickTop="1" thickBot="1">
      <c r="E24483"/>
    </row>
    <row r="24484" spans="5:5" ht="13.5" thickTop="1" thickBot="1">
      <c r="E24484"/>
    </row>
    <row r="24485" spans="5:5" ht="13.5" thickTop="1" thickBot="1">
      <c r="E24485"/>
    </row>
    <row r="24486" spans="5:5" ht="13.5" thickTop="1" thickBot="1">
      <c r="E24486"/>
    </row>
    <row r="24487" spans="5:5" ht="13.5" thickTop="1" thickBot="1">
      <c r="E24487"/>
    </row>
    <row r="24488" spans="5:5" ht="13.5" thickTop="1" thickBot="1">
      <c r="E24488"/>
    </row>
    <row r="24489" spans="5:5" ht="13.5" thickTop="1" thickBot="1">
      <c r="E24489"/>
    </row>
    <row r="24490" spans="5:5" ht="13.5" thickTop="1" thickBot="1">
      <c r="E24490"/>
    </row>
    <row r="24491" spans="5:5" ht="13.5" thickTop="1" thickBot="1">
      <c r="E24491"/>
    </row>
    <row r="24492" spans="5:5" ht="13.5" thickTop="1" thickBot="1">
      <c r="E24492"/>
    </row>
    <row r="24493" spans="5:5" ht="13.5" thickTop="1" thickBot="1">
      <c r="E24493"/>
    </row>
    <row r="24494" spans="5:5" ht="13.5" thickTop="1" thickBot="1">
      <c r="E24494"/>
    </row>
    <row r="24495" spans="5:5" ht="13.5" thickTop="1" thickBot="1">
      <c r="E24495"/>
    </row>
    <row r="24496" spans="5:5" ht="13.5" thickTop="1" thickBot="1">
      <c r="E24496"/>
    </row>
    <row r="24497" spans="5:5" ht="13.5" thickTop="1" thickBot="1">
      <c r="E24497"/>
    </row>
    <row r="24498" spans="5:5" ht="13" thickTop="1">
      <c r="E24498"/>
    </row>
    <row r="24499" spans="5:5">
      <c r="E24499"/>
    </row>
    <row r="24500" spans="5:5">
      <c r="E24500"/>
    </row>
    <row r="24501" spans="5:5">
      <c r="E24501"/>
    </row>
    <row r="24502" spans="5:5">
      <c r="E24502"/>
    </row>
    <row r="24503" spans="5:5">
      <c r="E24503"/>
    </row>
    <row r="24504" spans="5:5">
      <c r="E24504"/>
    </row>
    <row r="24505" spans="5:5">
      <c r="E24505"/>
    </row>
    <row r="24506" spans="5:5">
      <c r="E24506"/>
    </row>
    <row r="24507" spans="5:5">
      <c r="E24507"/>
    </row>
    <row r="24508" spans="5:5">
      <c r="E24508"/>
    </row>
    <row r="24509" spans="5:5">
      <c r="E24509"/>
    </row>
    <row r="24510" spans="5:5">
      <c r="E24510"/>
    </row>
    <row r="24511" spans="5:5" ht="13" thickBot="1">
      <c r="E24511"/>
    </row>
    <row r="24512" spans="5:5" ht="13.5" thickTop="1" thickBot="1">
      <c r="E24512"/>
    </row>
    <row r="24513" spans="5:5" ht="13.5" thickTop="1" thickBot="1">
      <c r="E24513"/>
    </row>
    <row r="24514" spans="5:5" ht="13.5" thickTop="1" thickBot="1">
      <c r="E24514"/>
    </row>
    <row r="24515" spans="5:5" ht="13.5" thickTop="1" thickBot="1">
      <c r="E24515"/>
    </row>
    <row r="24516" spans="5:5" ht="13.5" thickTop="1" thickBot="1">
      <c r="E24516"/>
    </row>
    <row r="24517" spans="5:5" ht="13.5" thickTop="1" thickBot="1">
      <c r="E24517"/>
    </row>
    <row r="24518" spans="5:5" ht="13.5" thickTop="1" thickBot="1">
      <c r="E24518"/>
    </row>
    <row r="24519" spans="5:5" ht="13.5" thickTop="1" thickBot="1">
      <c r="E24519"/>
    </row>
    <row r="24520" spans="5:5" ht="13.5" thickTop="1" thickBot="1">
      <c r="E24520"/>
    </row>
    <row r="24521" spans="5:5" ht="13.5" thickTop="1" thickBot="1">
      <c r="E24521"/>
    </row>
    <row r="24522" spans="5:5" ht="13.5" thickTop="1" thickBot="1">
      <c r="E24522"/>
    </row>
    <row r="24523" spans="5:5" ht="13.5" thickTop="1" thickBot="1">
      <c r="E24523"/>
    </row>
    <row r="24524" spans="5:5" ht="13.5" thickTop="1" thickBot="1">
      <c r="E24524"/>
    </row>
    <row r="24525" spans="5:5" ht="13.5" thickTop="1" thickBot="1">
      <c r="E24525"/>
    </row>
    <row r="24526" spans="5:5" ht="13.5" thickTop="1" thickBot="1">
      <c r="E24526"/>
    </row>
    <row r="24527" spans="5:5" ht="13.5" thickTop="1" thickBot="1">
      <c r="E24527"/>
    </row>
    <row r="24528" spans="5:5" ht="13.5" thickTop="1" thickBot="1">
      <c r="E24528"/>
    </row>
    <row r="24529" spans="5:5" ht="13.5" thickTop="1" thickBot="1">
      <c r="E24529"/>
    </row>
    <row r="24530" spans="5:5" ht="13.5" thickTop="1" thickBot="1">
      <c r="E24530"/>
    </row>
    <row r="24531" spans="5:5" ht="13.5" thickTop="1" thickBot="1">
      <c r="E24531"/>
    </row>
    <row r="24532" spans="5:5" ht="13.5" thickTop="1" thickBot="1">
      <c r="E24532"/>
    </row>
    <row r="24533" spans="5:5" ht="13.5" thickTop="1" thickBot="1">
      <c r="E24533"/>
    </row>
    <row r="24534" spans="5:5" ht="13.5" thickTop="1" thickBot="1">
      <c r="E24534"/>
    </row>
    <row r="24535" spans="5:5" ht="13.5" thickTop="1" thickBot="1">
      <c r="E24535"/>
    </row>
    <row r="24536" spans="5:5" ht="13.5" thickTop="1" thickBot="1">
      <c r="E24536"/>
    </row>
    <row r="24537" spans="5:5" ht="13.5" thickTop="1" thickBot="1">
      <c r="E24537"/>
    </row>
    <row r="24538" spans="5:5" ht="13.5" thickTop="1" thickBot="1">
      <c r="E24538"/>
    </row>
    <row r="24539" spans="5:5" ht="13.5" thickTop="1" thickBot="1">
      <c r="E24539"/>
    </row>
    <row r="24540" spans="5:5" ht="13.5" thickTop="1" thickBot="1">
      <c r="E24540"/>
    </row>
    <row r="24541" spans="5:5" ht="13.5" thickTop="1" thickBot="1">
      <c r="E24541"/>
    </row>
    <row r="24542" spans="5:5" ht="13.5" thickTop="1" thickBot="1">
      <c r="E24542"/>
    </row>
    <row r="24543" spans="5:5" ht="13.5" thickTop="1" thickBot="1">
      <c r="E24543"/>
    </row>
    <row r="24544" spans="5:5" ht="13.5" thickTop="1" thickBot="1">
      <c r="E24544"/>
    </row>
    <row r="24545" spans="5:5" ht="13.5" thickTop="1" thickBot="1">
      <c r="E24545"/>
    </row>
    <row r="24546" spans="5:5" ht="13.5" thickTop="1" thickBot="1">
      <c r="E24546"/>
    </row>
    <row r="24547" spans="5:5" ht="13.5" thickTop="1" thickBot="1">
      <c r="E24547"/>
    </row>
    <row r="24548" spans="5:5" ht="13.5" thickTop="1" thickBot="1">
      <c r="E24548"/>
    </row>
    <row r="24549" spans="5:5" ht="13.5" thickTop="1" thickBot="1">
      <c r="E24549"/>
    </row>
    <row r="24550" spans="5:5" ht="13.5" thickTop="1" thickBot="1">
      <c r="E24550"/>
    </row>
    <row r="24551" spans="5:5" ht="13.5" thickTop="1" thickBot="1">
      <c r="E24551"/>
    </row>
    <row r="24552" spans="5:5" ht="13.5" thickTop="1" thickBot="1">
      <c r="E24552"/>
    </row>
    <row r="24553" spans="5:5" ht="13.5" thickTop="1" thickBot="1">
      <c r="E24553"/>
    </row>
    <row r="24554" spans="5:5" ht="13.5" thickTop="1" thickBot="1">
      <c r="E24554"/>
    </row>
    <row r="24555" spans="5:5" ht="13.5" thickTop="1" thickBot="1">
      <c r="E24555"/>
    </row>
    <row r="24556" spans="5:5" ht="13.5" thickTop="1" thickBot="1">
      <c r="E24556"/>
    </row>
    <row r="24557" spans="5:5" ht="13.5" thickTop="1" thickBot="1">
      <c r="E24557"/>
    </row>
    <row r="24558" spans="5:5" ht="13.5" thickTop="1" thickBot="1">
      <c r="E24558"/>
    </row>
    <row r="24559" spans="5:5" ht="13.5" thickTop="1" thickBot="1">
      <c r="E24559"/>
    </row>
    <row r="24560" spans="5:5" ht="13.5" thickTop="1" thickBot="1">
      <c r="E24560"/>
    </row>
    <row r="24561" spans="5:5" ht="13.5" thickTop="1" thickBot="1">
      <c r="E24561"/>
    </row>
    <row r="24562" spans="5:5" ht="13.5" thickTop="1" thickBot="1">
      <c r="E24562"/>
    </row>
    <row r="24563" spans="5:5" ht="13.5" thickTop="1" thickBot="1">
      <c r="E24563"/>
    </row>
    <row r="24564" spans="5:5" ht="13.5" thickTop="1" thickBot="1">
      <c r="E24564"/>
    </row>
    <row r="24565" spans="5:5" ht="13.5" thickTop="1" thickBot="1">
      <c r="E24565"/>
    </row>
    <row r="24566" spans="5:5" ht="13.5" thickTop="1" thickBot="1">
      <c r="E24566"/>
    </row>
    <row r="24567" spans="5:5" ht="13.5" thickTop="1" thickBot="1">
      <c r="E24567"/>
    </row>
    <row r="24568" spans="5:5" ht="13" thickTop="1">
      <c r="E24568"/>
    </row>
    <row r="24569" spans="5:5">
      <c r="E24569"/>
    </row>
    <row r="24570" spans="5:5">
      <c r="E24570"/>
    </row>
    <row r="24571" spans="5:5">
      <c r="E24571"/>
    </row>
    <row r="24572" spans="5:5">
      <c r="E24572"/>
    </row>
    <row r="24573" spans="5:5">
      <c r="E24573"/>
    </row>
    <row r="24574" spans="5:5">
      <c r="E24574"/>
    </row>
    <row r="24575" spans="5:5">
      <c r="E24575"/>
    </row>
    <row r="24576" spans="5:5">
      <c r="E24576"/>
    </row>
    <row r="24577" spans="5:5">
      <c r="E24577"/>
    </row>
    <row r="24578" spans="5:5">
      <c r="E24578"/>
    </row>
    <row r="24579" spans="5:5">
      <c r="E24579"/>
    </row>
    <row r="24580" spans="5:5">
      <c r="E24580"/>
    </row>
    <row r="24581" spans="5:5" ht="13" thickBot="1">
      <c r="E24581"/>
    </row>
    <row r="24582" spans="5:5" ht="13.5" thickTop="1" thickBot="1">
      <c r="E24582"/>
    </row>
    <row r="24583" spans="5:5" ht="13.5" thickTop="1" thickBot="1">
      <c r="E24583"/>
    </row>
    <row r="24584" spans="5:5" ht="13.5" thickTop="1" thickBot="1">
      <c r="E24584"/>
    </row>
    <row r="24585" spans="5:5" ht="13.5" thickTop="1" thickBot="1">
      <c r="E24585"/>
    </row>
    <row r="24586" spans="5:5" ht="13.5" thickTop="1" thickBot="1">
      <c r="E24586"/>
    </row>
    <row r="24587" spans="5:5" ht="13.5" thickTop="1" thickBot="1">
      <c r="E24587"/>
    </row>
    <row r="24588" spans="5:5" ht="13.5" thickTop="1" thickBot="1">
      <c r="E24588"/>
    </row>
    <row r="24589" spans="5:5" ht="13.5" thickTop="1" thickBot="1">
      <c r="E24589"/>
    </row>
    <row r="24590" spans="5:5" ht="13.5" thickTop="1" thickBot="1">
      <c r="E24590"/>
    </row>
    <row r="24591" spans="5:5" ht="13.5" thickTop="1" thickBot="1">
      <c r="E24591"/>
    </row>
    <row r="24592" spans="5:5" ht="13.5" thickTop="1" thickBot="1">
      <c r="E24592"/>
    </row>
    <row r="24593" spans="5:5" ht="13.5" thickTop="1" thickBot="1">
      <c r="E24593"/>
    </row>
    <row r="24594" spans="5:5" ht="13.5" thickTop="1" thickBot="1">
      <c r="E24594"/>
    </row>
    <row r="24595" spans="5:5" ht="13.5" thickTop="1" thickBot="1">
      <c r="E24595"/>
    </row>
    <row r="24596" spans="5:5" ht="13.5" thickTop="1" thickBot="1">
      <c r="E24596"/>
    </row>
    <row r="24597" spans="5:5" ht="13.5" thickTop="1" thickBot="1">
      <c r="E24597"/>
    </row>
    <row r="24598" spans="5:5" ht="13.5" thickTop="1" thickBot="1">
      <c r="E24598"/>
    </row>
    <row r="24599" spans="5:5" ht="13.5" thickTop="1" thickBot="1">
      <c r="E24599"/>
    </row>
    <row r="24600" spans="5:5" ht="13.5" thickTop="1" thickBot="1">
      <c r="E24600"/>
    </row>
    <row r="24601" spans="5:5" ht="13.5" thickTop="1" thickBot="1">
      <c r="E24601"/>
    </row>
    <row r="24602" spans="5:5" ht="13.5" thickTop="1" thickBot="1">
      <c r="E24602"/>
    </row>
    <row r="24603" spans="5:5" ht="13.5" thickTop="1" thickBot="1">
      <c r="E24603"/>
    </row>
    <row r="24604" spans="5:5" ht="13.5" thickTop="1" thickBot="1">
      <c r="E24604"/>
    </row>
    <row r="24605" spans="5:5" ht="13.5" thickTop="1" thickBot="1">
      <c r="E24605"/>
    </row>
    <row r="24606" spans="5:5" ht="13.5" thickTop="1" thickBot="1">
      <c r="E24606"/>
    </row>
    <row r="24607" spans="5:5" ht="13.5" thickTop="1" thickBot="1">
      <c r="E24607"/>
    </row>
    <row r="24608" spans="5:5" ht="13.5" thickTop="1" thickBot="1">
      <c r="E24608"/>
    </row>
    <row r="24609" spans="5:5" ht="13.5" thickTop="1" thickBot="1">
      <c r="E24609"/>
    </row>
    <row r="24610" spans="5:5" ht="13.5" thickTop="1" thickBot="1">
      <c r="E24610"/>
    </row>
    <row r="24611" spans="5:5" ht="13.5" thickTop="1" thickBot="1">
      <c r="E24611"/>
    </row>
    <row r="24612" spans="5:5" ht="13.5" thickTop="1" thickBot="1">
      <c r="E24612"/>
    </row>
    <row r="24613" spans="5:5" ht="13.5" thickTop="1" thickBot="1">
      <c r="E24613"/>
    </row>
    <row r="24614" spans="5:5" ht="13.5" thickTop="1" thickBot="1">
      <c r="E24614"/>
    </row>
    <row r="24615" spans="5:5" ht="13.5" thickTop="1" thickBot="1">
      <c r="E24615"/>
    </row>
    <row r="24616" spans="5:5" ht="13.5" thickTop="1" thickBot="1">
      <c r="E24616"/>
    </row>
    <row r="24617" spans="5:5" ht="13.5" thickTop="1" thickBot="1">
      <c r="E24617"/>
    </row>
    <row r="24618" spans="5:5" ht="13.5" thickTop="1" thickBot="1">
      <c r="E24618"/>
    </row>
    <row r="24619" spans="5:5" ht="13.5" thickTop="1" thickBot="1">
      <c r="E24619"/>
    </row>
    <row r="24620" spans="5:5" ht="13.5" thickTop="1" thickBot="1">
      <c r="E24620"/>
    </row>
    <row r="24621" spans="5:5" ht="13.5" thickTop="1" thickBot="1">
      <c r="E24621"/>
    </row>
    <row r="24622" spans="5:5" ht="13.5" thickTop="1" thickBot="1">
      <c r="E24622"/>
    </row>
    <row r="24623" spans="5:5" ht="13.5" thickTop="1" thickBot="1">
      <c r="E24623"/>
    </row>
    <row r="24624" spans="5:5" ht="13.5" thickTop="1" thickBot="1">
      <c r="E24624"/>
    </row>
    <row r="24625" spans="5:5" ht="13.5" thickTop="1" thickBot="1">
      <c r="E24625"/>
    </row>
    <row r="24626" spans="5:5" ht="13.5" thickTop="1" thickBot="1">
      <c r="E24626"/>
    </row>
    <row r="24627" spans="5:5" ht="13.5" thickTop="1" thickBot="1">
      <c r="E24627"/>
    </row>
    <row r="24628" spans="5:5" ht="13.5" thickTop="1" thickBot="1">
      <c r="E24628"/>
    </row>
    <row r="24629" spans="5:5" ht="13.5" thickTop="1" thickBot="1">
      <c r="E24629"/>
    </row>
    <row r="24630" spans="5:5" ht="13.5" thickTop="1" thickBot="1">
      <c r="E24630"/>
    </row>
    <row r="24631" spans="5:5" ht="13.5" thickTop="1" thickBot="1">
      <c r="E24631"/>
    </row>
    <row r="24632" spans="5:5" ht="13.5" thickTop="1" thickBot="1">
      <c r="E24632"/>
    </row>
    <row r="24633" spans="5:5" ht="13.5" thickTop="1" thickBot="1">
      <c r="E24633"/>
    </row>
    <row r="24634" spans="5:5" ht="13.5" thickTop="1" thickBot="1">
      <c r="E24634"/>
    </row>
    <row r="24635" spans="5:5" ht="13.5" thickTop="1" thickBot="1">
      <c r="E24635"/>
    </row>
    <row r="24636" spans="5:5" ht="13.5" thickTop="1" thickBot="1">
      <c r="E24636"/>
    </row>
    <row r="24637" spans="5:5" ht="13.5" thickTop="1" thickBot="1">
      <c r="E24637"/>
    </row>
    <row r="24638" spans="5:5" ht="13" thickTop="1">
      <c r="E24638"/>
    </row>
    <row r="24639" spans="5:5">
      <c r="E24639"/>
    </row>
    <row r="24640" spans="5:5">
      <c r="E24640"/>
    </row>
    <row r="24641" spans="5:5">
      <c r="E24641"/>
    </row>
    <row r="24642" spans="5:5">
      <c r="E24642"/>
    </row>
    <row r="24643" spans="5:5">
      <c r="E24643"/>
    </row>
    <row r="24644" spans="5:5">
      <c r="E24644"/>
    </row>
    <row r="24645" spans="5:5">
      <c r="E24645"/>
    </row>
    <row r="24646" spans="5:5">
      <c r="E24646"/>
    </row>
    <row r="24647" spans="5:5">
      <c r="E24647"/>
    </row>
    <row r="24648" spans="5:5">
      <c r="E24648"/>
    </row>
    <row r="24649" spans="5:5">
      <c r="E24649"/>
    </row>
    <row r="24650" spans="5:5">
      <c r="E24650"/>
    </row>
    <row r="24651" spans="5:5" ht="13" thickBot="1">
      <c r="E24651"/>
    </row>
    <row r="24652" spans="5:5" ht="13.5" thickTop="1" thickBot="1">
      <c r="E24652"/>
    </row>
    <row r="24653" spans="5:5" ht="13.5" thickTop="1" thickBot="1">
      <c r="E24653"/>
    </row>
    <row r="24654" spans="5:5" ht="13.5" thickTop="1" thickBot="1">
      <c r="E24654"/>
    </row>
    <row r="24655" spans="5:5" ht="13.5" thickTop="1" thickBot="1">
      <c r="E24655"/>
    </row>
    <row r="24656" spans="5:5" ht="13.5" thickTop="1" thickBot="1">
      <c r="E24656"/>
    </row>
    <row r="24657" spans="5:5" ht="13.5" thickTop="1" thickBot="1">
      <c r="E24657"/>
    </row>
    <row r="24658" spans="5:5" ht="13.5" thickTop="1" thickBot="1">
      <c r="E24658"/>
    </row>
    <row r="24659" spans="5:5" ht="13.5" thickTop="1" thickBot="1">
      <c r="E24659"/>
    </row>
    <row r="24660" spans="5:5" ht="13.5" thickTop="1" thickBot="1">
      <c r="E24660"/>
    </row>
    <row r="24661" spans="5:5" ht="13.5" thickTop="1" thickBot="1">
      <c r="E24661"/>
    </row>
    <row r="24662" spans="5:5" ht="13.5" thickTop="1" thickBot="1">
      <c r="E24662"/>
    </row>
    <row r="24663" spans="5:5" ht="13.5" thickTop="1" thickBot="1">
      <c r="E24663"/>
    </row>
    <row r="24664" spans="5:5" ht="13.5" thickTop="1" thickBot="1">
      <c r="E24664"/>
    </row>
    <row r="24665" spans="5:5" ht="13.5" thickTop="1" thickBot="1">
      <c r="E24665"/>
    </row>
    <row r="24666" spans="5:5" ht="13.5" thickTop="1" thickBot="1">
      <c r="E24666"/>
    </row>
    <row r="24667" spans="5:5" ht="13.5" thickTop="1" thickBot="1">
      <c r="E24667"/>
    </row>
    <row r="24668" spans="5:5" ht="13.5" thickTop="1" thickBot="1">
      <c r="E24668"/>
    </row>
    <row r="24669" spans="5:5" ht="13.5" thickTop="1" thickBot="1">
      <c r="E24669"/>
    </row>
    <row r="24670" spans="5:5" ht="13.5" thickTop="1" thickBot="1">
      <c r="E24670"/>
    </row>
    <row r="24671" spans="5:5" ht="13.5" thickTop="1" thickBot="1">
      <c r="E24671"/>
    </row>
    <row r="24672" spans="5:5" ht="13.5" thickTop="1" thickBot="1">
      <c r="E24672"/>
    </row>
    <row r="24673" spans="5:5" ht="13.5" thickTop="1" thickBot="1">
      <c r="E24673"/>
    </row>
    <row r="24674" spans="5:5" ht="13.5" thickTop="1" thickBot="1">
      <c r="E24674"/>
    </row>
    <row r="24675" spans="5:5" ht="13.5" thickTop="1" thickBot="1">
      <c r="E24675"/>
    </row>
    <row r="24676" spans="5:5" ht="13.5" thickTop="1" thickBot="1">
      <c r="E24676"/>
    </row>
    <row r="24677" spans="5:5" ht="13.5" thickTop="1" thickBot="1">
      <c r="E24677"/>
    </row>
    <row r="24678" spans="5:5" ht="13.5" thickTop="1" thickBot="1">
      <c r="E24678"/>
    </row>
    <row r="24679" spans="5:5" ht="13.5" thickTop="1" thickBot="1">
      <c r="E24679"/>
    </row>
    <row r="24680" spans="5:5" ht="13.5" thickTop="1" thickBot="1">
      <c r="E24680"/>
    </row>
    <row r="24681" spans="5:5" ht="13.5" thickTop="1" thickBot="1">
      <c r="E24681"/>
    </row>
    <row r="24682" spans="5:5" ht="13.5" thickTop="1" thickBot="1">
      <c r="E24682"/>
    </row>
    <row r="24683" spans="5:5" ht="13.5" thickTop="1" thickBot="1">
      <c r="E24683"/>
    </row>
    <row r="24684" spans="5:5" ht="13.5" thickTop="1" thickBot="1">
      <c r="E24684"/>
    </row>
    <row r="24685" spans="5:5" ht="13.5" thickTop="1" thickBot="1">
      <c r="E24685"/>
    </row>
    <row r="24686" spans="5:5" ht="13.5" thickTop="1" thickBot="1">
      <c r="E24686"/>
    </row>
    <row r="24687" spans="5:5" ht="13.5" thickTop="1" thickBot="1">
      <c r="E24687"/>
    </row>
    <row r="24688" spans="5:5" ht="13.5" thickTop="1" thickBot="1">
      <c r="E24688"/>
    </row>
    <row r="24689" spans="5:5" ht="13.5" thickTop="1" thickBot="1">
      <c r="E24689"/>
    </row>
    <row r="24690" spans="5:5" ht="13.5" thickTop="1" thickBot="1">
      <c r="E24690"/>
    </row>
    <row r="24691" spans="5:5" ht="13.5" thickTop="1" thickBot="1">
      <c r="E24691"/>
    </row>
    <row r="24692" spans="5:5" ht="13.5" thickTop="1" thickBot="1">
      <c r="E24692"/>
    </row>
    <row r="24693" spans="5:5" ht="13.5" thickTop="1" thickBot="1">
      <c r="E24693"/>
    </row>
    <row r="24694" spans="5:5" ht="13.5" thickTop="1" thickBot="1">
      <c r="E24694"/>
    </row>
    <row r="24695" spans="5:5" ht="13.5" thickTop="1" thickBot="1">
      <c r="E24695"/>
    </row>
    <row r="24696" spans="5:5" ht="13.5" thickTop="1" thickBot="1">
      <c r="E24696"/>
    </row>
    <row r="24697" spans="5:5" ht="13.5" thickTop="1" thickBot="1">
      <c r="E24697"/>
    </row>
    <row r="24698" spans="5:5" ht="13.5" thickTop="1" thickBot="1">
      <c r="E24698"/>
    </row>
    <row r="24699" spans="5:5" ht="13.5" thickTop="1" thickBot="1">
      <c r="E24699"/>
    </row>
    <row r="24700" spans="5:5" ht="13.5" thickTop="1" thickBot="1">
      <c r="E24700"/>
    </row>
    <row r="24701" spans="5:5" ht="13.5" thickTop="1" thickBot="1">
      <c r="E24701"/>
    </row>
    <row r="24702" spans="5:5" ht="13.5" thickTop="1" thickBot="1">
      <c r="E24702"/>
    </row>
    <row r="24703" spans="5:5" ht="13.5" thickTop="1" thickBot="1">
      <c r="E24703"/>
    </row>
    <row r="24704" spans="5:5" ht="13.5" thickTop="1" thickBot="1">
      <c r="E24704"/>
    </row>
    <row r="24705" spans="5:5" ht="13.5" thickTop="1" thickBot="1">
      <c r="E24705"/>
    </row>
    <row r="24706" spans="5:5" ht="13.5" thickTop="1" thickBot="1">
      <c r="E24706"/>
    </row>
    <row r="24707" spans="5:5" ht="13.5" thickTop="1" thickBot="1">
      <c r="E24707"/>
    </row>
    <row r="24708" spans="5:5" ht="13" thickTop="1">
      <c r="E24708"/>
    </row>
    <row r="24709" spans="5:5">
      <c r="E24709"/>
    </row>
    <row r="24710" spans="5:5">
      <c r="E24710"/>
    </row>
    <row r="24711" spans="5:5">
      <c r="E24711"/>
    </row>
    <row r="24712" spans="5:5">
      <c r="E24712"/>
    </row>
    <row r="24713" spans="5:5">
      <c r="E24713"/>
    </row>
    <row r="24714" spans="5:5">
      <c r="E24714"/>
    </row>
    <row r="24715" spans="5:5">
      <c r="E24715"/>
    </row>
    <row r="24716" spans="5:5">
      <c r="E24716"/>
    </row>
    <row r="24717" spans="5:5">
      <c r="E24717"/>
    </row>
    <row r="24718" spans="5:5">
      <c r="E24718"/>
    </row>
    <row r="24719" spans="5:5">
      <c r="E24719"/>
    </row>
    <row r="24720" spans="5:5">
      <c r="E24720"/>
    </row>
    <row r="24721" spans="5:5" ht="13" thickBot="1">
      <c r="E24721"/>
    </row>
    <row r="24722" spans="5:5" ht="13.5" thickTop="1" thickBot="1">
      <c r="E24722"/>
    </row>
    <row r="24723" spans="5:5" ht="13.5" thickTop="1" thickBot="1">
      <c r="E24723"/>
    </row>
    <row r="24724" spans="5:5" ht="13.5" thickTop="1" thickBot="1">
      <c r="E24724"/>
    </row>
    <row r="24725" spans="5:5" ht="13.5" thickTop="1" thickBot="1">
      <c r="E24725"/>
    </row>
    <row r="24726" spans="5:5" ht="13.5" thickTop="1" thickBot="1">
      <c r="E24726"/>
    </row>
    <row r="24727" spans="5:5" ht="13.5" thickTop="1" thickBot="1">
      <c r="E24727"/>
    </row>
    <row r="24728" spans="5:5" ht="13.5" thickTop="1" thickBot="1">
      <c r="E24728"/>
    </row>
    <row r="24729" spans="5:5" ht="13.5" thickTop="1" thickBot="1">
      <c r="E24729"/>
    </row>
    <row r="24730" spans="5:5" ht="13.5" thickTop="1" thickBot="1">
      <c r="E24730"/>
    </row>
    <row r="24731" spans="5:5" ht="13.5" thickTop="1" thickBot="1">
      <c r="E24731"/>
    </row>
    <row r="24732" spans="5:5" ht="13.5" thickTop="1" thickBot="1">
      <c r="E24732"/>
    </row>
    <row r="24733" spans="5:5" ht="13.5" thickTop="1" thickBot="1">
      <c r="E24733"/>
    </row>
    <row r="24734" spans="5:5" ht="13.5" thickTop="1" thickBot="1">
      <c r="E24734"/>
    </row>
    <row r="24735" spans="5:5" ht="13.5" thickTop="1" thickBot="1">
      <c r="E24735"/>
    </row>
    <row r="24736" spans="5:5" ht="13.5" thickTop="1" thickBot="1">
      <c r="E24736"/>
    </row>
    <row r="24737" spans="5:5" ht="13.5" thickTop="1" thickBot="1">
      <c r="E24737"/>
    </row>
    <row r="24738" spans="5:5" ht="13.5" thickTop="1" thickBot="1">
      <c r="E24738"/>
    </row>
    <row r="24739" spans="5:5" ht="13.5" thickTop="1" thickBot="1">
      <c r="E24739"/>
    </row>
    <row r="24740" spans="5:5" ht="13.5" thickTop="1" thickBot="1">
      <c r="E24740"/>
    </row>
    <row r="24741" spans="5:5" ht="13.5" thickTop="1" thickBot="1">
      <c r="E24741"/>
    </row>
    <row r="24742" spans="5:5" ht="13.5" thickTop="1" thickBot="1">
      <c r="E24742"/>
    </row>
    <row r="24743" spans="5:5" ht="13.5" thickTop="1" thickBot="1">
      <c r="E24743"/>
    </row>
    <row r="24744" spans="5:5" ht="13.5" thickTop="1" thickBot="1">
      <c r="E24744"/>
    </row>
    <row r="24745" spans="5:5" ht="13.5" thickTop="1" thickBot="1">
      <c r="E24745"/>
    </row>
    <row r="24746" spans="5:5" ht="13.5" thickTop="1" thickBot="1">
      <c r="E24746"/>
    </row>
    <row r="24747" spans="5:5" ht="13.5" thickTop="1" thickBot="1">
      <c r="E24747"/>
    </row>
    <row r="24748" spans="5:5" ht="13.5" thickTop="1" thickBot="1">
      <c r="E24748"/>
    </row>
    <row r="24749" spans="5:5" ht="13.5" thickTop="1" thickBot="1">
      <c r="E24749"/>
    </row>
    <row r="24750" spans="5:5" ht="13.5" thickTop="1" thickBot="1">
      <c r="E24750"/>
    </row>
    <row r="24751" spans="5:5" ht="13.5" thickTop="1" thickBot="1">
      <c r="E24751"/>
    </row>
    <row r="24752" spans="5:5" ht="13.5" thickTop="1" thickBot="1">
      <c r="E24752"/>
    </row>
    <row r="24753" spans="5:5" ht="13.5" thickTop="1" thickBot="1">
      <c r="E24753"/>
    </row>
    <row r="24754" spans="5:5" ht="13.5" thickTop="1" thickBot="1">
      <c r="E24754"/>
    </row>
    <row r="24755" spans="5:5" ht="13.5" thickTop="1" thickBot="1">
      <c r="E24755"/>
    </row>
    <row r="24756" spans="5:5" ht="13.5" thickTop="1" thickBot="1">
      <c r="E24756"/>
    </row>
    <row r="24757" spans="5:5" ht="13.5" thickTop="1" thickBot="1">
      <c r="E24757"/>
    </row>
    <row r="24758" spans="5:5" ht="13.5" thickTop="1" thickBot="1">
      <c r="E24758"/>
    </row>
    <row r="24759" spans="5:5" ht="13.5" thickTop="1" thickBot="1">
      <c r="E24759"/>
    </row>
    <row r="24760" spans="5:5" ht="13.5" thickTop="1" thickBot="1">
      <c r="E24760"/>
    </row>
    <row r="24761" spans="5:5" ht="13.5" thickTop="1" thickBot="1">
      <c r="E24761"/>
    </row>
    <row r="24762" spans="5:5" ht="13.5" thickTop="1" thickBot="1">
      <c r="E24762"/>
    </row>
    <row r="24763" spans="5:5" ht="13.5" thickTop="1" thickBot="1">
      <c r="E24763"/>
    </row>
    <row r="24764" spans="5:5" ht="13.5" thickTop="1" thickBot="1">
      <c r="E24764"/>
    </row>
    <row r="24765" spans="5:5" ht="13.5" thickTop="1" thickBot="1">
      <c r="E24765"/>
    </row>
    <row r="24766" spans="5:5" ht="13.5" thickTop="1" thickBot="1">
      <c r="E24766"/>
    </row>
    <row r="24767" spans="5:5" ht="13.5" thickTop="1" thickBot="1">
      <c r="E24767"/>
    </row>
    <row r="24768" spans="5:5" ht="13.5" thickTop="1" thickBot="1">
      <c r="E24768"/>
    </row>
    <row r="24769" spans="5:5" ht="13.5" thickTop="1" thickBot="1">
      <c r="E24769"/>
    </row>
    <row r="24770" spans="5:5" ht="13.5" thickTop="1" thickBot="1">
      <c r="E24770"/>
    </row>
    <row r="24771" spans="5:5" ht="13.5" thickTop="1" thickBot="1">
      <c r="E24771"/>
    </row>
    <row r="24772" spans="5:5" ht="13.5" thickTop="1" thickBot="1">
      <c r="E24772"/>
    </row>
    <row r="24773" spans="5:5" ht="13.5" thickTop="1" thickBot="1">
      <c r="E24773"/>
    </row>
    <row r="24774" spans="5:5" ht="13.5" thickTop="1" thickBot="1">
      <c r="E24774"/>
    </row>
    <row r="24775" spans="5:5" ht="13.5" thickTop="1" thickBot="1">
      <c r="E24775"/>
    </row>
    <row r="24776" spans="5:5" ht="13.5" thickTop="1" thickBot="1">
      <c r="E24776"/>
    </row>
    <row r="24777" spans="5:5" ht="13.5" thickTop="1" thickBot="1">
      <c r="E24777"/>
    </row>
    <row r="24778" spans="5:5" ht="13" thickTop="1">
      <c r="E24778"/>
    </row>
    <row r="24779" spans="5:5">
      <c r="E24779"/>
    </row>
    <row r="24780" spans="5:5">
      <c r="E24780"/>
    </row>
    <row r="24781" spans="5:5">
      <c r="E24781"/>
    </row>
    <row r="24782" spans="5:5">
      <c r="E24782"/>
    </row>
    <row r="24783" spans="5:5">
      <c r="E24783"/>
    </row>
    <row r="24784" spans="5:5">
      <c r="E24784"/>
    </row>
    <row r="24785" spans="5:5">
      <c r="E24785"/>
    </row>
    <row r="24786" spans="5:5">
      <c r="E24786"/>
    </row>
    <row r="24787" spans="5:5">
      <c r="E24787"/>
    </row>
    <row r="24788" spans="5:5">
      <c r="E24788"/>
    </row>
    <row r="24789" spans="5:5">
      <c r="E24789"/>
    </row>
    <row r="24790" spans="5:5">
      <c r="E24790"/>
    </row>
    <row r="24791" spans="5:5" ht="13" thickBot="1">
      <c r="E24791"/>
    </row>
    <row r="24792" spans="5:5" ht="13.5" thickTop="1" thickBot="1">
      <c r="E24792"/>
    </row>
    <row r="24793" spans="5:5" ht="13.5" thickTop="1" thickBot="1">
      <c r="E24793"/>
    </row>
    <row r="24794" spans="5:5" ht="13.5" thickTop="1" thickBot="1">
      <c r="E24794"/>
    </row>
    <row r="24795" spans="5:5" ht="13.5" thickTop="1" thickBot="1">
      <c r="E24795"/>
    </row>
    <row r="24796" spans="5:5" ht="13.5" thickTop="1" thickBot="1">
      <c r="E24796"/>
    </row>
    <row r="24797" spans="5:5" ht="13.5" thickTop="1" thickBot="1">
      <c r="E24797"/>
    </row>
    <row r="24798" spans="5:5" ht="13.5" thickTop="1" thickBot="1">
      <c r="E24798"/>
    </row>
    <row r="24799" spans="5:5" ht="13.5" thickTop="1" thickBot="1">
      <c r="E24799"/>
    </row>
    <row r="24800" spans="5:5" ht="13.5" thickTop="1" thickBot="1">
      <c r="E24800"/>
    </row>
    <row r="24801" spans="5:5" ht="13.5" thickTop="1" thickBot="1">
      <c r="E24801"/>
    </row>
    <row r="24802" spans="5:5" ht="13.5" thickTop="1" thickBot="1">
      <c r="E24802"/>
    </row>
    <row r="24803" spans="5:5" ht="13.5" thickTop="1" thickBot="1">
      <c r="E24803"/>
    </row>
    <row r="24804" spans="5:5" ht="13.5" thickTop="1" thickBot="1">
      <c r="E24804"/>
    </row>
    <row r="24805" spans="5:5" ht="13.5" thickTop="1" thickBot="1">
      <c r="E24805"/>
    </row>
    <row r="24806" spans="5:5" ht="13.5" thickTop="1" thickBot="1">
      <c r="E24806"/>
    </row>
    <row r="24807" spans="5:5" ht="13.5" thickTop="1" thickBot="1">
      <c r="E24807"/>
    </row>
    <row r="24808" spans="5:5" ht="13.5" thickTop="1" thickBot="1">
      <c r="E24808"/>
    </row>
    <row r="24809" spans="5:5" ht="13.5" thickTop="1" thickBot="1">
      <c r="E24809"/>
    </row>
    <row r="24810" spans="5:5" ht="13.5" thickTop="1" thickBot="1">
      <c r="E24810"/>
    </row>
    <row r="24811" spans="5:5" ht="13.5" thickTop="1" thickBot="1">
      <c r="E24811"/>
    </row>
    <row r="24812" spans="5:5" ht="13.5" thickTop="1" thickBot="1">
      <c r="E24812"/>
    </row>
    <row r="24813" spans="5:5" ht="13.5" thickTop="1" thickBot="1">
      <c r="E24813"/>
    </row>
    <row r="24814" spans="5:5" ht="13.5" thickTop="1" thickBot="1">
      <c r="E24814"/>
    </row>
    <row r="24815" spans="5:5" ht="13.5" thickTop="1" thickBot="1">
      <c r="E24815"/>
    </row>
    <row r="24816" spans="5:5" ht="13.5" thickTop="1" thickBot="1">
      <c r="E24816"/>
    </row>
    <row r="24817" spans="5:5" ht="13.5" thickTop="1" thickBot="1">
      <c r="E24817"/>
    </row>
    <row r="24818" spans="5:5" ht="13.5" thickTop="1" thickBot="1">
      <c r="E24818"/>
    </row>
    <row r="24819" spans="5:5" ht="13.5" thickTop="1" thickBot="1">
      <c r="E24819"/>
    </row>
    <row r="24820" spans="5:5" ht="13.5" thickTop="1" thickBot="1">
      <c r="E24820"/>
    </row>
    <row r="24821" spans="5:5" ht="13.5" thickTop="1" thickBot="1">
      <c r="E24821"/>
    </row>
    <row r="24822" spans="5:5" ht="13.5" thickTop="1" thickBot="1">
      <c r="E24822"/>
    </row>
    <row r="24823" spans="5:5" ht="13.5" thickTop="1" thickBot="1">
      <c r="E24823"/>
    </row>
    <row r="24824" spans="5:5" ht="13.5" thickTop="1" thickBot="1">
      <c r="E24824"/>
    </row>
    <row r="24825" spans="5:5" ht="13.5" thickTop="1" thickBot="1">
      <c r="E24825"/>
    </row>
    <row r="24826" spans="5:5" ht="13.5" thickTop="1" thickBot="1">
      <c r="E24826"/>
    </row>
    <row r="24827" spans="5:5" ht="13.5" thickTop="1" thickBot="1">
      <c r="E24827"/>
    </row>
    <row r="24828" spans="5:5" ht="13.5" thickTop="1" thickBot="1">
      <c r="E24828"/>
    </row>
    <row r="24829" spans="5:5" ht="13.5" thickTop="1" thickBot="1">
      <c r="E24829"/>
    </row>
    <row r="24830" spans="5:5" ht="13.5" thickTop="1" thickBot="1">
      <c r="E24830"/>
    </row>
    <row r="24831" spans="5:5" ht="13.5" thickTop="1" thickBot="1">
      <c r="E24831"/>
    </row>
    <row r="24832" spans="5:5" ht="13.5" thickTop="1" thickBot="1">
      <c r="E24832"/>
    </row>
    <row r="24833" spans="5:5" ht="13.5" thickTop="1" thickBot="1">
      <c r="E24833"/>
    </row>
    <row r="24834" spans="5:5" ht="13.5" thickTop="1" thickBot="1">
      <c r="E24834"/>
    </row>
    <row r="24835" spans="5:5" ht="13.5" thickTop="1" thickBot="1">
      <c r="E24835"/>
    </row>
    <row r="24836" spans="5:5" ht="13.5" thickTop="1" thickBot="1">
      <c r="E24836"/>
    </row>
    <row r="24837" spans="5:5" ht="13.5" thickTop="1" thickBot="1">
      <c r="E24837"/>
    </row>
    <row r="24838" spans="5:5" ht="13.5" thickTop="1" thickBot="1">
      <c r="E24838"/>
    </row>
    <row r="24839" spans="5:5" ht="13.5" thickTop="1" thickBot="1">
      <c r="E24839"/>
    </row>
    <row r="24840" spans="5:5" ht="13.5" thickTop="1" thickBot="1">
      <c r="E24840"/>
    </row>
    <row r="24841" spans="5:5" ht="13.5" thickTop="1" thickBot="1">
      <c r="E24841"/>
    </row>
    <row r="24842" spans="5:5" ht="13.5" thickTop="1" thickBot="1">
      <c r="E24842"/>
    </row>
    <row r="24843" spans="5:5" ht="13.5" thickTop="1" thickBot="1">
      <c r="E24843"/>
    </row>
    <row r="24844" spans="5:5" ht="13.5" thickTop="1" thickBot="1">
      <c r="E24844"/>
    </row>
    <row r="24845" spans="5:5" ht="13.5" thickTop="1" thickBot="1">
      <c r="E24845"/>
    </row>
    <row r="24846" spans="5:5" ht="13.5" thickTop="1" thickBot="1">
      <c r="E24846"/>
    </row>
    <row r="24847" spans="5:5" ht="13.5" thickTop="1" thickBot="1">
      <c r="E24847"/>
    </row>
    <row r="24848" spans="5:5" ht="13" thickTop="1">
      <c r="E24848"/>
    </row>
    <row r="24849" spans="5:5">
      <c r="E24849"/>
    </row>
    <row r="24850" spans="5:5">
      <c r="E24850"/>
    </row>
    <row r="24851" spans="5:5">
      <c r="E24851"/>
    </row>
    <row r="24852" spans="5:5">
      <c r="E24852"/>
    </row>
    <row r="24853" spans="5:5">
      <c r="E24853"/>
    </row>
    <row r="24854" spans="5:5">
      <c r="E24854"/>
    </row>
    <row r="24855" spans="5:5">
      <c r="E24855"/>
    </row>
    <row r="24856" spans="5:5">
      <c r="E24856"/>
    </row>
    <row r="24857" spans="5:5">
      <c r="E24857"/>
    </row>
    <row r="24858" spans="5:5">
      <c r="E24858"/>
    </row>
    <row r="24859" spans="5:5">
      <c r="E24859"/>
    </row>
    <row r="24860" spans="5:5">
      <c r="E24860"/>
    </row>
    <row r="24861" spans="5:5" ht="13" thickBot="1">
      <c r="E24861"/>
    </row>
    <row r="24862" spans="5:5" ht="13.5" thickTop="1" thickBot="1">
      <c r="E24862"/>
    </row>
    <row r="24863" spans="5:5" ht="13.5" thickTop="1" thickBot="1">
      <c r="E24863"/>
    </row>
    <row r="24864" spans="5:5" ht="13.5" thickTop="1" thickBot="1">
      <c r="E24864"/>
    </row>
    <row r="24865" spans="5:5" ht="13.5" thickTop="1" thickBot="1">
      <c r="E24865"/>
    </row>
    <row r="24866" spans="5:5" ht="13.5" thickTop="1" thickBot="1">
      <c r="E24866"/>
    </row>
    <row r="24867" spans="5:5" ht="13.5" thickTop="1" thickBot="1">
      <c r="E24867"/>
    </row>
    <row r="24868" spans="5:5" ht="13.5" thickTop="1" thickBot="1">
      <c r="E24868"/>
    </row>
    <row r="24869" spans="5:5" ht="13.5" thickTop="1" thickBot="1">
      <c r="E24869"/>
    </row>
    <row r="24870" spans="5:5" ht="13.5" thickTop="1" thickBot="1">
      <c r="E24870"/>
    </row>
    <row r="24871" spans="5:5" ht="13.5" thickTop="1" thickBot="1">
      <c r="E24871"/>
    </row>
    <row r="24872" spans="5:5" ht="13.5" thickTop="1" thickBot="1">
      <c r="E24872"/>
    </row>
    <row r="24873" spans="5:5" ht="13.5" thickTop="1" thickBot="1">
      <c r="E24873"/>
    </row>
    <row r="24874" spans="5:5" ht="13.5" thickTop="1" thickBot="1">
      <c r="E24874"/>
    </row>
    <row r="24875" spans="5:5" ht="13.5" thickTop="1" thickBot="1">
      <c r="E24875"/>
    </row>
    <row r="24876" spans="5:5" ht="13.5" thickTop="1" thickBot="1">
      <c r="E24876"/>
    </row>
    <row r="24877" spans="5:5" ht="13.5" thickTop="1" thickBot="1">
      <c r="E24877"/>
    </row>
    <row r="24878" spans="5:5" ht="13.5" thickTop="1" thickBot="1">
      <c r="E24878"/>
    </row>
    <row r="24879" spans="5:5" ht="13.5" thickTop="1" thickBot="1">
      <c r="E24879"/>
    </row>
    <row r="24880" spans="5:5" ht="13.5" thickTop="1" thickBot="1">
      <c r="E24880"/>
    </row>
    <row r="24881" spans="5:5" ht="13.5" thickTop="1" thickBot="1">
      <c r="E24881"/>
    </row>
    <row r="24882" spans="5:5" ht="13.5" thickTop="1" thickBot="1">
      <c r="E24882"/>
    </row>
    <row r="24883" spans="5:5" ht="13.5" thickTop="1" thickBot="1">
      <c r="E24883"/>
    </row>
    <row r="24884" spans="5:5" ht="13.5" thickTop="1" thickBot="1">
      <c r="E24884"/>
    </row>
    <row r="24885" spans="5:5" ht="13.5" thickTop="1" thickBot="1">
      <c r="E24885"/>
    </row>
    <row r="24886" spans="5:5" ht="13.5" thickTop="1" thickBot="1">
      <c r="E24886"/>
    </row>
    <row r="24887" spans="5:5" ht="13.5" thickTop="1" thickBot="1">
      <c r="E24887"/>
    </row>
    <row r="24888" spans="5:5" ht="13.5" thickTop="1" thickBot="1">
      <c r="E24888"/>
    </row>
    <row r="24889" spans="5:5" ht="13.5" thickTop="1" thickBot="1">
      <c r="E24889"/>
    </row>
    <row r="24890" spans="5:5" ht="13.5" thickTop="1" thickBot="1">
      <c r="E24890"/>
    </row>
    <row r="24891" spans="5:5" ht="13.5" thickTop="1" thickBot="1">
      <c r="E24891"/>
    </row>
    <row r="24892" spans="5:5" ht="13.5" thickTop="1" thickBot="1">
      <c r="E24892"/>
    </row>
    <row r="24893" spans="5:5" ht="13.5" thickTop="1" thickBot="1">
      <c r="E24893"/>
    </row>
    <row r="24894" spans="5:5" ht="13.5" thickTop="1" thickBot="1">
      <c r="E24894"/>
    </row>
    <row r="24895" spans="5:5" ht="13.5" thickTop="1" thickBot="1">
      <c r="E24895"/>
    </row>
    <row r="24896" spans="5:5" ht="13.5" thickTop="1" thickBot="1">
      <c r="E24896"/>
    </row>
    <row r="24897" spans="5:5" ht="13.5" thickTop="1" thickBot="1">
      <c r="E24897"/>
    </row>
    <row r="24898" spans="5:5" ht="13.5" thickTop="1" thickBot="1">
      <c r="E24898"/>
    </row>
    <row r="24899" spans="5:5" ht="13.5" thickTop="1" thickBot="1">
      <c r="E24899"/>
    </row>
    <row r="24900" spans="5:5" ht="13.5" thickTop="1" thickBot="1">
      <c r="E24900"/>
    </row>
    <row r="24901" spans="5:5" ht="13.5" thickTop="1" thickBot="1">
      <c r="E24901"/>
    </row>
    <row r="24902" spans="5:5" ht="13.5" thickTop="1" thickBot="1">
      <c r="E24902"/>
    </row>
    <row r="24903" spans="5:5" ht="13.5" thickTop="1" thickBot="1">
      <c r="E24903"/>
    </row>
    <row r="24904" spans="5:5" ht="13.5" thickTop="1" thickBot="1">
      <c r="E24904"/>
    </row>
    <row r="24905" spans="5:5" ht="13.5" thickTop="1" thickBot="1">
      <c r="E24905"/>
    </row>
    <row r="24906" spans="5:5" ht="13.5" thickTop="1" thickBot="1">
      <c r="E24906"/>
    </row>
    <row r="24907" spans="5:5" ht="13.5" thickTop="1" thickBot="1">
      <c r="E24907"/>
    </row>
    <row r="24908" spans="5:5" ht="13.5" thickTop="1" thickBot="1">
      <c r="E24908"/>
    </row>
    <row r="24909" spans="5:5" ht="13.5" thickTop="1" thickBot="1">
      <c r="E24909"/>
    </row>
    <row r="24910" spans="5:5" ht="13.5" thickTop="1" thickBot="1">
      <c r="E24910"/>
    </row>
    <row r="24911" spans="5:5" ht="13.5" thickTop="1" thickBot="1">
      <c r="E24911"/>
    </row>
    <row r="24912" spans="5:5" ht="13.5" thickTop="1" thickBot="1">
      <c r="E24912"/>
    </row>
    <row r="24913" spans="5:5" ht="13.5" thickTop="1" thickBot="1">
      <c r="E24913"/>
    </row>
    <row r="24914" spans="5:5" ht="13.5" thickTop="1" thickBot="1">
      <c r="E24914"/>
    </row>
    <row r="24915" spans="5:5" ht="13.5" thickTop="1" thickBot="1">
      <c r="E24915"/>
    </row>
    <row r="24916" spans="5:5" ht="13.5" thickTop="1" thickBot="1">
      <c r="E24916"/>
    </row>
    <row r="24917" spans="5:5" ht="13.5" thickTop="1" thickBot="1">
      <c r="E24917"/>
    </row>
    <row r="24918" spans="5:5" ht="13" thickTop="1">
      <c r="E24918"/>
    </row>
    <row r="24919" spans="5:5">
      <c r="E24919"/>
    </row>
    <row r="24920" spans="5:5">
      <c r="E24920"/>
    </row>
    <row r="24921" spans="5:5">
      <c r="E24921"/>
    </row>
    <row r="24922" spans="5:5">
      <c r="E24922"/>
    </row>
    <row r="24923" spans="5:5">
      <c r="E24923"/>
    </row>
    <row r="24924" spans="5:5">
      <c r="E24924"/>
    </row>
    <row r="24925" spans="5:5">
      <c r="E24925"/>
    </row>
    <row r="24926" spans="5:5">
      <c r="E24926"/>
    </row>
    <row r="24927" spans="5:5">
      <c r="E24927"/>
    </row>
    <row r="24928" spans="5:5">
      <c r="E24928"/>
    </row>
    <row r="24929" spans="5:5">
      <c r="E24929"/>
    </row>
    <row r="24930" spans="5:5">
      <c r="E24930"/>
    </row>
    <row r="24931" spans="5:5" ht="13" thickBot="1">
      <c r="E24931"/>
    </row>
    <row r="24932" spans="5:5" ht="13.5" thickTop="1" thickBot="1">
      <c r="E24932"/>
    </row>
    <row r="24933" spans="5:5" ht="13.5" thickTop="1" thickBot="1">
      <c r="E24933"/>
    </row>
    <row r="24934" spans="5:5" ht="13.5" thickTop="1" thickBot="1">
      <c r="E24934"/>
    </row>
    <row r="24935" spans="5:5" ht="13.5" thickTop="1" thickBot="1">
      <c r="E24935"/>
    </row>
    <row r="24936" spans="5:5" ht="13.5" thickTop="1" thickBot="1">
      <c r="E24936"/>
    </row>
    <row r="24937" spans="5:5" ht="13.5" thickTop="1" thickBot="1">
      <c r="E24937"/>
    </row>
    <row r="24938" spans="5:5" ht="13.5" thickTop="1" thickBot="1">
      <c r="E24938"/>
    </row>
    <row r="24939" spans="5:5" ht="13.5" thickTop="1" thickBot="1">
      <c r="E24939"/>
    </row>
    <row r="24940" spans="5:5" ht="13.5" thickTop="1" thickBot="1">
      <c r="E24940"/>
    </row>
    <row r="24941" spans="5:5" ht="13.5" thickTop="1" thickBot="1">
      <c r="E24941"/>
    </row>
    <row r="24942" spans="5:5" ht="13.5" thickTop="1" thickBot="1">
      <c r="E24942"/>
    </row>
    <row r="24943" spans="5:5" ht="13.5" thickTop="1" thickBot="1">
      <c r="E24943"/>
    </row>
    <row r="24944" spans="5:5" ht="13.5" thickTop="1" thickBot="1">
      <c r="E24944"/>
    </row>
    <row r="24945" spans="5:5" ht="13.5" thickTop="1" thickBot="1">
      <c r="E24945"/>
    </row>
    <row r="24946" spans="5:5" ht="13.5" thickTop="1" thickBot="1">
      <c r="E24946"/>
    </row>
    <row r="24947" spans="5:5" ht="13.5" thickTop="1" thickBot="1">
      <c r="E24947"/>
    </row>
    <row r="24948" spans="5:5" ht="13.5" thickTop="1" thickBot="1">
      <c r="E24948"/>
    </row>
    <row r="24949" spans="5:5" ht="13.5" thickTop="1" thickBot="1">
      <c r="E24949"/>
    </row>
    <row r="24950" spans="5:5" ht="13.5" thickTop="1" thickBot="1">
      <c r="E24950"/>
    </row>
    <row r="24951" spans="5:5" ht="13.5" thickTop="1" thickBot="1">
      <c r="E24951"/>
    </row>
    <row r="24952" spans="5:5" ht="13.5" thickTop="1" thickBot="1">
      <c r="E24952"/>
    </row>
    <row r="24953" spans="5:5" ht="13.5" thickTop="1" thickBot="1">
      <c r="E24953"/>
    </row>
    <row r="24954" spans="5:5" ht="13.5" thickTop="1" thickBot="1">
      <c r="E24954"/>
    </row>
    <row r="24955" spans="5:5" ht="13.5" thickTop="1" thickBot="1">
      <c r="E24955"/>
    </row>
    <row r="24956" spans="5:5" ht="13.5" thickTop="1" thickBot="1">
      <c r="E24956"/>
    </row>
    <row r="24957" spans="5:5" ht="13.5" thickTop="1" thickBot="1">
      <c r="E24957"/>
    </row>
    <row r="24958" spans="5:5" ht="13.5" thickTop="1" thickBot="1">
      <c r="E24958"/>
    </row>
    <row r="24959" spans="5:5" ht="13.5" thickTop="1" thickBot="1">
      <c r="E24959"/>
    </row>
    <row r="24960" spans="5:5" ht="13.5" thickTop="1" thickBot="1">
      <c r="E24960"/>
    </row>
    <row r="24961" spans="5:5" ht="13.5" thickTop="1" thickBot="1">
      <c r="E24961"/>
    </row>
    <row r="24962" spans="5:5" ht="13.5" thickTop="1" thickBot="1">
      <c r="E24962"/>
    </row>
    <row r="24963" spans="5:5" ht="13.5" thickTop="1" thickBot="1">
      <c r="E24963"/>
    </row>
    <row r="24964" spans="5:5" ht="13.5" thickTop="1" thickBot="1">
      <c r="E24964"/>
    </row>
    <row r="24965" spans="5:5" ht="13.5" thickTop="1" thickBot="1">
      <c r="E24965"/>
    </row>
    <row r="24966" spans="5:5" ht="13.5" thickTop="1" thickBot="1">
      <c r="E24966"/>
    </row>
    <row r="24967" spans="5:5" ht="13.5" thickTop="1" thickBot="1">
      <c r="E24967"/>
    </row>
    <row r="24968" spans="5:5" ht="13.5" thickTop="1" thickBot="1">
      <c r="E24968"/>
    </row>
    <row r="24969" spans="5:5" ht="13.5" thickTop="1" thickBot="1">
      <c r="E24969"/>
    </row>
    <row r="24970" spans="5:5" ht="13.5" thickTop="1" thickBot="1">
      <c r="E24970"/>
    </row>
    <row r="24971" spans="5:5" ht="13.5" thickTop="1" thickBot="1">
      <c r="E24971"/>
    </row>
    <row r="24972" spans="5:5" ht="13.5" thickTop="1" thickBot="1">
      <c r="E24972"/>
    </row>
    <row r="24973" spans="5:5" ht="13.5" thickTop="1" thickBot="1">
      <c r="E24973"/>
    </row>
    <row r="24974" spans="5:5" ht="13.5" thickTop="1" thickBot="1">
      <c r="E24974"/>
    </row>
    <row r="24975" spans="5:5" ht="13.5" thickTop="1" thickBot="1">
      <c r="E24975"/>
    </row>
    <row r="24976" spans="5:5" ht="13.5" thickTop="1" thickBot="1">
      <c r="E24976"/>
    </row>
    <row r="24977" spans="5:5" ht="13.5" thickTop="1" thickBot="1">
      <c r="E24977"/>
    </row>
    <row r="24978" spans="5:5" ht="13.5" thickTop="1" thickBot="1">
      <c r="E24978"/>
    </row>
    <row r="24979" spans="5:5" ht="13.5" thickTop="1" thickBot="1">
      <c r="E24979"/>
    </row>
    <row r="24980" spans="5:5" ht="13.5" thickTop="1" thickBot="1">
      <c r="E24980"/>
    </row>
    <row r="24981" spans="5:5" ht="13.5" thickTop="1" thickBot="1">
      <c r="E24981"/>
    </row>
    <row r="24982" spans="5:5" ht="13.5" thickTop="1" thickBot="1">
      <c r="E24982"/>
    </row>
    <row r="24983" spans="5:5" ht="13.5" thickTop="1" thickBot="1">
      <c r="E24983"/>
    </row>
    <row r="24984" spans="5:5" ht="13.5" thickTop="1" thickBot="1">
      <c r="E24984"/>
    </row>
    <row r="24985" spans="5:5" ht="13.5" thickTop="1" thickBot="1">
      <c r="E24985"/>
    </row>
    <row r="24986" spans="5:5" ht="13.5" thickTop="1" thickBot="1">
      <c r="E24986"/>
    </row>
    <row r="24987" spans="5:5" ht="13.5" thickTop="1" thickBot="1">
      <c r="E24987"/>
    </row>
    <row r="24988" spans="5:5" ht="13" thickTop="1">
      <c r="E24988"/>
    </row>
    <row r="24989" spans="5:5">
      <c r="E24989"/>
    </row>
    <row r="24990" spans="5:5">
      <c r="E24990"/>
    </row>
    <row r="24991" spans="5:5">
      <c r="E24991"/>
    </row>
    <row r="24992" spans="5:5">
      <c r="E24992"/>
    </row>
    <row r="24993" spans="5:5">
      <c r="E24993"/>
    </row>
    <row r="24994" spans="5:5">
      <c r="E24994"/>
    </row>
    <row r="24995" spans="5:5">
      <c r="E24995"/>
    </row>
    <row r="24996" spans="5:5">
      <c r="E24996"/>
    </row>
    <row r="24997" spans="5:5">
      <c r="E24997"/>
    </row>
    <row r="24998" spans="5:5">
      <c r="E24998"/>
    </row>
    <row r="24999" spans="5:5">
      <c r="E24999"/>
    </row>
    <row r="25000" spans="5:5">
      <c r="E25000"/>
    </row>
    <row r="25001" spans="5:5" ht="13" thickBot="1">
      <c r="E25001"/>
    </row>
    <row r="25002" spans="5:5" ht="13.5" thickTop="1" thickBot="1">
      <c r="E25002"/>
    </row>
    <row r="25003" spans="5:5" ht="13.5" thickTop="1" thickBot="1">
      <c r="E25003"/>
    </row>
    <row r="25004" spans="5:5" ht="13.5" thickTop="1" thickBot="1">
      <c r="E25004"/>
    </row>
    <row r="25005" spans="5:5" ht="13.5" thickTop="1" thickBot="1">
      <c r="E25005"/>
    </row>
    <row r="25006" spans="5:5" ht="13.5" thickTop="1" thickBot="1">
      <c r="E25006"/>
    </row>
    <row r="25007" spans="5:5" ht="13.5" thickTop="1" thickBot="1">
      <c r="E25007"/>
    </row>
    <row r="25008" spans="5:5" ht="13.5" thickTop="1" thickBot="1">
      <c r="E25008"/>
    </row>
    <row r="25009" spans="5:5" ht="13.5" thickTop="1" thickBot="1">
      <c r="E25009"/>
    </row>
    <row r="25010" spans="5:5" ht="13.5" thickTop="1" thickBot="1">
      <c r="E25010"/>
    </row>
    <row r="25011" spans="5:5" ht="13.5" thickTop="1" thickBot="1">
      <c r="E25011"/>
    </row>
    <row r="25012" spans="5:5" ht="13.5" thickTop="1" thickBot="1">
      <c r="E25012"/>
    </row>
    <row r="25013" spans="5:5" ht="13.5" thickTop="1" thickBot="1">
      <c r="E25013"/>
    </row>
    <row r="25014" spans="5:5" ht="13.5" thickTop="1" thickBot="1">
      <c r="E25014"/>
    </row>
    <row r="25015" spans="5:5" ht="13.5" thickTop="1" thickBot="1">
      <c r="E25015"/>
    </row>
    <row r="25016" spans="5:5" ht="13.5" thickTop="1" thickBot="1">
      <c r="E25016"/>
    </row>
    <row r="25017" spans="5:5" ht="13.5" thickTop="1" thickBot="1">
      <c r="E25017"/>
    </row>
    <row r="25018" spans="5:5" ht="13.5" thickTop="1" thickBot="1">
      <c r="E25018"/>
    </row>
    <row r="25019" spans="5:5" ht="13.5" thickTop="1" thickBot="1">
      <c r="E25019"/>
    </row>
    <row r="25020" spans="5:5" ht="13.5" thickTop="1" thickBot="1">
      <c r="E25020"/>
    </row>
    <row r="25021" spans="5:5" ht="13.5" thickTop="1" thickBot="1">
      <c r="E25021"/>
    </row>
    <row r="25022" spans="5:5" ht="13.5" thickTop="1" thickBot="1">
      <c r="E25022"/>
    </row>
    <row r="25023" spans="5:5" ht="13.5" thickTop="1" thickBot="1">
      <c r="E25023"/>
    </row>
    <row r="25024" spans="5:5" ht="13.5" thickTop="1" thickBot="1">
      <c r="E25024"/>
    </row>
    <row r="25025" spans="5:5" ht="13.5" thickTop="1" thickBot="1">
      <c r="E25025"/>
    </row>
    <row r="25026" spans="5:5" ht="13.5" thickTop="1" thickBot="1">
      <c r="E25026"/>
    </row>
    <row r="25027" spans="5:5" ht="13.5" thickTop="1" thickBot="1">
      <c r="E25027"/>
    </row>
    <row r="25028" spans="5:5" ht="13.5" thickTop="1" thickBot="1">
      <c r="E25028"/>
    </row>
    <row r="25029" spans="5:5" ht="13.5" thickTop="1" thickBot="1">
      <c r="E25029"/>
    </row>
    <row r="25030" spans="5:5" ht="13.5" thickTop="1" thickBot="1">
      <c r="E25030"/>
    </row>
    <row r="25031" spans="5:5" ht="13.5" thickTop="1" thickBot="1">
      <c r="E25031"/>
    </row>
    <row r="25032" spans="5:5" ht="13.5" thickTop="1" thickBot="1">
      <c r="E25032"/>
    </row>
    <row r="25033" spans="5:5" ht="13.5" thickTop="1" thickBot="1">
      <c r="E25033"/>
    </row>
    <row r="25034" spans="5:5" ht="13.5" thickTop="1" thickBot="1">
      <c r="E25034"/>
    </row>
    <row r="25035" spans="5:5" ht="13.5" thickTop="1" thickBot="1">
      <c r="E25035"/>
    </row>
    <row r="25036" spans="5:5" ht="13.5" thickTop="1" thickBot="1">
      <c r="E25036"/>
    </row>
    <row r="25037" spans="5:5" ht="13.5" thickTop="1" thickBot="1">
      <c r="E25037"/>
    </row>
    <row r="25038" spans="5:5" ht="13.5" thickTop="1" thickBot="1">
      <c r="E25038"/>
    </row>
    <row r="25039" spans="5:5" ht="13.5" thickTop="1" thickBot="1">
      <c r="E25039"/>
    </row>
    <row r="25040" spans="5:5" ht="13.5" thickTop="1" thickBot="1">
      <c r="E25040"/>
    </row>
    <row r="25041" spans="5:5" ht="13.5" thickTop="1" thickBot="1">
      <c r="E25041"/>
    </row>
    <row r="25042" spans="5:5" ht="13.5" thickTop="1" thickBot="1">
      <c r="E25042"/>
    </row>
    <row r="25043" spans="5:5" ht="13.5" thickTop="1" thickBot="1">
      <c r="E25043"/>
    </row>
    <row r="25044" spans="5:5" ht="13.5" thickTop="1" thickBot="1">
      <c r="E25044"/>
    </row>
    <row r="25045" spans="5:5" ht="13.5" thickTop="1" thickBot="1">
      <c r="E25045"/>
    </row>
    <row r="25046" spans="5:5" ht="13.5" thickTop="1" thickBot="1">
      <c r="E25046"/>
    </row>
    <row r="25047" spans="5:5" ht="13.5" thickTop="1" thickBot="1">
      <c r="E25047"/>
    </row>
    <row r="25048" spans="5:5" ht="13.5" thickTop="1" thickBot="1">
      <c r="E25048"/>
    </row>
    <row r="25049" spans="5:5" ht="13.5" thickTop="1" thickBot="1">
      <c r="E25049"/>
    </row>
    <row r="25050" spans="5:5" ht="13.5" thickTop="1" thickBot="1">
      <c r="E25050"/>
    </row>
    <row r="25051" spans="5:5" ht="13.5" thickTop="1" thickBot="1">
      <c r="E25051"/>
    </row>
    <row r="25052" spans="5:5" ht="13.5" thickTop="1" thickBot="1">
      <c r="E25052"/>
    </row>
    <row r="25053" spans="5:5" ht="13.5" thickTop="1" thickBot="1">
      <c r="E25053"/>
    </row>
    <row r="25054" spans="5:5" ht="13.5" thickTop="1" thickBot="1">
      <c r="E25054"/>
    </row>
    <row r="25055" spans="5:5" ht="13.5" thickTop="1" thickBot="1">
      <c r="E25055"/>
    </row>
    <row r="25056" spans="5:5" ht="13.5" thickTop="1" thickBot="1">
      <c r="E25056"/>
    </row>
    <row r="25057" spans="5:5" ht="13.5" thickTop="1" thickBot="1">
      <c r="E25057"/>
    </row>
    <row r="25058" spans="5:5" ht="13" thickTop="1">
      <c r="E25058"/>
    </row>
    <row r="25059" spans="5:5">
      <c r="E25059"/>
    </row>
    <row r="25060" spans="5:5">
      <c r="E25060"/>
    </row>
    <row r="25061" spans="5:5">
      <c r="E25061"/>
    </row>
    <row r="25062" spans="5:5">
      <c r="E25062"/>
    </row>
    <row r="25063" spans="5:5">
      <c r="E25063"/>
    </row>
    <row r="25064" spans="5:5">
      <c r="E25064"/>
    </row>
    <row r="25065" spans="5:5">
      <c r="E25065"/>
    </row>
    <row r="25066" spans="5:5">
      <c r="E25066"/>
    </row>
    <row r="25067" spans="5:5">
      <c r="E25067"/>
    </row>
    <row r="25068" spans="5:5">
      <c r="E25068"/>
    </row>
    <row r="25069" spans="5:5">
      <c r="E25069"/>
    </row>
    <row r="25070" spans="5:5">
      <c r="E25070"/>
    </row>
    <row r="25071" spans="5:5" ht="13" thickBot="1">
      <c r="E25071"/>
    </row>
    <row r="25072" spans="5:5" ht="13.5" thickTop="1" thickBot="1">
      <c r="E25072"/>
    </row>
    <row r="25073" spans="5:5" ht="13.5" thickTop="1" thickBot="1">
      <c r="E25073"/>
    </row>
    <row r="25074" spans="5:5" ht="13.5" thickTop="1" thickBot="1">
      <c r="E25074"/>
    </row>
    <row r="25075" spans="5:5" ht="13.5" thickTop="1" thickBot="1">
      <c r="E25075"/>
    </row>
    <row r="25076" spans="5:5" ht="13.5" thickTop="1" thickBot="1">
      <c r="E25076"/>
    </row>
    <row r="25077" spans="5:5" ht="13.5" thickTop="1" thickBot="1">
      <c r="E25077"/>
    </row>
    <row r="25078" spans="5:5" ht="13.5" thickTop="1" thickBot="1">
      <c r="E25078"/>
    </row>
    <row r="25079" spans="5:5" ht="13.5" thickTop="1" thickBot="1">
      <c r="E25079"/>
    </row>
    <row r="25080" spans="5:5" ht="13.5" thickTop="1" thickBot="1">
      <c r="E25080"/>
    </row>
    <row r="25081" spans="5:5" ht="13.5" thickTop="1" thickBot="1">
      <c r="E25081"/>
    </row>
    <row r="25082" spans="5:5" ht="13.5" thickTop="1" thickBot="1">
      <c r="E25082"/>
    </row>
    <row r="25083" spans="5:5" ht="13.5" thickTop="1" thickBot="1">
      <c r="E25083"/>
    </row>
    <row r="25084" spans="5:5" ht="13.5" thickTop="1" thickBot="1">
      <c r="E25084"/>
    </row>
    <row r="25085" spans="5:5" ht="13.5" thickTop="1" thickBot="1">
      <c r="E25085"/>
    </row>
    <row r="25086" spans="5:5" ht="13.5" thickTop="1" thickBot="1">
      <c r="E25086"/>
    </row>
    <row r="25087" spans="5:5" ht="13.5" thickTop="1" thickBot="1">
      <c r="E25087"/>
    </row>
    <row r="25088" spans="5:5" ht="13.5" thickTop="1" thickBot="1">
      <c r="E25088"/>
    </row>
    <row r="25089" spans="5:5" ht="13.5" thickTop="1" thickBot="1">
      <c r="E25089"/>
    </row>
    <row r="25090" spans="5:5" ht="13.5" thickTop="1" thickBot="1">
      <c r="E25090"/>
    </row>
    <row r="25091" spans="5:5" ht="13.5" thickTop="1" thickBot="1">
      <c r="E25091"/>
    </row>
    <row r="25092" spans="5:5" ht="13.5" thickTop="1" thickBot="1">
      <c r="E25092"/>
    </row>
    <row r="25093" spans="5:5" ht="13.5" thickTop="1" thickBot="1">
      <c r="E25093"/>
    </row>
    <row r="25094" spans="5:5" ht="13.5" thickTop="1" thickBot="1">
      <c r="E25094"/>
    </row>
    <row r="25095" spans="5:5" ht="13.5" thickTop="1" thickBot="1">
      <c r="E25095"/>
    </row>
    <row r="25096" spans="5:5" ht="13.5" thickTop="1" thickBot="1">
      <c r="E25096"/>
    </row>
    <row r="25097" spans="5:5" ht="13.5" thickTop="1" thickBot="1">
      <c r="E25097"/>
    </row>
    <row r="25098" spans="5:5" ht="13.5" thickTop="1" thickBot="1">
      <c r="E25098"/>
    </row>
    <row r="25099" spans="5:5" ht="13.5" thickTop="1" thickBot="1">
      <c r="E25099"/>
    </row>
    <row r="25100" spans="5:5" ht="13.5" thickTop="1" thickBot="1">
      <c r="E25100"/>
    </row>
    <row r="25101" spans="5:5" ht="13.5" thickTop="1" thickBot="1">
      <c r="E25101"/>
    </row>
    <row r="25102" spans="5:5" ht="13.5" thickTop="1" thickBot="1">
      <c r="E25102"/>
    </row>
    <row r="25103" spans="5:5" ht="13.5" thickTop="1" thickBot="1">
      <c r="E25103"/>
    </row>
    <row r="25104" spans="5:5" ht="13.5" thickTop="1" thickBot="1">
      <c r="E25104"/>
    </row>
    <row r="25105" spans="5:5" ht="13.5" thickTop="1" thickBot="1">
      <c r="E25105"/>
    </row>
    <row r="25106" spans="5:5" ht="13.5" thickTop="1" thickBot="1">
      <c r="E25106"/>
    </row>
    <row r="25107" spans="5:5" ht="13.5" thickTop="1" thickBot="1">
      <c r="E25107"/>
    </row>
    <row r="25108" spans="5:5" ht="13.5" thickTop="1" thickBot="1">
      <c r="E25108"/>
    </row>
    <row r="25109" spans="5:5" ht="13.5" thickTop="1" thickBot="1">
      <c r="E25109"/>
    </row>
    <row r="25110" spans="5:5" ht="13.5" thickTop="1" thickBot="1">
      <c r="E25110"/>
    </row>
    <row r="25111" spans="5:5" ht="13.5" thickTop="1" thickBot="1">
      <c r="E25111"/>
    </row>
    <row r="25112" spans="5:5" ht="13.5" thickTop="1" thickBot="1">
      <c r="E25112"/>
    </row>
    <row r="25113" spans="5:5" ht="13.5" thickTop="1" thickBot="1">
      <c r="E25113"/>
    </row>
    <row r="25114" spans="5:5" ht="13.5" thickTop="1" thickBot="1">
      <c r="E25114"/>
    </row>
    <row r="25115" spans="5:5" ht="13.5" thickTop="1" thickBot="1">
      <c r="E25115"/>
    </row>
    <row r="25116" spans="5:5" ht="13.5" thickTop="1" thickBot="1">
      <c r="E25116"/>
    </row>
    <row r="25117" spans="5:5" ht="13.5" thickTop="1" thickBot="1">
      <c r="E25117"/>
    </row>
    <row r="25118" spans="5:5" ht="13.5" thickTop="1" thickBot="1">
      <c r="E25118"/>
    </row>
    <row r="25119" spans="5:5" ht="13.5" thickTop="1" thickBot="1">
      <c r="E25119"/>
    </row>
    <row r="25120" spans="5:5" ht="13.5" thickTop="1" thickBot="1">
      <c r="E25120"/>
    </row>
    <row r="25121" spans="5:5" ht="13.5" thickTop="1" thickBot="1">
      <c r="E25121"/>
    </row>
    <row r="25122" spans="5:5" ht="13.5" thickTop="1" thickBot="1">
      <c r="E25122"/>
    </row>
    <row r="25123" spans="5:5" ht="13.5" thickTop="1" thickBot="1">
      <c r="E25123"/>
    </row>
    <row r="25124" spans="5:5" ht="13.5" thickTop="1" thickBot="1">
      <c r="E25124"/>
    </row>
    <row r="25125" spans="5:5" ht="13.5" thickTop="1" thickBot="1">
      <c r="E25125"/>
    </row>
    <row r="25126" spans="5:5" ht="13.5" thickTop="1" thickBot="1">
      <c r="E25126"/>
    </row>
    <row r="25127" spans="5:5" ht="13.5" thickTop="1" thickBot="1">
      <c r="E25127"/>
    </row>
    <row r="25128" spans="5:5" ht="13" thickTop="1">
      <c r="E25128"/>
    </row>
    <row r="25129" spans="5:5">
      <c r="E25129"/>
    </row>
    <row r="25130" spans="5:5">
      <c r="E25130"/>
    </row>
    <row r="25131" spans="5:5">
      <c r="E25131"/>
    </row>
    <row r="25132" spans="5:5">
      <c r="E25132"/>
    </row>
    <row r="25133" spans="5:5">
      <c r="E25133"/>
    </row>
    <row r="25134" spans="5:5">
      <c r="E25134"/>
    </row>
    <row r="25135" spans="5:5">
      <c r="E25135"/>
    </row>
    <row r="25136" spans="5:5">
      <c r="E25136"/>
    </row>
    <row r="25137" spans="5:5">
      <c r="E25137"/>
    </row>
    <row r="25138" spans="5:5">
      <c r="E25138"/>
    </row>
    <row r="25139" spans="5:5">
      <c r="E25139"/>
    </row>
    <row r="25140" spans="5:5">
      <c r="E25140"/>
    </row>
    <row r="25141" spans="5:5" ht="13" thickBot="1">
      <c r="E25141"/>
    </row>
    <row r="25142" spans="5:5" ht="13.5" thickTop="1" thickBot="1">
      <c r="E25142"/>
    </row>
    <row r="25143" spans="5:5" ht="13.5" thickTop="1" thickBot="1">
      <c r="E25143"/>
    </row>
    <row r="25144" spans="5:5" ht="13.5" thickTop="1" thickBot="1">
      <c r="E25144"/>
    </row>
    <row r="25145" spans="5:5" ht="13.5" thickTop="1" thickBot="1">
      <c r="E25145"/>
    </row>
    <row r="25146" spans="5:5" ht="13.5" thickTop="1" thickBot="1">
      <c r="E25146"/>
    </row>
    <row r="25147" spans="5:5" ht="13.5" thickTop="1" thickBot="1">
      <c r="E25147"/>
    </row>
    <row r="25148" spans="5:5" ht="13.5" thickTop="1" thickBot="1">
      <c r="E25148"/>
    </row>
    <row r="25149" spans="5:5" ht="13.5" thickTop="1" thickBot="1">
      <c r="E25149"/>
    </row>
    <row r="25150" spans="5:5" ht="13.5" thickTop="1" thickBot="1">
      <c r="E25150"/>
    </row>
    <row r="25151" spans="5:5" ht="13.5" thickTop="1" thickBot="1">
      <c r="E25151"/>
    </row>
    <row r="25152" spans="5:5" ht="13.5" thickTop="1" thickBot="1">
      <c r="E25152"/>
    </row>
    <row r="25153" spans="5:5" ht="13.5" thickTop="1" thickBot="1">
      <c r="E25153"/>
    </row>
    <row r="25154" spans="5:5" ht="13.5" thickTop="1" thickBot="1">
      <c r="E25154"/>
    </row>
    <row r="25155" spans="5:5" ht="13.5" thickTop="1" thickBot="1">
      <c r="E25155"/>
    </row>
    <row r="25156" spans="5:5" ht="13.5" thickTop="1" thickBot="1">
      <c r="E25156"/>
    </row>
    <row r="25157" spans="5:5" ht="13.5" thickTop="1" thickBot="1">
      <c r="E25157"/>
    </row>
    <row r="25158" spans="5:5" ht="13.5" thickTop="1" thickBot="1">
      <c r="E25158"/>
    </row>
    <row r="25159" spans="5:5" ht="13.5" thickTop="1" thickBot="1">
      <c r="E25159"/>
    </row>
    <row r="25160" spans="5:5" ht="13.5" thickTop="1" thickBot="1">
      <c r="E25160"/>
    </row>
    <row r="25161" spans="5:5" ht="13.5" thickTop="1" thickBot="1">
      <c r="E25161"/>
    </row>
    <row r="25162" spans="5:5" ht="13.5" thickTop="1" thickBot="1">
      <c r="E25162"/>
    </row>
    <row r="25163" spans="5:5" ht="13.5" thickTop="1" thickBot="1">
      <c r="E25163"/>
    </row>
    <row r="25164" spans="5:5" ht="13.5" thickTop="1" thickBot="1">
      <c r="E25164"/>
    </row>
    <row r="25165" spans="5:5" ht="13.5" thickTop="1" thickBot="1">
      <c r="E25165"/>
    </row>
    <row r="25166" spans="5:5" ht="13.5" thickTop="1" thickBot="1">
      <c r="E25166"/>
    </row>
    <row r="25167" spans="5:5" ht="13.5" thickTop="1" thickBot="1">
      <c r="E25167"/>
    </row>
    <row r="25168" spans="5:5" ht="13.5" thickTop="1" thickBot="1">
      <c r="E25168"/>
    </row>
    <row r="25169" spans="5:5" ht="13.5" thickTop="1" thickBot="1">
      <c r="E25169"/>
    </row>
    <row r="25170" spans="5:5" ht="13.5" thickTop="1" thickBot="1">
      <c r="E25170"/>
    </row>
    <row r="25171" spans="5:5" ht="13.5" thickTop="1" thickBot="1">
      <c r="E25171"/>
    </row>
    <row r="25172" spans="5:5" ht="13.5" thickTop="1" thickBot="1">
      <c r="E25172"/>
    </row>
    <row r="25173" spans="5:5" ht="13.5" thickTop="1" thickBot="1">
      <c r="E25173"/>
    </row>
    <row r="25174" spans="5:5" ht="13.5" thickTop="1" thickBot="1">
      <c r="E25174"/>
    </row>
    <row r="25175" spans="5:5" ht="13.5" thickTop="1" thickBot="1">
      <c r="E25175"/>
    </row>
    <row r="25176" spans="5:5" ht="13.5" thickTop="1" thickBot="1">
      <c r="E25176"/>
    </row>
    <row r="25177" spans="5:5" ht="13.5" thickTop="1" thickBot="1">
      <c r="E25177"/>
    </row>
    <row r="25178" spans="5:5" ht="13.5" thickTop="1" thickBot="1">
      <c r="E25178"/>
    </row>
    <row r="25179" spans="5:5" ht="13.5" thickTop="1" thickBot="1">
      <c r="E25179"/>
    </row>
    <row r="25180" spans="5:5" ht="13.5" thickTop="1" thickBot="1">
      <c r="E25180"/>
    </row>
    <row r="25181" spans="5:5" ht="13.5" thickTop="1" thickBot="1">
      <c r="E25181"/>
    </row>
    <row r="25182" spans="5:5" ht="13.5" thickTop="1" thickBot="1">
      <c r="E25182"/>
    </row>
    <row r="25183" spans="5:5" ht="13.5" thickTop="1" thickBot="1">
      <c r="E25183"/>
    </row>
    <row r="25184" spans="5:5" ht="13.5" thickTop="1" thickBot="1">
      <c r="E25184"/>
    </row>
    <row r="25185" spans="5:5" ht="13.5" thickTop="1" thickBot="1">
      <c r="E25185"/>
    </row>
    <row r="25186" spans="5:5" ht="13.5" thickTop="1" thickBot="1">
      <c r="E25186"/>
    </row>
    <row r="25187" spans="5:5" ht="13.5" thickTop="1" thickBot="1">
      <c r="E25187"/>
    </row>
    <row r="25188" spans="5:5" ht="13.5" thickTop="1" thickBot="1">
      <c r="E25188"/>
    </row>
    <row r="25189" spans="5:5" ht="13.5" thickTop="1" thickBot="1">
      <c r="E25189"/>
    </row>
    <row r="25190" spans="5:5" ht="13.5" thickTop="1" thickBot="1">
      <c r="E25190"/>
    </row>
    <row r="25191" spans="5:5" ht="13.5" thickTop="1" thickBot="1">
      <c r="E25191"/>
    </row>
    <row r="25192" spans="5:5" ht="13.5" thickTop="1" thickBot="1">
      <c r="E25192"/>
    </row>
    <row r="25193" spans="5:5" ht="13.5" thickTop="1" thickBot="1">
      <c r="E25193"/>
    </row>
    <row r="25194" spans="5:5" ht="13.5" thickTop="1" thickBot="1">
      <c r="E25194"/>
    </row>
    <row r="25195" spans="5:5" ht="13.5" thickTop="1" thickBot="1">
      <c r="E25195"/>
    </row>
    <row r="25196" spans="5:5" ht="13.5" thickTop="1" thickBot="1">
      <c r="E25196"/>
    </row>
    <row r="25197" spans="5:5" ht="13.5" thickTop="1" thickBot="1">
      <c r="E25197"/>
    </row>
    <row r="25198" spans="5:5" ht="13" thickTop="1">
      <c r="E25198"/>
    </row>
    <row r="25199" spans="5:5">
      <c r="E25199"/>
    </row>
    <row r="25200" spans="5:5">
      <c r="E25200"/>
    </row>
    <row r="25201" spans="5:5">
      <c r="E25201"/>
    </row>
    <row r="25202" spans="5:5">
      <c r="E25202"/>
    </row>
    <row r="25203" spans="5:5">
      <c r="E25203"/>
    </row>
    <row r="25204" spans="5:5">
      <c r="E25204"/>
    </row>
    <row r="25205" spans="5:5">
      <c r="E25205"/>
    </row>
    <row r="25206" spans="5:5">
      <c r="E25206"/>
    </row>
    <row r="25207" spans="5:5">
      <c r="E25207"/>
    </row>
    <row r="25208" spans="5:5">
      <c r="E25208"/>
    </row>
    <row r="25209" spans="5:5">
      <c r="E25209"/>
    </row>
    <row r="25210" spans="5:5">
      <c r="E25210"/>
    </row>
    <row r="25211" spans="5:5" ht="13" thickBot="1">
      <c r="E25211"/>
    </row>
    <row r="25212" spans="5:5" ht="13.5" thickTop="1" thickBot="1">
      <c r="E25212"/>
    </row>
    <row r="25213" spans="5:5" ht="13.5" thickTop="1" thickBot="1">
      <c r="E25213"/>
    </row>
    <row r="25214" spans="5:5" ht="13.5" thickTop="1" thickBot="1">
      <c r="E25214"/>
    </row>
    <row r="25215" spans="5:5" ht="13.5" thickTop="1" thickBot="1">
      <c r="E25215"/>
    </row>
    <row r="25216" spans="5:5" ht="13.5" thickTop="1" thickBot="1">
      <c r="E25216"/>
    </row>
    <row r="25217" spans="5:5" ht="13.5" thickTop="1" thickBot="1">
      <c r="E25217"/>
    </row>
    <row r="25218" spans="5:5" ht="13.5" thickTop="1" thickBot="1">
      <c r="E25218"/>
    </row>
    <row r="25219" spans="5:5" ht="13.5" thickTop="1" thickBot="1">
      <c r="E25219"/>
    </row>
    <row r="25220" spans="5:5" ht="13.5" thickTop="1" thickBot="1">
      <c r="E25220"/>
    </row>
    <row r="25221" spans="5:5" ht="13.5" thickTop="1" thickBot="1">
      <c r="E25221"/>
    </row>
    <row r="25222" spans="5:5" ht="13.5" thickTop="1" thickBot="1">
      <c r="E25222"/>
    </row>
    <row r="25223" spans="5:5" ht="13.5" thickTop="1" thickBot="1">
      <c r="E25223"/>
    </row>
    <row r="25224" spans="5:5" ht="13.5" thickTop="1" thickBot="1">
      <c r="E25224"/>
    </row>
    <row r="25225" spans="5:5" ht="13.5" thickTop="1" thickBot="1">
      <c r="E25225"/>
    </row>
    <row r="25226" spans="5:5" ht="13.5" thickTop="1" thickBot="1">
      <c r="E25226"/>
    </row>
    <row r="25227" spans="5:5" ht="13.5" thickTop="1" thickBot="1">
      <c r="E25227"/>
    </row>
    <row r="25228" spans="5:5" ht="13.5" thickTop="1" thickBot="1">
      <c r="E25228"/>
    </row>
    <row r="25229" spans="5:5" ht="13.5" thickTop="1" thickBot="1">
      <c r="E25229"/>
    </row>
    <row r="25230" spans="5:5" ht="13.5" thickTop="1" thickBot="1">
      <c r="E25230"/>
    </row>
    <row r="25231" spans="5:5" ht="13.5" thickTop="1" thickBot="1">
      <c r="E25231"/>
    </row>
    <row r="25232" spans="5:5" ht="13.5" thickTop="1" thickBot="1">
      <c r="E25232"/>
    </row>
    <row r="25233" spans="5:5" ht="13.5" thickTop="1" thickBot="1">
      <c r="E25233"/>
    </row>
    <row r="25234" spans="5:5" ht="13.5" thickTop="1" thickBot="1">
      <c r="E25234"/>
    </row>
    <row r="25235" spans="5:5" ht="13.5" thickTop="1" thickBot="1">
      <c r="E25235"/>
    </row>
    <row r="25236" spans="5:5" ht="13.5" thickTop="1" thickBot="1">
      <c r="E25236"/>
    </row>
    <row r="25237" spans="5:5" ht="13.5" thickTop="1" thickBot="1">
      <c r="E25237"/>
    </row>
    <row r="25238" spans="5:5" ht="13.5" thickTop="1" thickBot="1">
      <c r="E25238"/>
    </row>
    <row r="25239" spans="5:5" ht="13.5" thickTop="1" thickBot="1">
      <c r="E25239"/>
    </row>
    <row r="25240" spans="5:5" ht="13.5" thickTop="1" thickBot="1">
      <c r="E25240"/>
    </row>
    <row r="25241" spans="5:5" ht="13.5" thickTop="1" thickBot="1">
      <c r="E25241"/>
    </row>
    <row r="25242" spans="5:5" ht="13.5" thickTop="1" thickBot="1">
      <c r="E25242"/>
    </row>
    <row r="25243" spans="5:5" ht="13.5" thickTop="1" thickBot="1">
      <c r="E25243"/>
    </row>
    <row r="25244" spans="5:5" ht="13.5" thickTop="1" thickBot="1">
      <c r="E25244"/>
    </row>
    <row r="25245" spans="5:5" ht="13.5" thickTop="1" thickBot="1">
      <c r="E25245"/>
    </row>
    <row r="25246" spans="5:5" ht="13.5" thickTop="1" thickBot="1">
      <c r="E25246"/>
    </row>
    <row r="25247" spans="5:5" ht="13.5" thickTop="1" thickBot="1">
      <c r="E25247"/>
    </row>
    <row r="25248" spans="5:5" ht="13.5" thickTop="1" thickBot="1">
      <c r="E25248"/>
    </row>
    <row r="25249" spans="5:5" ht="13.5" thickTop="1" thickBot="1">
      <c r="E25249"/>
    </row>
    <row r="25250" spans="5:5" ht="13.5" thickTop="1" thickBot="1">
      <c r="E25250"/>
    </row>
    <row r="25251" spans="5:5" ht="13.5" thickTop="1" thickBot="1">
      <c r="E25251"/>
    </row>
    <row r="25252" spans="5:5" ht="13.5" thickTop="1" thickBot="1">
      <c r="E25252"/>
    </row>
    <row r="25253" spans="5:5" ht="13.5" thickTop="1" thickBot="1">
      <c r="E25253"/>
    </row>
    <row r="25254" spans="5:5" ht="13.5" thickTop="1" thickBot="1">
      <c r="E25254"/>
    </row>
    <row r="25255" spans="5:5" ht="13.5" thickTop="1" thickBot="1">
      <c r="E25255"/>
    </row>
    <row r="25256" spans="5:5" ht="13.5" thickTop="1" thickBot="1">
      <c r="E25256"/>
    </row>
    <row r="25257" spans="5:5" ht="13.5" thickTop="1" thickBot="1">
      <c r="E25257"/>
    </row>
    <row r="25258" spans="5:5" ht="13.5" thickTop="1" thickBot="1">
      <c r="E25258"/>
    </row>
    <row r="25259" spans="5:5" ht="13.5" thickTop="1" thickBot="1">
      <c r="E25259"/>
    </row>
    <row r="25260" spans="5:5" ht="13.5" thickTop="1" thickBot="1">
      <c r="E25260"/>
    </row>
    <row r="25261" spans="5:5" ht="13.5" thickTop="1" thickBot="1">
      <c r="E25261"/>
    </row>
    <row r="25262" spans="5:5" ht="13.5" thickTop="1" thickBot="1">
      <c r="E25262"/>
    </row>
    <row r="25263" spans="5:5" ht="13.5" thickTop="1" thickBot="1">
      <c r="E25263"/>
    </row>
    <row r="25264" spans="5:5" ht="13.5" thickTop="1" thickBot="1">
      <c r="E25264"/>
    </row>
    <row r="25265" spans="5:5" ht="13.5" thickTop="1" thickBot="1">
      <c r="E25265"/>
    </row>
    <row r="25266" spans="5:5" ht="13.5" thickTop="1" thickBot="1">
      <c r="E25266"/>
    </row>
    <row r="25267" spans="5:5" ht="13.5" thickTop="1" thickBot="1">
      <c r="E25267"/>
    </row>
    <row r="25268" spans="5:5" ht="13" thickTop="1">
      <c r="E25268"/>
    </row>
    <row r="25269" spans="5:5">
      <c r="E25269"/>
    </row>
    <row r="25270" spans="5:5">
      <c r="E25270"/>
    </row>
    <row r="25271" spans="5:5">
      <c r="E25271"/>
    </row>
    <row r="25272" spans="5:5">
      <c r="E25272"/>
    </row>
    <row r="25273" spans="5:5">
      <c r="E25273"/>
    </row>
    <row r="25274" spans="5:5">
      <c r="E25274"/>
    </row>
    <row r="25275" spans="5:5">
      <c r="E25275"/>
    </row>
    <row r="25276" spans="5:5">
      <c r="E25276"/>
    </row>
    <row r="25277" spans="5:5">
      <c r="E25277"/>
    </row>
    <row r="25278" spans="5:5">
      <c r="E25278"/>
    </row>
    <row r="25279" spans="5:5">
      <c r="E25279"/>
    </row>
    <row r="25280" spans="5:5">
      <c r="E25280"/>
    </row>
    <row r="25281" spans="5:5" ht="13" thickBot="1">
      <c r="E25281"/>
    </row>
    <row r="25282" spans="5:5" ht="13.5" thickTop="1" thickBot="1">
      <c r="E25282"/>
    </row>
    <row r="25283" spans="5:5" ht="13.5" thickTop="1" thickBot="1">
      <c r="E25283"/>
    </row>
    <row r="25284" spans="5:5" ht="13.5" thickTop="1" thickBot="1">
      <c r="E25284"/>
    </row>
    <row r="25285" spans="5:5" ht="13.5" thickTop="1" thickBot="1">
      <c r="E25285"/>
    </row>
    <row r="25286" spans="5:5" ht="13.5" thickTop="1" thickBot="1">
      <c r="E25286"/>
    </row>
    <row r="25287" spans="5:5" ht="13.5" thickTop="1" thickBot="1">
      <c r="E25287"/>
    </row>
    <row r="25288" spans="5:5" ht="13.5" thickTop="1" thickBot="1">
      <c r="E25288"/>
    </row>
    <row r="25289" spans="5:5" ht="13.5" thickTop="1" thickBot="1">
      <c r="E25289"/>
    </row>
    <row r="25290" spans="5:5" ht="13.5" thickTop="1" thickBot="1">
      <c r="E25290"/>
    </row>
    <row r="25291" spans="5:5" ht="13.5" thickTop="1" thickBot="1">
      <c r="E25291"/>
    </row>
    <row r="25292" spans="5:5" ht="13.5" thickTop="1" thickBot="1">
      <c r="E25292"/>
    </row>
    <row r="25293" spans="5:5" ht="13.5" thickTop="1" thickBot="1">
      <c r="E25293"/>
    </row>
    <row r="25294" spans="5:5" ht="13.5" thickTop="1" thickBot="1">
      <c r="E25294"/>
    </row>
    <row r="25295" spans="5:5" ht="13.5" thickTop="1" thickBot="1">
      <c r="E25295"/>
    </row>
    <row r="25296" spans="5:5" ht="13.5" thickTop="1" thickBot="1">
      <c r="E25296"/>
    </row>
    <row r="25297" spans="5:5" ht="13.5" thickTop="1" thickBot="1">
      <c r="E25297"/>
    </row>
    <row r="25298" spans="5:5" ht="13.5" thickTop="1" thickBot="1">
      <c r="E25298"/>
    </row>
    <row r="25299" spans="5:5" ht="13.5" thickTop="1" thickBot="1">
      <c r="E25299"/>
    </row>
    <row r="25300" spans="5:5" ht="13.5" thickTop="1" thickBot="1">
      <c r="E25300"/>
    </row>
    <row r="25301" spans="5:5" ht="13.5" thickTop="1" thickBot="1">
      <c r="E25301"/>
    </row>
    <row r="25302" spans="5:5" ht="13.5" thickTop="1" thickBot="1">
      <c r="E25302"/>
    </row>
    <row r="25303" spans="5:5" ht="13.5" thickTop="1" thickBot="1">
      <c r="E25303"/>
    </row>
    <row r="25304" spans="5:5" ht="13.5" thickTop="1" thickBot="1">
      <c r="E25304"/>
    </row>
    <row r="25305" spans="5:5" ht="13.5" thickTop="1" thickBot="1">
      <c r="E25305"/>
    </row>
    <row r="25306" spans="5:5" ht="13.5" thickTop="1" thickBot="1">
      <c r="E25306"/>
    </row>
    <row r="25307" spans="5:5" ht="13.5" thickTop="1" thickBot="1">
      <c r="E25307"/>
    </row>
    <row r="25308" spans="5:5" ht="13.5" thickTop="1" thickBot="1">
      <c r="E25308"/>
    </row>
    <row r="25309" spans="5:5" ht="13.5" thickTop="1" thickBot="1">
      <c r="E25309"/>
    </row>
    <row r="25310" spans="5:5" ht="13.5" thickTop="1" thickBot="1">
      <c r="E25310"/>
    </row>
    <row r="25311" spans="5:5" ht="13.5" thickTop="1" thickBot="1">
      <c r="E25311"/>
    </row>
    <row r="25312" spans="5:5" ht="13.5" thickTop="1" thickBot="1">
      <c r="E25312"/>
    </row>
    <row r="25313" spans="5:5" ht="13.5" thickTop="1" thickBot="1">
      <c r="E25313"/>
    </row>
    <row r="25314" spans="5:5" ht="13.5" thickTop="1" thickBot="1">
      <c r="E25314"/>
    </row>
    <row r="25315" spans="5:5" ht="13.5" thickTop="1" thickBot="1">
      <c r="E25315"/>
    </row>
    <row r="25316" spans="5:5" ht="13.5" thickTop="1" thickBot="1">
      <c r="E25316"/>
    </row>
    <row r="25317" spans="5:5" ht="13.5" thickTop="1" thickBot="1">
      <c r="E25317"/>
    </row>
    <row r="25318" spans="5:5" ht="13.5" thickTop="1" thickBot="1">
      <c r="E25318"/>
    </row>
    <row r="25319" spans="5:5" ht="13.5" thickTop="1" thickBot="1">
      <c r="E25319"/>
    </row>
    <row r="25320" spans="5:5" ht="13.5" thickTop="1" thickBot="1">
      <c r="E25320"/>
    </row>
    <row r="25321" spans="5:5" ht="13.5" thickTop="1" thickBot="1">
      <c r="E25321"/>
    </row>
    <row r="25322" spans="5:5" ht="13.5" thickTop="1" thickBot="1">
      <c r="E25322"/>
    </row>
    <row r="25323" spans="5:5" ht="13.5" thickTop="1" thickBot="1">
      <c r="E25323"/>
    </row>
    <row r="25324" spans="5:5" ht="13.5" thickTop="1" thickBot="1">
      <c r="E25324"/>
    </row>
    <row r="25325" spans="5:5" ht="13.5" thickTop="1" thickBot="1">
      <c r="E25325"/>
    </row>
    <row r="25326" spans="5:5" ht="13.5" thickTop="1" thickBot="1">
      <c r="E25326"/>
    </row>
    <row r="25327" spans="5:5" ht="13.5" thickTop="1" thickBot="1">
      <c r="E25327"/>
    </row>
    <row r="25328" spans="5:5" ht="13.5" thickTop="1" thickBot="1">
      <c r="E25328"/>
    </row>
    <row r="25329" spans="5:5" ht="13.5" thickTop="1" thickBot="1">
      <c r="E25329"/>
    </row>
    <row r="25330" spans="5:5" ht="13.5" thickTop="1" thickBot="1">
      <c r="E25330"/>
    </row>
    <row r="25331" spans="5:5" ht="13.5" thickTop="1" thickBot="1">
      <c r="E25331"/>
    </row>
    <row r="25332" spans="5:5" ht="13.5" thickTop="1" thickBot="1">
      <c r="E25332"/>
    </row>
    <row r="25333" spans="5:5" ht="13.5" thickTop="1" thickBot="1">
      <c r="E25333"/>
    </row>
    <row r="25334" spans="5:5" ht="13.5" thickTop="1" thickBot="1">
      <c r="E25334"/>
    </row>
    <row r="25335" spans="5:5" ht="13.5" thickTop="1" thickBot="1">
      <c r="E25335"/>
    </row>
    <row r="25336" spans="5:5" ht="13.5" thickTop="1" thickBot="1">
      <c r="E25336"/>
    </row>
    <row r="25337" spans="5:5" ht="13.5" thickTop="1" thickBot="1">
      <c r="E25337"/>
    </row>
    <row r="25338" spans="5:5" ht="13" thickTop="1">
      <c r="E25338"/>
    </row>
    <row r="25339" spans="5:5">
      <c r="E25339"/>
    </row>
    <row r="25340" spans="5:5">
      <c r="E25340"/>
    </row>
    <row r="25341" spans="5:5">
      <c r="E25341"/>
    </row>
    <row r="25342" spans="5:5">
      <c r="E25342"/>
    </row>
    <row r="25343" spans="5:5">
      <c r="E25343"/>
    </row>
    <row r="25344" spans="5:5">
      <c r="E25344"/>
    </row>
    <row r="25345" spans="5:5">
      <c r="E25345"/>
    </row>
    <row r="25346" spans="5:5">
      <c r="E25346"/>
    </row>
    <row r="25347" spans="5:5">
      <c r="E25347"/>
    </row>
    <row r="25348" spans="5:5">
      <c r="E25348"/>
    </row>
    <row r="25349" spans="5:5">
      <c r="E25349"/>
    </row>
    <row r="25350" spans="5:5">
      <c r="E25350"/>
    </row>
    <row r="25351" spans="5:5" ht="13" thickBot="1">
      <c r="E25351"/>
    </row>
    <row r="25352" spans="5:5" ht="13.5" thickTop="1" thickBot="1">
      <c r="E25352"/>
    </row>
    <row r="25353" spans="5:5" ht="13.5" thickTop="1" thickBot="1">
      <c r="E25353"/>
    </row>
    <row r="25354" spans="5:5" ht="13.5" thickTop="1" thickBot="1">
      <c r="E25354"/>
    </row>
    <row r="25355" spans="5:5" ht="13.5" thickTop="1" thickBot="1">
      <c r="E25355"/>
    </row>
    <row r="25356" spans="5:5" ht="13.5" thickTop="1" thickBot="1">
      <c r="E25356"/>
    </row>
    <row r="25357" spans="5:5" ht="13.5" thickTop="1" thickBot="1">
      <c r="E25357"/>
    </row>
    <row r="25358" spans="5:5" ht="13.5" thickTop="1" thickBot="1">
      <c r="E25358"/>
    </row>
    <row r="25359" spans="5:5" ht="13.5" thickTop="1" thickBot="1">
      <c r="E25359"/>
    </row>
    <row r="25360" spans="5:5" ht="13.5" thickTop="1" thickBot="1">
      <c r="E25360"/>
    </row>
    <row r="25361" spans="5:5" ht="13.5" thickTop="1" thickBot="1">
      <c r="E25361"/>
    </row>
    <row r="25362" spans="5:5" ht="13.5" thickTop="1" thickBot="1">
      <c r="E25362"/>
    </row>
    <row r="25363" spans="5:5" ht="13.5" thickTop="1" thickBot="1">
      <c r="E25363"/>
    </row>
    <row r="25364" spans="5:5" ht="13.5" thickTop="1" thickBot="1">
      <c r="E25364"/>
    </row>
    <row r="25365" spans="5:5" ht="13.5" thickTop="1" thickBot="1">
      <c r="E25365"/>
    </row>
    <row r="25366" spans="5:5" ht="13.5" thickTop="1" thickBot="1">
      <c r="E25366"/>
    </row>
    <row r="25367" spans="5:5" ht="13.5" thickTop="1" thickBot="1">
      <c r="E25367"/>
    </row>
    <row r="25368" spans="5:5" ht="13.5" thickTop="1" thickBot="1">
      <c r="E25368"/>
    </row>
    <row r="25369" spans="5:5" ht="13.5" thickTop="1" thickBot="1">
      <c r="E25369"/>
    </row>
    <row r="25370" spans="5:5" ht="13.5" thickTop="1" thickBot="1">
      <c r="E25370"/>
    </row>
    <row r="25371" spans="5:5" ht="13.5" thickTop="1" thickBot="1">
      <c r="E25371"/>
    </row>
    <row r="25372" spans="5:5" ht="13.5" thickTop="1" thickBot="1">
      <c r="E25372"/>
    </row>
    <row r="25373" spans="5:5" ht="13.5" thickTop="1" thickBot="1">
      <c r="E25373"/>
    </row>
    <row r="25374" spans="5:5" ht="13.5" thickTop="1" thickBot="1">
      <c r="E25374"/>
    </row>
    <row r="25375" spans="5:5" ht="13.5" thickTop="1" thickBot="1">
      <c r="E25375"/>
    </row>
    <row r="25376" spans="5:5" ht="13.5" thickTop="1" thickBot="1">
      <c r="E25376"/>
    </row>
    <row r="25377" spans="5:5" ht="13.5" thickTop="1" thickBot="1">
      <c r="E25377"/>
    </row>
    <row r="25378" spans="5:5" ht="13.5" thickTop="1" thickBot="1">
      <c r="E25378"/>
    </row>
    <row r="25379" spans="5:5" ht="13.5" thickTop="1" thickBot="1">
      <c r="E25379"/>
    </row>
    <row r="25380" spans="5:5" ht="13.5" thickTop="1" thickBot="1">
      <c r="E25380"/>
    </row>
    <row r="25381" spans="5:5" ht="13.5" thickTop="1" thickBot="1">
      <c r="E25381"/>
    </row>
    <row r="25382" spans="5:5" ht="13.5" thickTop="1" thickBot="1">
      <c r="E25382"/>
    </row>
    <row r="25383" spans="5:5" ht="13.5" thickTop="1" thickBot="1">
      <c r="E25383"/>
    </row>
    <row r="25384" spans="5:5" ht="13.5" thickTop="1" thickBot="1">
      <c r="E25384"/>
    </row>
    <row r="25385" spans="5:5" ht="13.5" thickTop="1" thickBot="1">
      <c r="E25385"/>
    </row>
    <row r="25386" spans="5:5" ht="13.5" thickTop="1" thickBot="1">
      <c r="E25386"/>
    </row>
    <row r="25387" spans="5:5" ht="13.5" thickTop="1" thickBot="1">
      <c r="E25387"/>
    </row>
    <row r="25388" spans="5:5" ht="13.5" thickTop="1" thickBot="1">
      <c r="E25388"/>
    </row>
    <row r="25389" spans="5:5" ht="13.5" thickTop="1" thickBot="1">
      <c r="E25389"/>
    </row>
    <row r="25390" spans="5:5" ht="13.5" thickTop="1" thickBot="1">
      <c r="E25390"/>
    </row>
    <row r="25391" spans="5:5" ht="13.5" thickTop="1" thickBot="1">
      <c r="E25391"/>
    </row>
    <row r="25392" spans="5:5" ht="13.5" thickTop="1" thickBot="1">
      <c r="E25392"/>
    </row>
    <row r="25393" spans="5:5" ht="13.5" thickTop="1" thickBot="1">
      <c r="E25393"/>
    </row>
    <row r="25394" spans="5:5" ht="13.5" thickTop="1" thickBot="1">
      <c r="E25394"/>
    </row>
    <row r="25395" spans="5:5" ht="13.5" thickTop="1" thickBot="1">
      <c r="E25395"/>
    </row>
    <row r="25396" spans="5:5" ht="13.5" thickTop="1" thickBot="1">
      <c r="E25396"/>
    </row>
    <row r="25397" spans="5:5" ht="13.5" thickTop="1" thickBot="1">
      <c r="E25397"/>
    </row>
    <row r="25398" spans="5:5" ht="13.5" thickTop="1" thickBot="1">
      <c r="E25398"/>
    </row>
    <row r="25399" spans="5:5" ht="13.5" thickTop="1" thickBot="1">
      <c r="E25399"/>
    </row>
    <row r="25400" spans="5:5" ht="13.5" thickTop="1" thickBot="1">
      <c r="E25400"/>
    </row>
    <row r="25401" spans="5:5" ht="13.5" thickTop="1" thickBot="1">
      <c r="E25401"/>
    </row>
    <row r="25402" spans="5:5" ht="13.5" thickTop="1" thickBot="1">
      <c r="E25402"/>
    </row>
    <row r="25403" spans="5:5" ht="13.5" thickTop="1" thickBot="1">
      <c r="E25403"/>
    </row>
    <row r="25404" spans="5:5" ht="13.5" thickTop="1" thickBot="1">
      <c r="E25404"/>
    </row>
    <row r="25405" spans="5:5" ht="13.5" thickTop="1" thickBot="1">
      <c r="E25405"/>
    </row>
    <row r="25406" spans="5:5" ht="13.5" thickTop="1" thickBot="1">
      <c r="E25406"/>
    </row>
    <row r="25407" spans="5:5" ht="13.5" thickTop="1" thickBot="1">
      <c r="E25407"/>
    </row>
    <row r="25408" spans="5:5" ht="13" thickTop="1">
      <c r="E25408"/>
    </row>
    <row r="25409" spans="5:5">
      <c r="E25409"/>
    </row>
    <row r="25410" spans="5:5">
      <c r="E25410"/>
    </row>
    <row r="25411" spans="5:5">
      <c r="E25411"/>
    </row>
    <row r="25412" spans="5:5">
      <c r="E25412"/>
    </row>
    <row r="25413" spans="5:5">
      <c r="E25413"/>
    </row>
    <row r="25414" spans="5:5">
      <c r="E25414"/>
    </row>
    <row r="25415" spans="5:5">
      <c r="E25415"/>
    </row>
    <row r="25416" spans="5:5">
      <c r="E25416"/>
    </row>
    <row r="25417" spans="5:5">
      <c r="E25417"/>
    </row>
    <row r="25418" spans="5:5">
      <c r="E25418"/>
    </row>
    <row r="25419" spans="5:5">
      <c r="E25419"/>
    </row>
    <row r="25420" spans="5:5">
      <c r="E25420"/>
    </row>
    <row r="25421" spans="5:5" ht="13" thickBot="1">
      <c r="E25421"/>
    </row>
    <row r="25422" spans="5:5" ht="13.5" thickTop="1" thickBot="1">
      <c r="E25422"/>
    </row>
    <row r="25423" spans="5:5" ht="13.5" thickTop="1" thickBot="1">
      <c r="E25423"/>
    </row>
    <row r="25424" spans="5:5" ht="13.5" thickTop="1" thickBot="1">
      <c r="E25424"/>
    </row>
    <row r="25425" spans="5:5" ht="13.5" thickTop="1" thickBot="1">
      <c r="E25425"/>
    </row>
    <row r="25426" spans="5:5" ht="13.5" thickTop="1" thickBot="1">
      <c r="E25426"/>
    </row>
    <row r="25427" spans="5:5" ht="13.5" thickTop="1" thickBot="1">
      <c r="E25427"/>
    </row>
    <row r="25428" spans="5:5" ht="13.5" thickTop="1" thickBot="1">
      <c r="E25428"/>
    </row>
    <row r="25429" spans="5:5" ht="13.5" thickTop="1" thickBot="1">
      <c r="E25429"/>
    </row>
    <row r="25430" spans="5:5" ht="13.5" thickTop="1" thickBot="1">
      <c r="E25430"/>
    </row>
    <row r="25431" spans="5:5" ht="13.5" thickTop="1" thickBot="1">
      <c r="E25431"/>
    </row>
    <row r="25432" spans="5:5" ht="13.5" thickTop="1" thickBot="1">
      <c r="E25432"/>
    </row>
    <row r="25433" spans="5:5" ht="13.5" thickTop="1" thickBot="1">
      <c r="E25433"/>
    </row>
    <row r="25434" spans="5:5" ht="13.5" thickTop="1" thickBot="1">
      <c r="E25434"/>
    </row>
    <row r="25435" spans="5:5" ht="13.5" thickTop="1" thickBot="1">
      <c r="E25435"/>
    </row>
    <row r="25436" spans="5:5" ht="13.5" thickTop="1" thickBot="1">
      <c r="E25436"/>
    </row>
    <row r="25437" spans="5:5" ht="13.5" thickTop="1" thickBot="1">
      <c r="E25437"/>
    </row>
    <row r="25438" spans="5:5" ht="13.5" thickTop="1" thickBot="1">
      <c r="E25438"/>
    </row>
    <row r="25439" spans="5:5" ht="13.5" thickTop="1" thickBot="1">
      <c r="E25439"/>
    </row>
    <row r="25440" spans="5:5" ht="13.5" thickTop="1" thickBot="1">
      <c r="E25440"/>
    </row>
    <row r="25441" spans="5:5" ht="13.5" thickTop="1" thickBot="1">
      <c r="E25441"/>
    </row>
    <row r="25442" spans="5:5" ht="13.5" thickTop="1" thickBot="1">
      <c r="E25442"/>
    </row>
    <row r="25443" spans="5:5" ht="13.5" thickTop="1" thickBot="1">
      <c r="E25443"/>
    </row>
    <row r="25444" spans="5:5" ht="13.5" thickTop="1" thickBot="1">
      <c r="E25444"/>
    </row>
    <row r="25445" spans="5:5" ht="13.5" thickTop="1" thickBot="1">
      <c r="E25445"/>
    </row>
    <row r="25446" spans="5:5" ht="13.5" thickTop="1" thickBot="1">
      <c r="E25446"/>
    </row>
    <row r="25447" spans="5:5" ht="13.5" thickTop="1" thickBot="1">
      <c r="E25447"/>
    </row>
    <row r="25448" spans="5:5" ht="13.5" thickTop="1" thickBot="1">
      <c r="E25448"/>
    </row>
    <row r="25449" spans="5:5" ht="13.5" thickTop="1" thickBot="1">
      <c r="E25449"/>
    </row>
    <row r="25450" spans="5:5" ht="13.5" thickTop="1" thickBot="1">
      <c r="E25450"/>
    </row>
    <row r="25451" spans="5:5" ht="13.5" thickTop="1" thickBot="1">
      <c r="E25451"/>
    </row>
    <row r="25452" spans="5:5" ht="13.5" thickTop="1" thickBot="1">
      <c r="E25452"/>
    </row>
    <row r="25453" spans="5:5" ht="13.5" thickTop="1" thickBot="1">
      <c r="E25453"/>
    </row>
    <row r="25454" spans="5:5" ht="13.5" thickTop="1" thickBot="1">
      <c r="E25454"/>
    </row>
    <row r="25455" spans="5:5" ht="13.5" thickTop="1" thickBot="1">
      <c r="E25455"/>
    </row>
    <row r="25456" spans="5:5" ht="13.5" thickTop="1" thickBot="1">
      <c r="E25456"/>
    </row>
    <row r="25457" spans="5:5" ht="13.5" thickTop="1" thickBot="1">
      <c r="E25457"/>
    </row>
    <row r="25458" spans="5:5" ht="13.5" thickTop="1" thickBot="1">
      <c r="E25458"/>
    </row>
    <row r="25459" spans="5:5" ht="13.5" thickTop="1" thickBot="1">
      <c r="E25459"/>
    </row>
    <row r="25460" spans="5:5" ht="13.5" thickTop="1" thickBot="1">
      <c r="E25460"/>
    </row>
    <row r="25461" spans="5:5" ht="13.5" thickTop="1" thickBot="1">
      <c r="E25461"/>
    </row>
    <row r="25462" spans="5:5" ht="13.5" thickTop="1" thickBot="1">
      <c r="E25462"/>
    </row>
    <row r="25463" spans="5:5" ht="13.5" thickTop="1" thickBot="1">
      <c r="E25463"/>
    </row>
    <row r="25464" spans="5:5" ht="13.5" thickTop="1" thickBot="1">
      <c r="E25464"/>
    </row>
    <row r="25465" spans="5:5" ht="13.5" thickTop="1" thickBot="1">
      <c r="E25465"/>
    </row>
    <row r="25466" spans="5:5" ht="13.5" thickTop="1" thickBot="1">
      <c r="E25466"/>
    </row>
    <row r="25467" spans="5:5" ht="13.5" thickTop="1" thickBot="1">
      <c r="E25467"/>
    </row>
    <row r="25468" spans="5:5" ht="13.5" thickTop="1" thickBot="1">
      <c r="E25468"/>
    </row>
    <row r="25469" spans="5:5" ht="13.5" thickTop="1" thickBot="1">
      <c r="E25469"/>
    </row>
    <row r="25470" spans="5:5" ht="13.5" thickTop="1" thickBot="1">
      <c r="E25470"/>
    </row>
    <row r="25471" spans="5:5" ht="13.5" thickTop="1" thickBot="1">
      <c r="E25471"/>
    </row>
    <row r="25472" spans="5:5" ht="13.5" thickTop="1" thickBot="1">
      <c r="E25472"/>
    </row>
    <row r="25473" spans="5:5" ht="13.5" thickTop="1" thickBot="1">
      <c r="E25473"/>
    </row>
    <row r="25474" spans="5:5" ht="13.5" thickTop="1" thickBot="1">
      <c r="E25474"/>
    </row>
    <row r="25475" spans="5:5" ht="13.5" thickTop="1" thickBot="1">
      <c r="E25475"/>
    </row>
    <row r="25476" spans="5:5" ht="13.5" thickTop="1" thickBot="1">
      <c r="E25476"/>
    </row>
    <row r="25477" spans="5:5" ht="13.5" thickTop="1" thickBot="1">
      <c r="E25477"/>
    </row>
    <row r="25478" spans="5:5" ht="13" thickTop="1">
      <c r="E25478"/>
    </row>
    <row r="25479" spans="5:5">
      <c r="E25479"/>
    </row>
    <row r="25480" spans="5:5">
      <c r="E25480"/>
    </row>
    <row r="25481" spans="5:5">
      <c r="E25481"/>
    </row>
    <row r="25482" spans="5:5">
      <c r="E25482"/>
    </row>
    <row r="25483" spans="5:5">
      <c r="E25483"/>
    </row>
    <row r="25484" spans="5:5">
      <c r="E25484"/>
    </row>
    <row r="25485" spans="5:5">
      <c r="E25485"/>
    </row>
    <row r="25486" spans="5:5">
      <c r="E25486"/>
    </row>
    <row r="25487" spans="5:5">
      <c r="E25487"/>
    </row>
    <row r="25488" spans="5:5">
      <c r="E25488"/>
    </row>
    <row r="25489" spans="5:5">
      <c r="E25489"/>
    </row>
    <row r="25490" spans="5:5">
      <c r="E25490"/>
    </row>
    <row r="25491" spans="5:5" ht="13" thickBot="1">
      <c r="E25491"/>
    </row>
    <row r="25492" spans="5:5" ht="13.5" thickTop="1" thickBot="1">
      <c r="E25492"/>
    </row>
    <row r="25493" spans="5:5" ht="13.5" thickTop="1" thickBot="1">
      <c r="E25493"/>
    </row>
    <row r="25494" spans="5:5" ht="13.5" thickTop="1" thickBot="1">
      <c r="E25494"/>
    </row>
    <row r="25495" spans="5:5" ht="13.5" thickTop="1" thickBot="1">
      <c r="E25495"/>
    </row>
    <row r="25496" spans="5:5" ht="13.5" thickTop="1" thickBot="1">
      <c r="E25496"/>
    </row>
    <row r="25497" spans="5:5" ht="13.5" thickTop="1" thickBot="1">
      <c r="E25497"/>
    </row>
    <row r="25498" spans="5:5" ht="13.5" thickTop="1" thickBot="1">
      <c r="E25498"/>
    </row>
    <row r="25499" spans="5:5" ht="13.5" thickTop="1" thickBot="1">
      <c r="E25499"/>
    </row>
    <row r="25500" spans="5:5" ht="13.5" thickTop="1" thickBot="1">
      <c r="E25500"/>
    </row>
    <row r="25501" spans="5:5" ht="13.5" thickTop="1" thickBot="1">
      <c r="E25501"/>
    </row>
    <row r="25502" spans="5:5" ht="13.5" thickTop="1" thickBot="1">
      <c r="E25502"/>
    </row>
    <row r="25503" spans="5:5" ht="13.5" thickTop="1" thickBot="1">
      <c r="E25503"/>
    </row>
    <row r="25504" spans="5:5" ht="13.5" thickTop="1" thickBot="1">
      <c r="E25504"/>
    </row>
    <row r="25505" spans="5:5" ht="13.5" thickTop="1" thickBot="1">
      <c r="E25505"/>
    </row>
    <row r="25506" spans="5:5" ht="13.5" thickTop="1" thickBot="1">
      <c r="E25506"/>
    </row>
    <row r="25507" spans="5:5" ht="13.5" thickTop="1" thickBot="1">
      <c r="E25507"/>
    </row>
    <row r="25508" spans="5:5" ht="13.5" thickTop="1" thickBot="1">
      <c r="E25508"/>
    </row>
    <row r="25509" spans="5:5" ht="13.5" thickTop="1" thickBot="1">
      <c r="E25509"/>
    </row>
    <row r="25510" spans="5:5" ht="13.5" thickTop="1" thickBot="1">
      <c r="E25510"/>
    </row>
    <row r="25511" spans="5:5" ht="13.5" thickTop="1" thickBot="1">
      <c r="E25511"/>
    </row>
    <row r="25512" spans="5:5" ht="13.5" thickTop="1" thickBot="1">
      <c r="E25512"/>
    </row>
    <row r="25513" spans="5:5" ht="13.5" thickTop="1" thickBot="1">
      <c r="E25513"/>
    </row>
    <row r="25514" spans="5:5" ht="13.5" thickTop="1" thickBot="1">
      <c r="E25514"/>
    </row>
    <row r="25515" spans="5:5" ht="13.5" thickTop="1" thickBot="1">
      <c r="E25515"/>
    </row>
    <row r="25516" spans="5:5" ht="13.5" thickTop="1" thickBot="1">
      <c r="E25516"/>
    </row>
    <row r="25517" spans="5:5" ht="13.5" thickTop="1" thickBot="1">
      <c r="E25517"/>
    </row>
    <row r="25518" spans="5:5" ht="13.5" thickTop="1" thickBot="1">
      <c r="E25518"/>
    </row>
    <row r="25519" spans="5:5" ht="13.5" thickTop="1" thickBot="1">
      <c r="E25519"/>
    </row>
    <row r="25520" spans="5:5" ht="13.5" thickTop="1" thickBot="1">
      <c r="E25520"/>
    </row>
    <row r="25521" spans="5:5" ht="13.5" thickTop="1" thickBot="1">
      <c r="E25521"/>
    </row>
    <row r="25522" spans="5:5" ht="13.5" thickTop="1" thickBot="1">
      <c r="E25522"/>
    </row>
    <row r="25523" spans="5:5" ht="13.5" thickTop="1" thickBot="1">
      <c r="E25523"/>
    </row>
    <row r="25524" spans="5:5" ht="13.5" thickTop="1" thickBot="1">
      <c r="E25524"/>
    </row>
    <row r="25525" spans="5:5" ht="13.5" thickTop="1" thickBot="1">
      <c r="E25525"/>
    </row>
    <row r="25526" spans="5:5" ht="13.5" thickTop="1" thickBot="1">
      <c r="E25526"/>
    </row>
    <row r="25527" spans="5:5" ht="13.5" thickTop="1" thickBot="1">
      <c r="E25527"/>
    </row>
    <row r="25528" spans="5:5" ht="13.5" thickTop="1" thickBot="1">
      <c r="E25528"/>
    </row>
    <row r="25529" spans="5:5" ht="13.5" thickTop="1" thickBot="1">
      <c r="E25529"/>
    </row>
    <row r="25530" spans="5:5" ht="13.5" thickTop="1" thickBot="1">
      <c r="E25530"/>
    </row>
    <row r="25531" spans="5:5" ht="13.5" thickTop="1" thickBot="1">
      <c r="E25531"/>
    </row>
    <row r="25532" spans="5:5" ht="13.5" thickTop="1" thickBot="1">
      <c r="E25532"/>
    </row>
    <row r="25533" spans="5:5" ht="13.5" thickTop="1" thickBot="1">
      <c r="E25533"/>
    </row>
    <row r="25534" spans="5:5" ht="13.5" thickTop="1" thickBot="1">
      <c r="E25534"/>
    </row>
    <row r="25535" spans="5:5" ht="13.5" thickTop="1" thickBot="1">
      <c r="E25535"/>
    </row>
    <row r="25536" spans="5:5" ht="13.5" thickTop="1" thickBot="1">
      <c r="E25536"/>
    </row>
    <row r="25537" spans="5:5" ht="13.5" thickTop="1" thickBot="1">
      <c r="E25537"/>
    </row>
    <row r="25538" spans="5:5" ht="13.5" thickTop="1" thickBot="1">
      <c r="E25538"/>
    </row>
    <row r="25539" spans="5:5" ht="13.5" thickTop="1" thickBot="1">
      <c r="E25539"/>
    </row>
    <row r="25540" spans="5:5" ht="13.5" thickTop="1" thickBot="1">
      <c r="E25540"/>
    </row>
    <row r="25541" spans="5:5" ht="13.5" thickTop="1" thickBot="1">
      <c r="E25541"/>
    </row>
    <row r="25542" spans="5:5" ht="13.5" thickTop="1" thickBot="1">
      <c r="E25542"/>
    </row>
    <row r="25543" spans="5:5" ht="13.5" thickTop="1" thickBot="1">
      <c r="E25543"/>
    </row>
    <row r="25544" spans="5:5" ht="13.5" thickTop="1" thickBot="1">
      <c r="E25544"/>
    </row>
    <row r="25545" spans="5:5" ht="13.5" thickTop="1" thickBot="1">
      <c r="E25545"/>
    </row>
    <row r="25546" spans="5:5" ht="13.5" thickTop="1" thickBot="1">
      <c r="E25546"/>
    </row>
    <row r="25547" spans="5:5" ht="13.5" thickTop="1" thickBot="1">
      <c r="E25547"/>
    </row>
    <row r="25548" spans="5:5" ht="13" thickTop="1">
      <c r="E25548"/>
    </row>
    <row r="25549" spans="5:5">
      <c r="E25549"/>
    </row>
    <row r="25550" spans="5:5">
      <c r="E25550"/>
    </row>
    <row r="25551" spans="5:5">
      <c r="E25551"/>
    </row>
    <row r="25552" spans="5:5">
      <c r="E25552"/>
    </row>
    <row r="25553" spans="5:5">
      <c r="E25553"/>
    </row>
    <row r="25554" spans="5:5">
      <c r="E25554"/>
    </row>
    <row r="25555" spans="5:5">
      <c r="E25555"/>
    </row>
    <row r="25556" spans="5:5">
      <c r="E25556"/>
    </row>
    <row r="25557" spans="5:5">
      <c r="E25557"/>
    </row>
    <row r="25558" spans="5:5">
      <c r="E25558"/>
    </row>
    <row r="25559" spans="5:5">
      <c r="E25559"/>
    </row>
    <row r="25560" spans="5:5">
      <c r="E25560"/>
    </row>
    <row r="25561" spans="5:5" ht="13" thickBot="1">
      <c r="E25561"/>
    </row>
    <row r="25562" spans="5:5" ht="13.5" thickTop="1" thickBot="1">
      <c r="E25562"/>
    </row>
    <row r="25563" spans="5:5" ht="13.5" thickTop="1" thickBot="1">
      <c r="E25563"/>
    </row>
    <row r="25564" spans="5:5" ht="13.5" thickTop="1" thickBot="1">
      <c r="E25564"/>
    </row>
    <row r="25565" spans="5:5" ht="13.5" thickTop="1" thickBot="1">
      <c r="E25565"/>
    </row>
    <row r="25566" spans="5:5" ht="13.5" thickTop="1" thickBot="1">
      <c r="E25566"/>
    </row>
    <row r="25567" spans="5:5" ht="13.5" thickTop="1" thickBot="1">
      <c r="E25567"/>
    </row>
    <row r="25568" spans="5:5" ht="13.5" thickTop="1" thickBot="1">
      <c r="E25568"/>
    </row>
    <row r="25569" spans="5:5" ht="13.5" thickTop="1" thickBot="1">
      <c r="E25569"/>
    </row>
    <row r="25570" spans="5:5" ht="13.5" thickTop="1" thickBot="1">
      <c r="E25570"/>
    </row>
    <row r="25571" spans="5:5" ht="13.5" thickTop="1" thickBot="1">
      <c r="E25571"/>
    </row>
    <row r="25572" spans="5:5" ht="13.5" thickTop="1" thickBot="1">
      <c r="E25572"/>
    </row>
    <row r="25573" spans="5:5" ht="13.5" thickTop="1" thickBot="1">
      <c r="E25573"/>
    </row>
    <row r="25574" spans="5:5" ht="13.5" thickTop="1" thickBot="1">
      <c r="E25574"/>
    </row>
    <row r="25575" spans="5:5" ht="13.5" thickTop="1" thickBot="1">
      <c r="E25575"/>
    </row>
    <row r="25576" spans="5:5" ht="13.5" thickTop="1" thickBot="1">
      <c r="E25576"/>
    </row>
    <row r="25577" spans="5:5" ht="13.5" thickTop="1" thickBot="1">
      <c r="E25577"/>
    </row>
    <row r="25578" spans="5:5" ht="13.5" thickTop="1" thickBot="1">
      <c r="E25578"/>
    </row>
    <row r="25579" spans="5:5" ht="13.5" thickTop="1" thickBot="1">
      <c r="E25579"/>
    </row>
    <row r="25580" spans="5:5" ht="13.5" thickTop="1" thickBot="1">
      <c r="E25580"/>
    </row>
    <row r="25581" spans="5:5" ht="13.5" thickTop="1" thickBot="1">
      <c r="E25581"/>
    </row>
    <row r="25582" spans="5:5" ht="13.5" thickTop="1" thickBot="1">
      <c r="E25582"/>
    </row>
    <row r="25583" spans="5:5" ht="13.5" thickTop="1" thickBot="1">
      <c r="E25583"/>
    </row>
    <row r="25584" spans="5:5" ht="13.5" thickTop="1" thickBot="1">
      <c r="E25584"/>
    </row>
    <row r="25585" spans="5:5" ht="13.5" thickTop="1" thickBot="1">
      <c r="E25585"/>
    </row>
    <row r="25586" spans="5:5" ht="13.5" thickTop="1" thickBot="1">
      <c r="E25586"/>
    </row>
    <row r="25587" spans="5:5" ht="13.5" thickTop="1" thickBot="1">
      <c r="E25587"/>
    </row>
    <row r="25588" spans="5:5" ht="13.5" thickTop="1" thickBot="1">
      <c r="E25588"/>
    </row>
    <row r="25589" spans="5:5" ht="13.5" thickTop="1" thickBot="1">
      <c r="E25589"/>
    </row>
    <row r="25590" spans="5:5" ht="13.5" thickTop="1" thickBot="1">
      <c r="E25590"/>
    </row>
    <row r="25591" spans="5:5" ht="13.5" thickTop="1" thickBot="1">
      <c r="E25591"/>
    </row>
    <row r="25592" spans="5:5" ht="13.5" thickTop="1" thickBot="1">
      <c r="E25592"/>
    </row>
    <row r="25593" spans="5:5" ht="13.5" thickTop="1" thickBot="1">
      <c r="E25593"/>
    </row>
    <row r="25594" spans="5:5" ht="13.5" thickTop="1" thickBot="1">
      <c r="E25594"/>
    </row>
    <row r="25595" spans="5:5" ht="13.5" thickTop="1" thickBot="1">
      <c r="E25595"/>
    </row>
    <row r="25596" spans="5:5" ht="13.5" thickTop="1" thickBot="1">
      <c r="E25596"/>
    </row>
    <row r="25597" spans="5:5" ht="13.5" thickTop="1" thickBot="1">
      <c r="E25597"/>
    </row>
    <row r="25598" spans="5:5" ht="13.5" thickTop="1" thickBot="1">
      <c r="E25598"/>
    </row>
    <row r="25599" spans="5:5" ht="13.5" thickTop="1" thickBot="1">
      <c r="E25599"/>
    </row>
    <row r="25600" spans="5:5" ht="13.5" thickTop="1" thickBot="1">
      <c r="E25600"/>
    </row>
    <row r="25601" spans="5:5" ht="13.5" thickTop="1" thickBot="1">
      <c r="E25601"/>
    </row>
    <row r="25602" spans="5:5" ht="13.5" thickTop="1" thickBot="1">
      <c r="E25602"/>
    </row>
    <row r="25603" spans="5:5" ht="13.5" thickTop="1" thickBot="1">
      <c r="E25603"/>
    </row>
    <row r="25604" spans="5:5" ht="13.5" thickTop="1" thickBot="1">
      <c r="E25604"/>
    </row>
    <row r="25605" spans="5:5" ht="13.5" thickTop="1" thickBot="1">
      <c r="E25605"/>
    </row>
    <row r="25606" spans="5:5" ht="13.5" thickTop="1" thickBot="1">
      <c r="E25606"/>
    </row>
    <row r="25607" spans="5:5" ht="13.5" thickTop="1" thickBot="1">
      <c r="E25607"/>
    </row>
    <row r="25608" spans="5:5" ht="13.5" thickTop="1" thickBot="1">
      <c r="E25608"/>
    </row>
    <row r="25609" spans="5:5" ht="13.5" thickTop="1" thickBot="1">
      <c r="E25609"/>
    </row>
    <row r="25610" spans="5:5" ht="13.5" thickTop="1" thickBot="1">
      <c r="E25610"/>
    </row>
    <row r="25611" spans="5:5" ht="13.5" thickTop="1" thickBot="1">
      <c r="E25611"/>
    </row>
    <row r="25612" spans="5:5" ht="13.5" thickTop="1" thickBot="1">
      <c r="E25612"/>
    </row>
    <row r="25613" spans="5:5" ht="13.5" thickTop="1" thickBot="1">
      <c r="E25613"/>
    </row>
    <row r="25614" spans="5:5" ht="13.5" thickTop="1" thickBot="1">
      <c r="E25614"/>
    </row>
    <row r="25615" spans="5:5" ht="13.5" thickTop="1" thickBot="1">
      <c r="E25615"/>
    </row>
    <row r="25616" spans="5:5" ht="13.5" thickTop="1" thickBot="1">
      <c r="E25616"/>
    </row>
    <row r="25617" spans="5:5" ht="13.5" thickTop="1" thickBot="1">
      <c r="E25617"/>
    </row>
    <row r="25618" spans="5:5" ht="13" thickTop="1">
      <c r="E25618"/>
    </row>
    <row r="25619" spans="5:5">
      <c r="E25619"/>
    </row>
    <row r="25620" spans="5:5">
      <c r="E25620"/>
    </row>
    <row r="25621" spans="5:5">
      <c r="E25621"/>
    </row>
    <row r="25622" spans="5:5">
      <c r="E25622"/>
    </row>
    <row r="25623" spans="5:5">
      <c r="E25623"/>
    </row>
    <row r="25624" spans="5:5">
      <c r="E25624"/>
    </row>
    <row r="25625" spans="5:5">
      <c r="E25625"/>
    </row>
    <row r="25626" spans="5:5">
      <c r="E25626"/>
    </row>
    <row r="25627" spans="5:5">
      <c r="E25627"/>
    </row>
    <row r="25628" spans="5:5">
      <c r="E25628"/>
    </row>
    <row r="25629" spans="5:5">
      <c r="E25629"/>
    </row>
    <row r="25630" spans="5:5">
      <c r="E25630"/>
    </row>
    <row r="25631" spans="5:5" ht="13" thickBot="1">
      <c r="E25631"/>
    </row>
    <row r="25632" spans="5:5" ht="13.5" thickTop="1" thickBot="1">
      <c r="E25632"/>
    </row>
    <row r="25633" spans="5:5" ht="13.5" thickTop="1" thickBot="1">
      <c r="E25633"/>
    </row>
    <row r="25634" spans="5:5" ht="13.5" thickTop="1" thickBot="1">
      <c r="E25634"/>
    </row>
    <row r="25635" spans="5:5" ht="13.5" thickTop="1" thickBot="1">
      <c r="E25635"/>
    </row>
    <row r="25636" spans="5:5" ht="13.5" thickTop="1" thickBot="1">
      <c r="E25636"/>
    </row>
    <row r="25637" spans="5:5" ht="13.5" thickTop="1" thickBot="1">
      <c r="E25637"/>
    </row>
    <row r="25638" spans="5:5" ht="13.5" thickTop="1" thickBot="1">
      <c r="E25638"/>
    </row>
    <row r="25639" spans="5:5" ht="13.5" thickTop="1" thickBot="1">
      <c r="E25639"/>
    </row>
    <row r="25640" spans="5:5" ht="13.5" thickTop="1" thickBot="1">
      <c r="E25640"/>
    </row>
    <row r="25641" spans="5:5" ht="13.5" thickTop="1" thickBot="1">
      <c r="E25641"/>
    </row>
    <row r="25642" spans="5:5" ht="13.5" thickTop="1" thickBot="1">
      <c r="E25642"/>
    </row>
    <row r="25643" spans="5:5" ht="13.5" thickTop="1" thickBot="1">
      <c r="E25643"/>
    </row>
    <row r="25644" spans="5:5" ht="13.5" thickTop="1" thickBot="1">
      <c r="E25644"/>
    </row>
    <row r="25645" spans="5:5" ht="13.5" thickTop="1" thickBot="1">
      <c r="E25645"/>
    </row>
    <row r="25646" spans="5:5" ht="13.5" thickTop="1" thickBot="1">
      <c r="E25646"/>
    </row>
    <row r="25647" spans="5:5" ht="13.5" thickTop="1" thickBot="1">
      <c r="E25647"/>
    </row>
    <row r="25648" spans="5:5" ht="13.5" thickTop="1" thickBot="1">
      <c r="E25648"/>
    </row>
    <row r="25649" spans="5:5" ht="13.5" thickTop="1" thickBot="1">
      <c r="E25649"/>
    </row>
    <row r="25650" spans="5:5" ht="13.5" thickTop="1" thickBot="1">
      <c r="E25650"/>
    </row>
    <row r="25651" spans="5:5" ht="13.5" thickTop="1" thickBot="1">
      <c r="E25651"/>
    </row>
    <row r="25652" spans="5:5" ht="13.5" thickTop="1" thickBot="1">
      <c r="E25652"/>
    </row>
    <row r="25653" spans="5:5" ht="13.5" thickTop="1" thickBot="1">
      <c r="E25653"/>
    </row>
    <row r="25654" spans="5:5" ht="13.5" thickTop="1" thickBot="1">
      <c r="E25654"/>
    </row>
    <row r="25655" spans="5:5" ht="13.5" thickTop="1" thickBot="1">
      <c r="E25655"/>
    </row>
    <row r="25656" spans="5:5" ht="13.5" thickTop="1" thickBot="1">
      <c r="E25656"/>
    </row>
    <row r="25657" spans="5:5" ht="13.5" thickTop="1" thickBot="1">
      <c r="E25657"/>
    </row>
    <row r="25658" spans="5:5" ht="13.5" thickTop="1" thickBot="1">
      <c r="E25658"/>
    </row>
    <row r="25659" spans="5:5" ht="13.5" thickTop="1" thickBot="1">
      <c r="E25659"/>
    </row>
    <row r="25660" spans="5:5" ht="13.5" thickTop="1" thickBot="1">
      <c r="E25660"/>
    </row>
    <row r="25661" spans="5:5" ht="13.5" thickTop="1" thickBot="1">
      <c r="E25661"/>
    </row>
    <row r="25662" spans="5:5" ht="13.5" thickTop="1" thickBot="1">
      <c r="E25662"/>
    </row>
    <row r="25663" spans="5:5" ht="13.5" thickTop="1" thickBot="1">
      <c r="E25663"/>
    </row>
    <row r="25664" spans="5:5" ht="13.5" thickTop="1" thickBot="1">
      <c r="E25664"/>
    </row>
    <row r="25665" spans="5:5" ht="13.5" thickTop="1" thickBot="1">
      <c r="E25665"/>
    </row>
    <row r="25666" spans="5:5" ht="13.5" thickTop="1" thickBot="1">
      <c r="E25666"/>
    </row>
    <row r="25667" spans="5:5" ht="13.5" thickTop="1" thickBot="1">
      <c r="E25667"/>
    </row>
    <row r="25668" spans="5:5" ht="13.5" thickTop="1" thickBot="1">
      <c r="E25668"/>
    </row>
    <row r="25669" spans="5:5" ht="13.5" thickTop="1" thickBot="1">
      <c r="E25669"/>
    </row>
    <row r="25670" spans="5:5" ht="13.5" thickTop="1" thickBot="1">
      <c r="E25670"/>
    </row>
    <row r="25671" spans="5:5" ht="13.5" thickTop="1" thickBot="1">
      <c r="E25671"/>
    </row>
    <row r="25672" spans="5:5" ht="13.5" thickTop="1" thickBot="1">
      <c r="E25672"/>
    </row>
    <row r="25673" spans="5:5" ht="13.5" thickTop="1" thickBot="1">
      <c r="E25673"/>
    </row>
    <row r="25674" spans="5:5" ht="13.5" thickTop="1" thickBot="1">
      <c r="E25674"/>
    </row>
    <row r="25675" spans="5:5" ht="13.5" thickTop="1" thickBot="1">
      <c r="E25675"/>
    </row>
    <row r="25676" spans="5:5" ht="13.5" thickTop="1" thickBot="1">
      <c r="E25676"/>
    </row>
    <row r="25677" spans="5:5" ht="13.5" thickTop="1" thickBot="1">
      <c r="E25677"/>
    </row>
    <row r="25678" spans="5:5" ht="13.5" thickTop="1" thickBot="1">
      <c r="E25678"/>
    </row>
    <row r="25679" spans="5:5" ht="13.5" thickTop="1" thickBot="1">
      <c r="E25679"/>
    </row>
    <row r="25680" spans="5:5" ht="13.5" thickTop="1" thickBot="1">
      <c r="E25680"/>
    </row>
    <row r="25681" spans="5:5" ht="13.5" thickTop="1" thickBot="1">
      <c r="E25681"/>
    </row>
    <row r="25682" spans="5:5" ht="13.5" thickTop="1" thickBot="1">
      <c r="E25682"/>
    </row>
    <row r="25683" spans="5:5" ht="13.5" thickTop="1" thickBot="1">
      <c r="E25683"/>
    </row>
    <row r="25684" spans="5:5" ht="13.5" thickTop="1" thickBot="1">
      <c r="E25684"/>
    </row>
    <row r="25685" spans="5:5" ht="13.5" thickTop="1" thickBot="1">
      <c r="E25685"/>
    </row>
    <row r="25686" spans="5:5" ht="13.5" thickTop="1" thickBot="1">
      <c r="E25686"/>
    </row>
    <row r="25687" spans="5:5" ht="13.5" thickTop="1" thickBot="1">
      <c r="E25687"/>
    </row>
    <row r="25688" spans="5:5" ht="13" thickTop="1">
      <c r="E25688"/>
    </row>
    <row r="25689" spans="5:5">
      <c r="E25689"/>
    </row>
    <row r="25690" spans="5:5">
      <c r="E25690"/>
    </row>
    <row r="25691" spans="5:5">
      <c r="E25691"/>
    </row>
    <row r="25692" spans="5:5">
      <c r="E25692"/>
    </row>
    <row r="25693" spans="5:5">
      <c r="E25693"/>
    </row>
    <row r="25694" spans="5:5">
      <c r="E25694"/>
    </row>
    <row r="25695" spans="5:5">
      <c r="E25695"/>
    </row>
    <row r="25696" spans="5:5">
      <c r="E25696"/>
    </row>
    <row r="25697" spans="5:5">
      <c r="E25697"/>
    </row>
    <row r="25698" spans="5:5">
      <c r="E25698"/>
    </row>
    <row r="25699" spans="5:5">
      <c r="E25699"/>
    </row>
    <row r="25700" spans="5:5">
      <c r="E25700"/>
    </row>
    <row r="25701" spans="5:5" ht="13" thickBot="1">
      <c r="E25701"/>
    </row>
    <row r="25702" spans="5:5" ht="13.5" thickTop="1" thickBot="1">
      <c r="E25702"/>
    </row>
    <row r="25703" spans="5:5" ht="13.5" thickTop="1" thickBot="1">
      <c r="E25703"/>
    </row>
    <row r="25704" spans="5:5" ht="13.5" thickTop="1" thickBot="1">
      <c r="E25704"/>
    </row>
    <row r="25705" spans="5:5" ht="13.5" thickTop="1" thickBot="1">
      <c r="E25705"/>
    </row>
    <row r="25706" spans="5:5" ht="13.5" thickTop="1" thickBot="1">
      <c r="E25706"/>
    </row>
    <row r="25707" spans="5:5" ht="13.5" thickTop="1" thickBot="1">
      <c r="E25707"/>
    </row>
    <row r="25708" spans="5:5" ht="13.5" thickTop="1" thickBot="1">
      <c r="E25708"/>
    </row>
    <row r="25709" spans="5:5" ht="13.5" thickTop="1" thickBot="1">
      <c r="E25709"/>
    </row>
    <row r="25710" spans="5:5" ht="13.5" thickTop="1" thickBot="1">
      <c r="E25710"/>
    </row>
    <row r="25711" spans="5:5" ht="13.5" thickTop="1" thickBot="1">
      <c r="E25711"/>
    </row>
    <row r="25712" spans="5:5" ht="13.5" thickTop="1" thickBot="1">
      <c r="E25712"/>
    </row>
    <row r="25713" spans="5:5" ht="13.5" thickTop="1" thickBot="1">
      <c r="E25713"/>
    </row>
    <row r="25714" spans="5:5" ht="13.5" thickTop="1" thickBot="1">
      <c r="E25714"/>
    </row>
    <row r="25715" spans="5:5" ht="13.5" thickTop="1" thickBot="1">
      <c r="E25715"/>
    </row>
    <row r="25716" spans="5:5" ht="13.5" thickTop="1" thickBot="1">
      <c r="E25716"/>
    </row>
    <row r="25717" spans="5:5" ht="13.5" thickTop="1" thickBot="1">
      <c r="E25717"/>
    </row>
    <row r="25718" spans="5:5" ht="13.5" thickTop="1" thickBot="1">
      <c r="E25718"/>
    </row>
    <row r="25719" spans="5:5" ht="13.5" thickTop="1" thickBot="1">
      <c r="E25719"/>
    </row>
    <row r="25720" spans="5:5" ht="13.5" thickTop="1" thickBot="1">
      <c r="E25720"/>
    </row>
    <row r="25721" spans="5:5" ht="13.5" thickTop="1" thickBot="1">
      <c r="E25721"/>
    </row>
    <row r="25722" spans="5:5" ht="13.5" thickTop="1" thickBot="1">
      <c r="E25722"/>
    </row>
    <row r="25723" spans="5:5" ht="13.5" thickTop="1" thickBot="1">
      <c r="E25723"/>
    </row>
    <row r="25724" spans="5:5" ht="13.5" thickTop="1" thickBot="1">
      <c r="E25724"/>
    </row>
    <row r="25725" spans="5:5" ht="13.5" thickTop="1" thickBot="1">
      <c r="E25725"/>
    </row>
    <row r="25726" spans="5:5" ht="13.5" thickTop="1" thickBot="1">
      <c r="E25726"/>
    </row>
    <row r="25727" spans="5:5" ht="13.5" thickTop="1" thickBot="1">
      <c r="E25727"/>
    </row>
    <row r="25728" spans="5:5" ht="13.5" thickTop="1" thickBot="1">
      <c r="E25728"/>
    </row>
    <row r="25729" spans="5:5" ht="13.5" thickTop="1" thickBot="1">
      <c r="E25729"/>
    </row>
    <row r="25730" spans="5:5" ht="13.5" thickTop="1" thickBot="1">
      <c r="E25730"/>
    </row>
    <row r="25731" spans="5:5" ht="13.5" thickTop="1" thickBot="1">
      <c r="E25731"/>
    </row>
    <row r="25732" spans="5:5" ht="13.5" thickTop="1" thickBot="1">
      <c r="E25732"/>
    </row>
    <row r="25733" spans="5:5" ht="13.5" thickTop="1" thickBot="1">
      <c r="E25733"/>
    </row>
    <row r="25734" spans="5:5" ht="13.5" thickTop="1" thickBot="1">
      <c r="E25734"/>
    </row>
    <row r="25735" spans="5:5" ht="13.5" thickTop="1" thickBot="1">
      <c r="E25735"/>
    </row>
    <row r="25736" spans="5:5" ht="13.5" thickTop="1" thickBot="1">
      <c r="E25736"/>
    </row>
    <row r="25737" spans="5:5" ht="13.5" thickTop="1" thickBot="1">
      <c r="E25737"/>
    </row>
    <row r="25738" spans="5:5" ht="13.5" thickTop="1" thickBot="1">
      <c r="E25738"/>
    </row>
    <row r="25739" spans="5:5" ht="13.5" thickTop="1" thickBot="1">
      <c r="E25739"/>
    </row>
    <row r="25740" spans="5:5" ht="13.5" thickTop="1" thickBot="1">
      <c r="E25740"/>
    </row>
    <row r="25741" spans="5:5" ht="13.5" thickTop="1" thickBot="1">
      <c r="E25741"/>
    </row>
    <row r="25742" spans="5:5" ht="13.5" thickTop="1" thickBot="1">
      <c r="E25742"/>
    </row>
    <row r="25743" spans="5:5" ht="13.5" thickTop="1" thickBot="1">
      <c r="E25743"/>
    </row>
    <row r="25744" spans="5:5" ht="13.5" thickTop="1" thickBot="1">
      <c r="E25744"/>
    </row>
    <row r="25745" spans="5:5" ht="13.5" thickTop="1" thickBot="1">
      <c r="E25745"/>
    </row>
    <row r="25746" spans="5:5" ht="13.5" thickTop="1" thickBot="1">
      <c r="E25746"/>
    </row>
    <row r="25747" spans="5:5" ht="13.5" thickTop="1" thickBot="1">
      <c r="E25747"/>
    </row>
    <row r="25748" spans="5:5" ht="13.5" thickTop="1" thickBot="1">
      <c r="E25748"/>
    </row>
    <row r="25749" spans="5:5" ht="13.5" thickTop="1" thickBot="1">
      <c r="E25749"/>
    </row>
    <row r="25750" spans="5:5" ht="13.5" thickTop="1" thickBot="1">
      <c r="E25750"/>
    </row>
    <row r="25751" spans="5:5" ht="13.5" thickTop="1" thickBot="1">
      <c r="E25751"/>
    </row>
    <row r="25752" spans="5:5" ht="13.5" thickTop="1" thickBot="1">
      <c r="E25752"/>
    </row>
    <row r="25753" spans="5:5" ht="13.5" thickTop="1" thickBot="1">
      <c r="E25753"/>
    </row>
    <row r="25754" spans="5:5" ht="13.5" thickTop="1" thickBot="1">
      <c r="E25754"/>
    </row>
    <row r="25755" spans="5:5" ht="13.5" thickTop="1" thickBot="1">
      <c r="E25755"/>
    </row>
    <row r="25756" spans="5:5" ht="13.5" thickTop="1" thickBot="1">
      <c r="E25756"/>
    </row>
    <row r="25757" spans="5:5" ht="13.5" thickTop="1" thickBot="1">
      <c r="E25757"/>
    </row>
    <row r="25758" spans="5:5" ht="13" thickTop="1">
      <c r="E25758"/>
    </row>
    <row r="25759" spans="5:5">
      <c r="E25759"/>
    </row>
    <row r="25760" spans="5:5">
      <c r="E25760"/>
    </row>
    <row r="25761" spans="5:5">
      <c r="E25761"/>
    </row>
    <row r="25762" spans="5:5">
      <c r="E25762"/>
    </row>
    <row r="25763" spans="5:5">
      <c r="E25763"/>
    </row>
    <row r="25764" spans="5:5">
      <c r="E25764"/>
    </row>
    <row r="25765" spans="5:5">
      <c r="E25765"/>
    </row>
    <row r="25766" spans="5:5">
      <c r="E25766"/>
    </row>
    <row r="25767" spans="5:5">
      <c r="E25767"/>
    </row>
    <row r="25768" spans="5:5">
      <c r="E25768"/>
    </row>
    <row r="25769" spans="5:5">
      <c r="E25769"/>
    </row>
    <row r="25770" spans="5:5">
      <c r="E25770"/>
    </row>
    <row r="25771" spans="5:5" ht="13" thickBot="1">
      <c r="E25771"/>
    </row>
    <row r="25772" spans="5:5" ht="13.5" thickTop="1" thickBot="1">
      <c r="E25772"/>
    </row>
    <row r="25773" spans="5:5" ht="13.5" thickTop="1" thickBot="1">
      <c r="E25773"/>
    </row>
    <row r="25774" spans="5:5" ht="13.5" thickTop="1" thickBot="1">
      <c r="E25774"/>
    </row>
    <row r="25775" spans="5:5" ht="13.5" thickTop="1" thickBot="1">
      <c r="E25775"/>
    </row>
    <row r="25776" spans="5:5" ht="13.5" thickTop="1" thickBot="1">
      <c r="E25776"/>
    </row>
    <row r="25777" spans="5:5" ht="13.5" thickTop="1" thickBot="1">
      <c r="E25777"/>
    </row>
    <row r="25778" spans="5:5" ht="13.5" thickTop="1" thickBot="1">
      <c r="E25778"/>
    </row>
    <row r="25779" spans="5:5" ht="13.5" thickTop="1" thickBot="1">
      <c r="E25779"/>
    </row>
    <row r="25780" spans="5:5" ht="13.5" thickTop="1" thickBot="1">
      <c r="E25780"/>
    </row>
    <row r="25781" spans="5:5" ht="13.5" thickTop="1" thickBot="1">
      <c r="E25781"/>
    </row>
    <row r="25782" spans="5:5" ht="13.5" thickTop="1" thickBot="1">
      <c r="E25782"/>
    </row>
    <row r="25783" spans="5:5" ht="13.5" thickTop="1" thickBot="1">
      <c r="E25783"/>
    </row>
    <row r="25784" spans="5:5" ht="13.5" thickTop="1" thickBot="1">
      <c r="E25784"/>
    </row>
    <row r="25785" spans="5:5" ht="13.5" thickTop="1" thickBot="1">
      <c r="E25785"/>
    </row>
    <row r="25786" spans="5:5" ht="13.5" thickTop="1" thickBot="1">
      <c r="E25786"/>
    </row>
    <row r="25787" spans="5:5" ht="13.5" thickTop="1" thickBot="1">
      <c r="E25787"/>
    </row>
    <row r="25788" spans="5:5" ht="13.5" thickTop="1" thickBot="1">
      <c r="E25788"/>
    </row>
    <row r="25789" spans="5:5" ht="13.5" thickTop="1" thickBot="1">
      <c r="E25789"/>
    </row>
    <row r="25790" spans="5:5" ht="13.5" thickTop="1" thickBot="1">
      <c r="E25790"/>
    </row>
    <row r="25791" spans="5:5" ht="13.5" thickTop="1" thickBot="1">
      <c r="E25791"/>
    </row>
    <row r="25792" spans="5:5" ht="13.5" thickTop="1" thickBot="1">
      <c r="E25792"/>
    </row>
    <row r="25793" spans="5:5" ht="13.5" thickTop="1" thickBot="1">
      <c r="E25793"/>
    </row>
    <row r="25794" spans="5:5" ht="13.5" thickTop="1" thickBot="1">
      <c r="E25794"/>
    </row>
    <row r="25795" spans="5:5" ht="13.5" thickTop="1" thickBot="1">
      <c r="E25795"/>
    </row>
    <row r="25796" spans="5:5" ht="13.5" thickTop="1" thickBot="1">
      <c r="E25796"/>
    </row>
    <row r="25797" spans="5:5" ht="13.5" thickTop="1" thickBot="1">
      <c r="E25797"/>
    </row>
    <row r="25798" spans="5:5" ht="13.5" thickTop="1" thickBot="1">
      <c r="E25798"/>
    </row>
    <row r="25799" spans="5:5" ht="13.5" thickTop="1" thickBot="1">
      <c r="E25799"/>
    </row>
    <row r="25800" spans="5:5" ht="13.5" thickTop="1" thickBot="1">
      <c r="E25800"/>
    </row>
    <row r="25801" spans="5:5" ht="13.5" thickTop="1" thickBot="1">
      <c r="E25801"/>
    </row>
    <row r="25802" spans="5:5" ht="13.5" thickTop="1" thickBot="1">
      <c r="E25802"/>
    </row>
    <row r="25803" spans="5:5" ht="13.5" thickTop="1" thickBot="1">
      <c r="E25803"/>
    </row>
    <row r="25804" spans="5:5" ht="13.5" thickTop="1" thickBot="1">
      <c r="E25804"/>
    </row>
    <row r="25805" spans="5:5" ht="13.5" thickTop="1" thickBot="1">
      <c r="E25805"/>
    </row>
    <row r="25806" spans="5:5" ht="13.5" thickTop="1" thickBot="1">
      <c r="E25806"/>
    </row>
    <row r="25807" spans="5:5" ht="13.5" thickTop="1" thickBot="1">
      <c r="E25807"/>
    </row>
    <row r="25808" spans="5:5" ht="13.5" thickTop="1" thickBot="1">
      <c r="E25808"/>
    </row>
    <row r="25809" spans="5:5" ht="13.5" thickTop="1" thickBot="1">
      <c r="E25809"/>
    </row>
    <row r="25810" spans="5:5" ht="13.5" thickTop="1" thickBot="1">
      <c r="E25810"/>
    </row>
    <row r="25811" spans="5:5" ht="13.5" thickTop="1" thickBot="1">
      <c r="E25811"/>
    </row>
    <row r="25812" spans="5:5" ht="13.5" thickTop="1" thickBot="1">
      <c r="E25812"/>
    </row>
    <row r="25813" spans="5:5" ht="13.5" thickTop="1" thickBot="1">
      <c r="E25813"/>
    </row>
    <row r="25814" spans="5:5" ht="13.5" thickTop="1" thickBot="1">
      <c r="E25814"/>
    </row>
    <row r="25815" spans="5:5" ht="13.5" thickTop="1" thickBot="1">
      <c r="E25815"/>
    </row>
    <row r="25816" spans="5:5" ht="13.5" thickTop="1" thickBot="1">
      <c r="E25816"/>
    </row>
    <row r="25817" spans="5:5" ht="13.5" thickTop="1" thickBot="1">
      <c r="E25817"/>
    </row>
    <row r="25818" spans="5:5" ht="13.5" thickTop="1" thickBot="1">
      <c r="E25818"/>
    </row>
    <row r="25819" spans="5:5" ht="13.5" thickTop="1" thickBot="1">
      <c r="E25819"/>
    </row>
    <row r="25820" spans="5:5" ht="13.5" thickTop="1" thickBot="1">
      <c r="E25820"/>
    </row>
    <row r="25821" spans="5:5" ht="13.5" thickTop="1" thickBot="1">
      <c r="E25821"/>
    </row>
    <row r="25822" spans="5:5" ht="13.5" thickTop="1" thickBot="1">
      <c r="E25822"/>
    </row>
    <row r="25823" spans="5:5" ht="13.5" thickTop="1" thickBot="1">
      <c r="E25823"/>
    </row>
    <row r="25824" spans="5:5" ht="13.5" thickTop="1" thickBot="1">
      <c r="E25824"/>
    </row>
    <row r="25825" spans="5:5" ht="13.5" thickTop="1" thickBot="1">
      <c r="E25825"/>
    </row>
    <row r="25826" spans="5:5" ht="13.5" thickTop="1" thickBot="1">
      <c r="E25826"/>
    </row>
    <row r="25827" spans="5:5" ht="13.5" thickTop="1" thickBot="1">
      <c r="E25827"/>
    </row>
    <row r="25828" spans="5:5" ht="13" thickTop="1">
      <c r="E25828"/>
    </row>
    <row r="25829" spans="5:5">
      <c r="E25829"/>
    </row>
    <row r="25830" spans="5:5">
      <c r="E25830"/>
    </row>
    <row r="25831" spans="5:5">
      <c r="E25831"/>
    </row>
    <row r="25832" spans="5:5">
      <c r="E25832"/>
    </row>
    <row r="25833" spans="5:5">
      <c r="E25833"/>
    </row>
    <row r="25834" spans="5:5">
      <c r="E25834"/>
    </row>
    <row r="25835" spans="5:5">
      <c r="E25835"/>
    </row>
    <row r="25836" spans="5:5">
      <c r="E25836"/>
    </row>
    <row r="25837" spans="5:5">
      <c r="E25837"/>
    </row>
    <row r="25838" spans="5:5">
      <c r="E25838"/>
    </row>
    <row r="25839" spans="5:5">
      <c r="E25839"/>
    </row>
    <row r="25840" spans="5:5">
      <c r="E25840"/>
    </row>
    <row r="25841" spans="5:5" ht="13" thickBot="1">
      <c r="E25841"/>
    </row>
    <row r="25842" spans="5:5" ht="13.5" thickTop="1" thickBot="1">
      <c r="E25842"/>
    </row>
    <row r="25843" spans="5:5" ht="13.5" thickTop="1" thickBot="1">
      <c r="E25843"/>
    </row>
    <row r="25844" spans="5:5" ht="13.5" thickTop="1" thickBot="1">
      <c r="E25844"/>
    </row>
    <row r="25845" spans="5:5" ht="13.5" thickTop="1" thickBot="1">
      <c r="E25845"/>
    </row>
    <row r="25846" spans="5:5" ht="13.5" thickTop="1" thickBot="1">
      <c r="E25846"/>
    </row>
    <row r="25847" spans="5:5" ht="13.5" thickTop="1" thickBot="1">
      <c r="E25847"/>
    </row>
    <row r="25848" spans="5:5" ht="13.5" thickTop="1" thickBot="1">
      <c r="E25848"/>
    </row>
    <row r="25849" spans="5:5" ht="13.5" thickTop="1" thickBot="1">
      <c r="E25849"/>
    </row>
    <row r="25850" spans="5:5" ht="13.5" thickTop="1" thickBot="1">
      <c r="E25850"/>
    </row>
    <row r="25851" spans="5:5" ht="13.5" thickTop="1" thickBot="1">
      <c r="E25851"/>
    </row>
    <row r="25852" spans="5:5" ht="13.5" thickTop="1" thickBot="1">
      <c r="E25852"/>
    </row>
    <row r="25853" spans="5:5" ht="13.5" thickTop="1" thickBot="1">
      <c r="E25853"/>
    </row>
    <row r="25854" spans="5:5" ht="13.5" thickTop="1" thickBot="1">
      <c r="E25854"/>
    </row>
    <row r="25855" spans="5:5" ht="13.5" thickTop="1" thickBot="1">
      <c r="E25855"/>
    </row>
    <row r="25856" spans="5:5" ht="13.5" thickTop="1" thickBot="1">
      <c r="E25856"/>
    </row>
    <row r="25857" spans="5:5" ht="13.5" thickTop="1" thickBot="1">
      <c r="E25857"/>
    </row>
    <row r="25858" spans="5:5" ht="13.5" thickTop="1" thickBot="1">
      <c r="E25858"/>
    </row>
    <row r="25859" spans="5:5" ht="13.5" thickTop="1" thickBot="1">
      <c r="E25859"/>
    </row>
    <row r="25860" spans="5:5" ht="13.5" thickTop="1" thickBot="1">
      <c r="E25860"/>
    </row>
    <row r="25861" spans="5:5" ht="13.5" thickTop="1" thickBot="1">
      <c r="E25861"/>
    </row>
    <row r="25862" spans="5:5" ht="13.5" thickTop="1" thickBot="1">
      <c r="E25862"/>
    </row>
    <row r="25863" spans="5:5" ht="13.5" thickTop="1" thickBot="1">
      <c r="E25863"/>
    </row>
    <row r="25864" spans="5:5" ht="13.5" thickTop="1" thickBot="1">
      <c r="E25864"/>
    </row>
    <row r="25865" spans="5:5" ht="13.5" thickTop="1" thickBot="1">
      <c r="E25865"/>
    </row>
    <row r="25866" spans="5:5" ht="13.5" thickTop="1" thickBot="1">
      <c r="E25866"/>
    </row>
    <row r="25867" spans="5:5" ht="13.5" thickTop="1" thickBot="1">
      <c r="E25867"/>
    </row>
    <row r="25868" spans="5:5" ht="13.5" thickTop="1" thickBot="1">
      <c r="E25868"/>
    </row>
    <row r="25869" spans="5:5" ht="13.5" thickTop="1" thickBot="1">
      <c r="E25869"/>
    </row>
    <row r="25870" spans="5:5" ht="13.5" thickTop="1" thickBot="1">
      <c r="E25870"/>
    </row>
    <row r="25871" spans="5:5" ht="13.5" thickTop="1" thickBot="1">
      <c r="E25871"/>
    </row>
    <row r="25872" spans="5:5" ht="13.5" thickTop="1" thickBot="1">
      <c r="E25872"/>
    </row>
    <row r="25873" spans="5:5" ht="13.5" thickTop="1" thickBot="1">
      <c r="E25873"/>
    </row>
    <row r="25874" spans="5:5" ht="13.5" thickTop="1" thickBot="1">
      <c r="E25874"/>
    </row>
    <row r="25875" spans="5:5" ht="13.5" thickTop="1" thickBot="1">
      <c r="E25875"/>
    </row>
    <row r="25876" spans="5:5" ht="13.5" thickTop="1" thickBot="1">
      <c r="E25876"/>
    </row>
    <row r="25877" spans="5:5" ht="13.5" thickTop="1" thickBot="1">
      <c r="E25877"/>
    </row>
    <row r="25878" spans="5:5" ht="13.5" thickTop="1" thickBot="1">
      <c r="E25878"/>
    </row>
    <row r="25879" spans="5:5" ht="13.5" thickTop="1" thickBot="1">
      <c r="E25879"/>
    </row>
    <row r="25880" spans="5:5" ht="13.5" thickTop="1" thickBot="1">
      <c r="E25880"/>
    </row>
    <row r="25881" spans="5:5" ht="13.5" thickTop="1" thickBot="1">
      <c r="E25881"/>
    </row>
    <row r="25882" spans="5:5" ht="13.5" thickTop="1" thickBot="1">
      <c r="E25882"/>
    </row>
    <row r="25883" spans="5:5" ht="13.5" thickTop="1" thickBot="1">
      <c r="E25883"/>
    </row>
    <row r="25884" spans="5:5" ht="13.5" thickTop="1" thickBot="1">
      <c r="E25884"/>
    </row>
    <row r="25885" spans="5:5" ht="13.5" thickTop="1" thickBot="1">
      <c r="E25885"/>
    </row>
    <row r="25886" spans="5:5" ht="13.5" thickTop="1" thickBot="1">
      <c r="E25886"/>
    </row>
    <row r="25887" spans="5:5" ht="13.5" thickTop="1" thickBot="1">
      <c r="E25887"/>
    </row>
    <row r="25888" spans="5:5" ht="13.5" thickTop="1" thickBot="1">
      <c r="E25888"/>
    </row>
    <row r="25889" spans="5:5" ht="13.5" thickTop="1" thickBot="1">
      <c r="E25889"/>
    </row>
    <row r="25890" spans="5:5" ht="13.5" thickTop="1" thickBot="1">
      <c r="E25890"/>
    </row>
    <row r="25891" spans="5:5" ht="13.5" thickTop="1" thickBot="1">
      <c r="E25891"/>
    </row>
    <row r="25892" spans="5:5" ht="13.5" thickTop="1" thickBot="1">
      <c r="E25892"/>
    </row>
    <row r="25893" spans="5:5" ht="13.5" thickTop="1" thickBot="1">
      <c r="E25893"/>
    </row>
    <row r="25894" spans="5:5" ht="13.5" thickTop="1" thickBot="1">
      <c r="E25894"/>
    </row>
    <row r="25895" spans="5:5" ht="13.5" thickTop="1" thickBot="1">
      <c r="E25895"/>
    </row>
    <row r="25896" spans="5:5" ht="13.5" thickTop="1" thickBot="1">
      <c r="E25896"/>
    </row>
    <row r="25897" spans="5:5" ht="13.5" thickTop="1" thickBot="1">
      <c r="E25897"/>
    </row>
    <row r="25898" spans="5:5" ht="13" thickTop="1">
      <c r="E25898"/>
    </row>
    <row r="25899" spans="5:5">
      <c r="E25899"/>
    </row>
    <row r="25900" spans="5:5">
      <c r="E25900"/>
    </row>
    <row r="25901" spans="5:5">
      <c r="E25901"/>
    </row>
    <row r="25902" spans="5:5">
      <c r="E25902"/>
    </row>
    <row r="25903" spans="5:5">
      <c r="E25903"/>
    </row>
    <row r="25904" spans="5:5">
      <c r="E25904"/>
    </row>
    <row r="25905" spans="5:5">
      <c r="E25905"/>
    </row>
    <row r="25906" spans="5:5">
      <c r="E25906"/>
    </row>
    <row r="25907" spans="5:5">
      <c r="E25907"/>
    </row>
    <row r="25908" spans="5:5">
      <c r="E25908"/>
    </row>
    <row r="25909" spans="5:5">
      <c r="E25909"/>
    </row>
    <row r="25910" spans="5:5">
      <c r="E25910"/>
    </row>
    <row r="25911" spans="5:5" ht="13" thickBot="1">
      <c r="E25911"/>
    </row>
    <row r="25912" spans="5:5" ht="13.5" thickTop="1" thickBot="1">
      <c r="E25912"/>
    </row>
    <row r="25913" spans="5:5" ht="13.5" thickTop="1" thickBot="1">
      <c r="E25913"/>
    </row>
    <row r="25914" spans="5:5" ht="13.5" thickTop="1" thickBot="1">
      <c r="E25914"/>
    </row>
    <row r="25915" spans="5:5" ht="13.5" thickTop="1" thickBot="1">
      <c r="E25915"/>
    </row>
    <row r="25916" spans="5:5" ht="13.5" thickTop="1" thickBot="1">
      <c r="E25916"/>
    </row>
    <row r="25917" spans="5:5" ht="13.5" thickTop="1" thickBot="1">
      <c r="E25917"/>
    </row>
    <row r="25918" spans="5:5" ht="13.5" thickTop="1" thickBot="1">
      <c r="E25918"/>
    </row>
    <row r="25919" spans="5:5" ht="13.5" thickTop="1" thickBot="1">
      <c r="E25919"/>
    </row>
    <row r="25920" spans="5:5" ht="13.5" thickTop="1" thickBot="1">
      <c r="E25920"/>
    </row>
    <row r="25921" spans="5:5" ht="13.5" thickTop="1" thickBot="1">
      <c r="E25921"/>
    </row>
    <row r="25922" spans="5:5" ht="13.5" thickTop="1" thickBot="1">
      <c r="E25922"/>
    </row>
    <row r="25923" spans="5:5" ht="13.5" thickTop="1" thickBot="1">
      <c r="E25923"/>
    </row>
    <row r="25924" spans="5:5" ht="13.5" thickTop="1" thickBot="1">
      <c r="E25924"/>
    </row>
    <row r="25925" spans="5:5" ht="13.5" thickTop="1" thickBot="1">
      <c r="E25925"/>
    </row>
    <row r="25926" spans="5:5" ht="13.5" thickTop="1" thickBot="1">
      <c r="E25926"/>
    </row>
    <row r="25927" spans="5:5" ht="13.5" thickTop="1" thickBot="1">
      <c r="E25927"/>
    </row>
    <row r="25928" spans="5:5" ht="13.5" thickTop="1" thickBot="1">
      <c r="E25928"/>
    </row>
    <row r="25929" spans="5:5" ht="13.5" thickTop="1" thickBot="1">
      <c r="E25929"/>
    </row>
    <row r="25930" spans="5:5" ht="13.5" thickTop="1" thickBot="1">
      <c r="E25930"/>
    </row>
    <row r="25931" spans="5:5" ht="13.5" thickTop="1" thickBot="1">
      <c r="E25931"/>
    </row>
    <row r="25932" spans="5:5" ht="13.5" thickTop="1" thickBot="1">
      <c r="E25932"/>
    </row>
    <row r="25933" spans="5:5" ht="13.5" thickTop="1" thickBot="1">
      <c r="E25933"/>
    </row>
    <row r="25934" spans="5:5" ht="13.5" thickTop="1" thickBot="1">
      <c r="E25934"/>
    </row>
    <row r="25935" spans="5:5" ht="13.5" thickTop="1" thickBot="1">
      <c r="E25935"/>
    </row>
    <row r="25936" spans="5:5" ht="13.5" thickTop="1" thickBot="1">
      <c r="E25936"/>
    </row>
    <row r="25937" spans="5:5" ht="13.5" thickTop="1" thickBot="1">
      <c r="E25937"/>
    </row>
    <row r="25938" spans="5:5" ht="13.5" thickTop="1" thickBot="1">
      <c r="E25938"/>
    </row>
    <row r="25939" spans="5:5" ht="13.5" thickTop="1" thickBot="1">
      <c r="E25939"/>
    </row>
    <row r="25940" spans="5:5" ht="13.5" thickTop="1" thickBot="1">
      <c r="E25940"/>
    </row>
    <row r="25941" spans="5:5" ht="13.5" thickTop="1" thickBot="1">
      <c r="E25941"/>
    </row>
    <row r="25942" spans="5:5" ht="13.5" thickTop="1" thickBot="1">
      <c r="E25942"/>
    </row>
    <row r="25943" spans="5:5" ht="13.5" thickTop="1" thickBot="1">
      <c r="E25943"/>
    </row>
    <row r="25944" spans="5:5" ht="13.5" thickTop="1" thickBot="1">
      <c r="E25944"/>
    </row>
    <row r="25945" spans="5:5" ht="13.5" thickTop="1" thickBot="1">
      <c r="E25945"/>
    </row>
    <row r="25946" spans="5:5" ht="13.5" thickTop="1" thickBot="1">
      <c r="E25946"/>
    </row>
    <row r="25947" spans="5:5" ht="13.5" thickTop="1" thickBot="1">
      <c r="E25947"/>
    </row>
    <row r="25948" spans="5:5" ht="13.5" thickTop="1" thickBot="1">
      <c r="E25948"/>
    </row>
    <row r="25949" spans="5:5" ht="13.5" thickTop="1" thickBot="1">
      <c r="E25949"/>
    </row>
    <row r="25950" spans="5:5" ht="13.5" thickTop="1" thickBot="1">
      <c r="E25950"/>
    </row>
    <row r="25951" spans="5:5" ht="13.5" thickTop="1" thickBot="1">
      <c r="E25951"/>
    </row>
    <row r="25952" spans="5:5" ht="13.5" thickTop="1" thickBot="1">
      <c r="E25952"/>
    </row>
    <row r="25953" spans="5:5" ht="13.5" thickTop="1" thickBot="1">
      <c r="E25953"/>
    </row>
    <row r="25954" spans="5:5" ht="13.5" thickTop="1" thickBot="1">
      <c r="E25954"/>
    </row>
    <row r="25955" spans="5:5" ht="13.5" thickTop="1" thickBot="1">
      <c r="E25955"/>
    </row>
    <row r="25956" spans="5:5" ht="13.5" thickTop="1" thickBot="1">
      <c r="E25956"/>
    </row>
    <row r="25957" spans="5:5" ht="13.5" thickTop="1" thickBot="1">
      <c r="E25957"/>
    </row>
    <row r="25958" spans="5:5" ht="13.5" thickTop="1" thickBot="1">
      <c r="E25958"/>
    </row>
    <row r="25959" spans="5:5" ht="13.5" thickTop="1" thickBot="1">
      <c r="E25959"/>
    </row>
    <row r="25960" spans="5:5" ht="13.5" thickTop="1" thickBot="1">
      <c r="E25960"/>
    </row>
    <row r="25961" spans="5:5" ht="13.5" thickTop="1" thickBot="1">
      <c r="E25961"/>
    </row>
    <row r="25962" spans="5:5" ht="13.5" thickTop="1" thickBot="1">
      <c r="E25962"/>
    </row>
    <row r="25963" spans="5:5" ht="13.5" thickTop="1" thickBot="1">
      <c r="E25963"/>
    </row>
    <row r="25964" spans="5:5" ht="13.5" thickTop="1" thickBot="1">
      <c r="E25964"/>
    </row>
    <row r="25965" spans="5:5" ht="13.5" thickTop="1" thickBot="1">
      <c r="E25965"/>
    </row>
    <row r="25966" spans="5:5" ht="13.5" thickTop="1" thickBot="1">
      <c r="E25966"/>
    </row>
    <row r="25967" spans="5:5" ht="13.5" thickTop="1" thickBot="1">
      <c r="E25967"/>
    </row>
    <row r="25968" spans="5:5" ht="13" thickTop="1">
      <c r="E25968"/>
    </row>
    <row r="25969" spans="5:5">
      <c r="E25969"/>
    </row>
    <row r="25970" spans="5:5">
      <c r="E25970"/>
    </row>
    <row r="25971" spans="5:5">
      <c r="E25971"/>
    </row>
    <row r="25972" spans="5:5">
      <c r="E25972"/>
    </row>
    <row r="25973" spans="5:5">
      <c r="E25973"/>
    </row>
    <row r="25974" spans="5:5">
      <c r="E25974"/>
    </row>
    <row r="25975" spans="5:5">
      <c r="E25975"/>
    </row>
    <row r="25976" spans="5:5">
      <c r="E25976"/>
    </row>
    <row r="25977" spans="5:5">
      <c r="E25977"/>
    </row>
    <row r="25978" spans="5:5">
      <c r="E25978"/>
    </row>
    <row r="25979" spans="5:5">
      <c r="E25979"/>
    </row>
    <row r="25980" spans="5:5">
      <c r="E25980"/>
    </row>
    <row r="25981" spans="5:5" ht="13" thickBot="1">
      <c r="E25981"/>
    </row>
    <row r="25982" spans="5:5" ht="13.5" thickTop="1" thickBot="1">
      <c r="E25982"/>
    </row>
    <row r="25983" spans="5:5" ht="13.5" thickTop="1" thickBot="1">
      <c r="E25983"/>
    </row>
    <row r="25984" spans="5:5" ht="13.5" thickTop="1" thickBot="1">
      <c r="E25984"/>
    </row>
    <row r="25985" spans="5:5" ht="13.5" thickTop="1" thickBot="1">
      <c r="E25985"/>
    </row>
    <row r="25986" spans="5:5" ht="13.5" thickTop="1" thickBot="1">
      <c r="E25986"/>
    </row>
    <row r="25987" spans="5:5" ht="13.5" thickTop="1" thickBot="1">
      <c r="E25987"/>
    </row>
    <row r="25988" spans="5:5" ht="13.5" thickTop="1" thickBot="1">
      <c r="E25988"/>
    </row>
    <row r="25989" spans="5:5" ht="13.5" thickTop="1" thickBot="1">
      <c r="E25989"/>
    </row>
    <row r="25990" spans="5:5" ht="13.5" thickTop="1" thickBot="1">
      <c r="E25990"/>
    </row>
    <row r="25991" spans="5:5" ht="13.5" thickTop="1" thickBot="1">
      <c r="E25991"/>
    </row>
    <row r="25992" spans="5:5" ht="13.5" thickTop="1" thickBot="1">
      <c r="E25992"/>
    </row>
    <row r="25993" spans="5:5" ht="13.5" thickTop="1" thickBot="1">
      <c r="E25993"/>
    </row>
    <row r="25994" spans="5:5" ht="13.5" thickTop="1" thickBot="1">
      <c r="E25994"/>
    </row>
    <row r="25995" spans="5:5" ht="13.5" thickTop="1" thickBot="1">
      <c r="E25995"/>
    </row>
    <row r="25996" spans="5:5" ht="13.5" thickTop="1" thickBot="1">
      <c r="E25996"/>
    </row>
    <row r="25997" spans="5:5" ht="13.5" thickTop="1" thickBot="1">
      <c r="E25997"/>
    </row>
    <row r="25998" spans="5:5" ht="13.5" thickTop="1" thickBot="1">
      <c r="E25998"/>
    </row>
    <row r="25999" spans="5:5" ht="13.5" thickTop="1" thickBot="1">
      <c r="E25999"/>
    </row>
    <row r="26000" spans="5:5" ht="13.5" thickTop="1" thickBot="1">
      <c r="E26000"/>
    </row>
    <row r="26001" spans="5:5" ht="13.5" thickTop="1" thickBot="1">
      <c r="E26001"/>
    </row>
    <row r="26002" spans="5:5" ht="13.5" thickTop="1" thickBot="1">
      <c r="E26002"/>
    </row>
    <row r="26003" spans="5:5" ht="13.5" thickTop="1" thickBot="1">
      <c r="E26003"/>
    </row>
    <row r="26004" spans="5:5" ht="13.5" thickTop="1" thickBot="1">
      <c r="E26004"/>
    </row>
    <row r="26005" spans="5:5" ht="13.5" thickTop="1" thickBot="1">
      <c r="E26005"/>
    </row>
    <row r="26006" spans="5:5" ht="13.5" thickTop="1" thickBot="1">
      <c r="E26006"/>
    </row>
    <row r="26007" spans="5:5" ht="13.5" thickTop="1" thickBot="1">
      <c r="E26007"/>
    </row>
    <row r="26008" spans="5:5" ht="13.5" thickTop="1" thickBot="1">
      <c r="E26008"/>
    </row>
    <row r="26009" spans="5:5" ht="13.5" thickTop="1" thickBot="1">
      <c r="E26009"/>
    </row>
    <row r="26010" spans="5:5" ht="13.5" thickTop="1" thickBot="1">
      <c r="E26010"/>
    </row>
    <row r="26011" spans="5:5" ht="13.5" thickTop="1" thickBot="1">
      <c r="E26011"/>
    </row>
    <row r="26012" spans="5:5" ht="13.5" thickTop="1" thickBot="1">
      <c r="E26012"/>
    </row>
    <row r="26013" spans="5:5" ht="13.5" thickTop="1" thickBot="1">
      <c r="E26013"/>
    </row>
    <row r="26014" spans="5:5" ht="13.5" thickTop="1" thickBot="1">
      <c r="E26014"/>
    </row>
    <row r="26015" spans="5:5" ht="13.5" thickTop="1" thickBot="1">
      <c r="E26015"/>
    </row>
    <row r="26016" spans="5:5" ht="13.5" thickTop="1" thickBot="1">
      <c r="E26016"/>
    </row>
    <row r="26017" spans="5:5" ht="13.5" thickTop="1" thickBot="1">
      <c r="E26017"/>
    </row>
    <row r="26018" spans="5:5" ht="13.5" thickTop="1" thickBot="1">
      <c r="E26018"/>
    </row>
    <row r="26019" spans="5:5" ht="13.5" thickTop="1" thickBot="1">
      <c r="E26019"/>
    </row>
    <row r="26020" spans="5:5" ht="13.5" thickTop="1" thickBot="1">
      <c r="E26020"/>
    </row>
    <row r="26021" spans="5:5" ht="13.5" thickTop="1" thickBot="1">
      <c r="E26021"/>
    </row>
    <row r="26022" spans="5:5" ht="13.5" thickTop="1" thickBot="1">
      <c r="E26022"/>
    </row>
    <row r="26023" spans="5:5" ht="13.5" thickTop="1" thickBot="1">
      <c r="E26023"/>
    </row>
    <row r="26024" spans="5:5" ht="13.5" thickTop="1" thickBot="1">
      <c r="E26024"/>
    </row>
    <row r="26025" spans="5:5" ht="13.5" thickTop="1" thickBot="1">
      <c r="E26025"/>
    </row>
    <row r="26026" spans="5:5" ht="13.5" thickTop="1" thickBot="1">
      <c r="E26026"/>
    </row>
    <row r="26027" spans="5:5" ht="13.5" thickTop="1" thickBot="1">
      <c r="E26027"/>
    </row>
    <row r="26028" spans="5:5" ht="13.5" thickTop="1" thickBot="1">
      <c r="E26028"/>
    </row>
    <row r="26029" spans="5:5" ht="13.5" thickTop="1" thickBot="1">
      <c r="E26029"/>
    </row>
    <row r="26030" spans="5:5" ht="13.5" thickTop="1" thickBot="1">
      <c r="E26030"/>
    </row>
    <row r="26031" spans="5:5" ht="13.5" thickTop="1" thickBot="1">
      <c r="E26031"/>
    </row>
    <row r="26032" spans="5:5" ht="13.5" thickTop="1" thickBot="1">
      <c r="E26032"/>
    </row>
    <row r="26033" spans="5:5" ht="13.5" thickTop="1" thickBot="1">
      <c r="E26033"/>
    </row>
    <row r="26034" spans="5:5" ht="13.5" thickTop="1" thickBot="1">
      <c r="E26034"/>
    </row>
    <row r="26035" spans="5:5" ht="13.5" thickTop="1" thickBot="1">
      <c r="E26035"/>
    </row>
    <row r="26036" spans="5:5" ht="13.5" thickTop="1" thickBot="1">
      <c r="E26036"/>
    </row>
    <row r="26037" spans="5:5" ht="13.5" thickTop="1" thickBot="1">
      <c r="E26037"/>
    </row>
    <row r="26038" spans="5:5" ht="13" thickTop="1">
      <c r="E26038"/>
    </row>
    <row r="26039" spans="5:5">
      <c r="E26039"/>
    </row>
    <row r="26040" spans="5:5">
      <c r="E26040"/>
    </row>
    <row r="26041" spans="5:5">
      <c r="E26041"/>
    </row>
    <row r="26042" spans="5:5">
      <c r="E26042"/>
    </row>
    <row r="26043" spans="5:5">
      <c r="E26043"/>
    </row>
    <row r="26044" spans="5:5">
      <c r="E26044"/>
    </row>
    <row r="26045" spans="5:5">
      <c r="E26045"/>
    </row>
    <row r="26046" spans="5:5">
      <c r="E26046"/>
    </row>
    <row r="26047" spans="5:5">
      <c r="E26047"/>
    </row>
    <row r="26048" spans="5:5">
      <c r="E26048"/>
    </row>
    <row r="26049" spans="5:5">
      <c r="E26049"/>
    </row>
    <row r="26050" spans="5:5">
      <c r="E26050"/>
    </row>
    <row r="26051" spans="5:5" ht="13" thickBot="1">
      <c r="E26051"/>
    </row>
    <row r="26052" spans="5:5" ht="13.5" thickTop="1" thickBot="1">
      <c r="E26052"/>
    </row>
    <row r="26053" spans="5:5" ht="13.5" thickTop="1" thickBot="1">
      <c r="E26053"/>
    </row>
    <row r="26054" spans="5:5" ht="13.5" thickTop="1" thickBot="1">
      <c r="E26054"/>
    </row>
    <row r="26055" spans="5:5" ht="13.5" thickTop="1" thickBot="1">
      <c r="E26055"/>
    </row>
    <row r="26056" spans="5:5" ht="13.5" thickTop="1" thickBot="1">
      <c r="E26056"/>
    </row>
    <row r="26057" spans="5:5" ht="13.5" thickTop="1" thickBot="1">
      <c r="E26057"/>
    </row>
    <row r="26058" spans="5:5" ht="13.5" thickTop="1" thickBot="1">
      <c r="E26058"/>
    </row>
    <row r="26059" spans="5:5" ht="13.5" thickTop="1" thickBot="1">
      <c r="E26059"/>
    </row>
    <row r="26060" spans="5:5" ht="13.5" thickTop="1" thickBot="1">
      <c r="E26060"/>
    </row>
    <row r="26061" spans="5:5" ht="13.5" thickTop="1" thickBot="1">
      <c r="E26061"/>
    </row>
    <row r="26062" spans="5:5" ht="13.5" thickTop="1" thickBot="1">
      <c r="E26062"/>
    </row>
    <row r="26063" spans="5:5" ht="13.5" thickTop="1" thickBot="1">
      <c r="E26063"/>
    </row>
    <row r="26064" spans="5:5" ht="13.5" thickTop="1" thickBot="1">
      <c r="E26064"/>
    </row>
    <row r="26065" spans="5:5" ht="13.5" thickTop="1" thickBot="1">
      <c r="E26065"/>
    </row>
    <row r="26066" spans="5:5" ht="13.5" thickTop="1" thickBot="1">
      <c r="E26066"/>
    </row>
    <row r="26067" spans="5:5" ht="13.5" thickTop="1" thickBot="1">
      <c r="E26067"/>
    </row>
    <row r="26068" spans="5:5" ht="13.5" thickTop="1" thickBot="1">
      <c r="E26068"/>
    </row>
    <row r="26069" spans="5:5" ht="13.5" thickTop="1" thickBot="1">
      <c r="E26069"/>
    </row>
    <row r="26070" spans="5:5" ht="13.5" thickTop="1" thickBot="1">
      <c r="E26070"/>
    </row>
    <row r="26071" spans="5:5" ht="13.5" thickTop="1" thickBot="1">
      <c r="E26071"/>
    </row>
    <row r="26072" spans="5:5" ht="13.5" thickTop="1" thickBot="1">
      <c r="E26072"/>
    </row>
    <row r="26073" spans="5:5" ht="13.5" thickTop="1" thickBot="1">
      <c r="E26073"/>
    </row>
    <row r="26074" spans="5:5" ht="13.5" thickTop="1" thickBot="1">
      <c r="E26074"/>
    </row>
    <row r="26075" spans="5:5" ht="13.5" thickTop="1" thickBot="1">
      <c r="E26075"/>
    </row>
    <row r="26076" spans="5:5" ht="13.5" thickTop="1" thickBot="1">
      <c r="E26076"/>
    </row>
    <row r="26077" spans="5:5" ht="13.5" thickTop="1" thickBot="1">
      <c r="E26077"/>
    </row>
    <row r="26078" spans="5:5" ht="13.5" thickTop="1" thickBot="1">
      <c r="E26078"/>
    </row>
    <row r="26079" spans="5:5" ht="13.5" thickTop="1" thickBot="1">
      <c r="E26079"/>
    </row>
    <row r="26080" spans="5:5" ht="13.5" thickTop="1" thickBot="1">
      <c r="E26080"/>
    </row>
    <row r="26081" spans="5:5" ht="13.5" thickTop="1" thickBot="1">
      <c r="E26081"/>
    </row>
    <row r="26082" spans="5:5" ht="13.5" thickTop="1" thickBot="1">
      <c r="E26082"/>
    </row>
    <row r="26083" spans="5:5" ht="13.5" thickTop="1" thickBot="1">
      <c r="E26083"/>
    </row>
    <row r="26084" spans="5:5" ht="13.5" thickTop="1" thickBot="1">
      <c r="E26084"/>
    </row>
    <row r="26085" spans="5:5" ht="13.5" thickTop="1" thickBot="1">
      <c r="E26085"/>
    </row>
    <row r="26086" spans="5:5" ht="13.5" thickTop="1" thickBot="1">
      <c r="E26086"/>
    </row>
    <row r="26087" spans="5:5" ht="13.5" thickTop="1" thickBot="1">
      <c r="E26087"/>
    </row>
    <row r="26088" spans="5:5" ht="13.5" thickTop="1" thickBot="1">
      <c r="E26088"/>
    </row>
    <row r="26089" spans="5:5" ht="13.5" thickTop="1" thickBot="1">
      <c r="E26089"/>
    </row>
    <row r="26090" spans="5:5" ht="13.5" thickTop="1" thickBot="1">
      <c r="E26090"/>
    </row>
    <row r="26091" spans="5:5" ht="13.5" thickTop="1" thickBot="1">
      <c r="E26091"/>
    </row>
    <row r="26092" spans="5:5" ht="13.5" thickTop="1" thickBot="1">
      <c r="E26092"/>
    </row>
    <row r="26093" spans="5:5" ht="13.5" thickTop="1" thickBot="1">
      <c r="E26093"/>
    </row>
    <row r="26094" spans="5:5" ht="13.5" thickTop="1" thickBot="1">
      <c r="E26094"/>
    </row>
    <row r="26095" spans="5:5" ht="13.5" thickTop="1" thickBot="1">
      <c r="E26095"/>
    </row>
    <row r="26096" spans="5:5" ht="13.5" thickTop="1" thickBot="1">
      <c r="E26096"/>
    </row>
    <row r="26097" spans="5:5" ht="13.5" thickTop="1" thickBot="1">
      <c r="E26097"/>
    </row>
    <row r="26098" spans="5:5" ht="13.5" thickTop="1" thickBot="1">
      <c r="E26098"/>
    </row>
    <row r="26099" spans="5:5" ht="13.5" thickTop="1" thickBot="1">
      <c r="E26099"/>
    </row>
    <row r="26100" spans="5:5" ht="13.5" thickTop="1" thickBot="1">
      <c r="E26100"/>
    </row>
    <row r="26101" spans="5:5" ht="13.5" thickTop="1" thickBot="1">
      <c r="E26101"/>
    </row>
    <row r="26102" spans="5:5" ht="13.5" thickTop="1" thickBot="1">
      <c r="E26102"/>
    </row>
    <row r="26103" spans="5:5" ht="13.5" thickTop="1" thickBot="1">
      <c r="E26103"/>
    </row>
    <row r="26104" spans="5:5" ht="13.5" thickTop="1" thickBot="1">
      <c r="E26104"/>
    </row>
    <row r="26105" spans="5:5" ht="13.5" thickTop="1" thickBot="1">
      <c r="E26105"/>
    </row>
    <row r="26106" spans="5:5" ht="13.5" thickTop="1" thickBot="1">
      <c r="E26106"/>
    </row>
    <row r="26107" spans="5:5" ht="13.5" thickTop="1" thickBot="1">
      <c r="E26107"/>
    </row>
    <row r="26108" spans="5:5" ht="13" thickTop="1">
      <c r="E26108"/>
    </row>
    <row r="26109" spans="5:5">
      <c r="E26109"/>
    </row>
    <row r="26110" spans="5:5">
      <c r="E26110"/>
    </row>
    <row r="26111" spans="5:5">
      <c r="E26111"/>
    </row>
    <row r="26112" spans="5:5">
      <c r="E26112"/>
    </row>
    <row r="26113" spans="5:5">
      <c r="E26113"/>
    </row>
    <row r="26114" spans="5:5">
      <c r="E26114"/>
    </row>
    <row r="26115" spans="5:5">
      <c r="E26115"/>
    </row>
    <row r="26116" spans="5:5">
      <c r="E26116"/>
    </row>
    <row r="26117" spans="5:5">
      <c r="E26117"/>
    </row>
    <row r="26118" spans="5:5">
      <c r="E26118"/>
    </row>
    <row r="26119" spans="5:5">
      <c r="E26119"/>
    </row>
    <row r="26120" spans="5:5">
      <c r="E26120"/>
    </row>
    <row r="26121" spans="5:5" ht="13" thickBot="1">
      <c r="E26121"/>
    </row>
    <row r="26122" spans="5:5" ht="13.5" thickTop="1" thickBot="1">
      <c r="E26122"/>
    </row>
    <row r="26123" spans="5:5" ht="13.5" thickTop="1" thickBot="1">
      <c r="E26123"/>
    </row>
    <row r="26124" spans="5:5" ht="13.5" thickTop="1" thickBot="1">
      <c r="E26124"/>
    </row>
    <row r="26125" spans="5:5" ht="13.5" thickTop="1" thickBot="1">
      <c r="E26125"/>
    </row>
    <row r="26126" spans="5:5" ht="13.5" thickTop="1" thickBot="1">
      <c r="E26126"/>
    </row>
    <row r="26127" spans="5:5" ht="13.5" thickTop="1" thickBot="1">
      <c r="E26127"/>
    </row>
    <row r="26128" spans="5:5" ht="13.5" thickTop="1" thickBot="1">
      <c r="E26128"/>
    </row>
    <row r="26129" spans="5:5" ht="13.5" thickTop="1" thickBot="1">
      <c r="E26129"/>
    </row>
    <row r="26130" spans="5:5" ht="13.5" thickTop="1" thickBot="1">
      <c r="E26130"/>
    </row>
    <row r="26131" spans="5:5" ht="13.5" thickTop="1" thickBot="1">
      <c r="E26131"/>
    </row>
    <row r="26132" spans="5:5" ht="13.5" thickTop="1" thickBot="1">
      <c r="E26132"/>
    </row>
    <row r="26133" spans="5:5" ht="13.5" thickTop="1" thickBot="1">
      <c r="E26133"/>
    </row>
    <row r="26134" spans="5:5" ht="13.5" thickTop="1" thickBot="1">
      <c r="E26134"/>
    </row>
    <row r="26135" spans="5:5" ht="13.5" thickTop="1" thickBot="1">
      <c r="E26135"/>
    </row>
    <row r="26136" spans="5:5" ht="13.5" thickTop="1" thickBot="1">
      <c r="E26136"/>
    </row>
    <row r="26137" spans="5:5" ht="13.5" thickTop="1" thickBot="1">
      <c r="E26137"/>
    </row>
    <row r="26138" spans="5:5" ht="13.5" thickTop="1" thickBot="1">
      <c r="E26138"/>
    </row>
    <row r="26139" spans="5:5" ht="13.5" thickTop="1" thickBot="1">
      <c r="E26139"/>
    </row>
    <row r="26140" spans="5:5" ht="13.5" thickTop="1" thickBot="1">
      <c r="E26140"/>
    </row>
    <row r="26141" spans="5:5" ht="13.5" thickTop="1" thickBot="1">
      <c r="E26141"/>
    </row>
    <row r="26142" spans="5:5" ht="13.5" thickTop="1" thickBot="1">
      <c r="E26142"/>
    </row>
    <row r="26143" spans="5:5" ht="13.5" thickTop="1" thickBot="1">
      <c r="E26143"/>
    </row>
    <row r="26144" spans="5:5" ht="13.5" thickTop="1" thickBot="1">
      <c r="E26144"/>
    </row>
    <row r="26145" spans="5:5" ht="13.5" thickTop="1" thickBot="1">
      <c r="E26145"/>
    </row>
    <row r="26146" spans="5:5" ht="13.5" thickTop="1" thickBot="1">
      <c r="E26146"/>
    </row>
    <row r="26147" spans="5:5" ht="13.5" thickTop="1" thickBot="1">
      <c r="E26147"/>
    </row>
    <row r="26148" spans="5:5" ht="13.5" thickTop="1" thickBot="1">
      <c r="E26148"/>
    </row>
    <row r="26149" spans="5:5" ht="13.5" thickTop="1" thickBot="1">
      <c r="E26149"/>
    </row>
    <row r="26150" spans="5:5" ht="13.5" thickTop="1" thickBot="1">
      <c r="E26150"/>
    </row>
    <row r="26151" spans="5:5" ht="13.5" thickTop="1" thickBot="1">
      <c r="E26151"/>
    </row>
    <row r="26152" spans="5:5" ht="13.5" thickTop="1" thickBot="1">
      <c r="E26152"/>
    </row>
    <row r="26153" spans="5:5" ht="13.5" thickTop="1" thickBot="1">
      <c r="E26153"/>
    </row>
    <row r="26154" spans="5:5" ht="13.5" thickTop="1" thickBot="1">
      <c r="E26154"/>
    </row>
    <row r="26155" spans="5:5" ht="13.5" thickTop="1" thickBot="1">
      <c r="E26155"/>
    </row>
    <row r="26156" spans="5:5" ht="13.5" thickTop="1" thickBot="1">
      <c r="E26156"/>
    </row>
    <row r="26157" spans="5:5" ht="13.5" thickTop="1" thickBot="1">
      <c r="E26157"/>
    </row>
    <row r="26158" spans="5:5" ht="13.5" thickTop="1" thickBot="1">
      <c r="E26158"/>
    </row>
    <row r="26159" spans="5:5" ht="13.5" thickTop="1" thickBot="1">
      <c r="E26159"/>
    </row>
    <row r="26160" spans="5:5" ht="13.5" thickTop="1" thickBot="1">
      <c r="E26160"/>
    </row>
    <row r="26161" spans="5:5" ht="13.5" thickTop="1" thickBot="1">
      <c r="E26161"/>
    </row>
    <row r="26162" spans="5:5" ht="13.5" thickTop="1" thickBot="1">
      <c r="E26162"/>
    </row>
    <row r="26163" spans="5:5" ht="13.5" thickTop="1" thickBot="1">
      <c r="E26163"/>
    </row>
    <row r="26164" spans="5:5" ht="13.5" thickTop="1" thickBot="1">
      <c r="E26164"/>
    </row>
    <row r="26165" spans="5:5" ht="13.5" thickTop="1" thickBot="1">
      <c r="E26165"/>
    </row>
    <row r="26166" spans="5:5" ht="13.5" thickTop="1" thickBot="1">
      <c r="E26166"/>
    </row>
    <row r="26167" spans="5:5" ht="13.5" thickTop="1" thickBot="1">
      <c r="E26167"/>
    </row>
    <row r="26168" spans="5:5" ht="13.5" thickTop="1" thickBot="1">
      <c r="E26168"/>
    </row>
    <row r="26169" spans="5:5" ht="13.5" thickTop="1" thickBot="1">
      <c r="E26169"/>
    </row>
    <row r="26170" spans="5:5" ht="13.5" thickTop="1" thickBot="1">
      <c r="E26170"/>
    </row>
    <row r="26171" spans="5:5" ht="13.5" thickTop="1" thickBot="1">
      <c r="E26171"/>
    </row>
    <row r="26172" spans="5:5" ht="13.5" thickTop="1" thickBot="1">
      <c r="E26172"/>
    </row>
    <row r="26173" spans="5:5" ht="13.5" thickTop="1" thickBot="1">
      <c r="E26173"/>
    </row>
    <row r="26174" spans="5:5" ht="13.5" thickTop="1" thickBot="1">
      <c r="E26174"/>
    </row>
    <row r="26175" spans="5:5" ht="13.5" thickTop="1" thickBot="1">
      <c r="E26175"/>
    </row>
    <row r="26176" spans="5:5" ht="13.5" thickTop="1" thickBot="1">
      <c r="E26176"/>
    </row>
    <row r="26177" spans="5:5" ht="13.5" thickTop="1" thickBot="1">
      <c r="E26177"/>
    </row>
    <row r="26178" spans="5:5" ht="13" thickTop="1">
      <c r="E26178"/>
    </row>
    <row r="26179" spans="5:5">
      <c r="E26179"/>
    </row>
    <row r="26180" spans="5:5">
      <c r="E26180"/>
    </row>
    <row r="26181" spans="5:5">
      <c r="E26181"/>
    </row>
    <row r="26182" spans="5:5">
      <c r="E26182"/>
    </row>
    <row r="26183" spans="5:5">
      <c r="E26183"/>
    </row>
    <row r="26184" spans="5:5">
      <c r="E26184"/>
    </row>
    <row r="26185" spans="5:5">
      <c r="E26185"/>
    </row>
    <row r="26186" spans="5:5">
      <c r="E26186"/>
    </row>
    <row r="26187" spans="5:5">
      <c r="E26187"/>
    </row>
    <row r="26188" spans="5:5">
      <c r="E26188"/>
    </row>
    <row r="26189" spans="5:5">
      <c r="E26189"/>
    </row>
    <row r="26190" spans="5:5">
      <c r="E26190"/>
    </row>
    <row r="26191" spans="5:5" ht="13" thickBot="1">
      <c r="E26191"/>
    </row>
  </sheetData>
  <mergeCells count="6">
    <mergeCell ref="C3:E4"/>
    <mergeCell ref="C6:E6"/>
    <mergeCell ref="G17:L21"/>
    <mergeCell ref="G23:L27"/>
    <mergeCell ref="G11:L15"/>
    <mergeCell ref="G7:L9"/>
  </mergeCells>
  <phoneticPr fontId="0" type="noConversion"/>
  <printOptions horizontalCentered="1"/>
  <pageMargins left="0.25" right="0.25" top="0.5" bottom="0.5" header="0.5" footer="0.25"/>
  <pageSetup scale="7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665"/>
  <sheetViews>
    <sheetView zoomScale="90" zoomScaleNormal="90" zoomScaleSheetLayoutView="277" workbookViewId="0">
      <pane ySplit="1" topLeftCell="A2" activePane="bottomLeft" state="frozen"/>
      <selection pane="bottomLeft" activeCell="C20" sqref="C20"/>
    </sheetView>
  </sheetViews>
  <sheetFormatPr defaultColWidth="31.26953125" defaultRowHeight="12.5"/>
  <cols>
    <col min="1" max="1" width="10.81640625" customWidth="1"/>
    <col min="2" max="2" width="20.1796875" bestFit="1" customWidth="1"/>
    <col min="3" max="3" width="21.81640625" bestFit="1" customWidth="1"/>
    <col min="4" max="4" width="12" bestFit="1" customWidth="1"/>
    <col min="5" max="5" width="19.26953125" bestFit="1" customWidth="1"/>
    <col min="6" max="6" width="10.1796875" bestFit="1" customWidth="1"/>
    <col min="7" max="7" width="24.26953125" bestFit="1" customWidth="1"/>
    <col min="8" max="8" width="16.1796875" bestFit="1" customWidth="1"/>
    <col min="9" max="9" width="16" bestFit="1" customWidth="1"/>
    <col min="10" max="10" width="16.1796875" bestFit="1" customWidth="1"/>
    <col min="11" max="11" width="16" bestFit="1" customWidth="1"/>
    <col min="12" max="12" width="16.1796875" bestFit="1" customWidth="1"/>
    <col min="13" max="13" width="16" bestFit="1" customWidth="1"/>
    <col min="14" max="14" width="16.1796875" bestFit="1" customWidth="1"/>
    <col min="15" max="15" width="16" bestFit="1" customWidth="1"/>
    <col min="16" max="16" width="16.1796875" bestFit="1" customWidth="1"/>
    <col min="17" max="17" width="16" bestFit="1" customWidth="1"/>
    <col min="18" max="18" width="16.1796875" bestFit="1" customWidth="1"/>
    <col min="19" max="19" width="16" bestFit="1" customWidth="1"/>
    <col min="20" max="20" width="16.1796875" bestFit="1" customWidth="1"/>
    <col min="21" max="21" width="16" bestFit="1" customWidth="1"/>
  </cols>
  <sheetData>
    <row r="1" spans="1:21" ht="14.5">
      <c r="A1" s="822" t="s">
        <v>448</v>
      </c>
      <c r="B1" s="822" t="s">
        <v>170</v>
      </c>
      <c r="C1" s="822" t="s">
        <v>39</v>
      </c>
      <c r="D1" s="822" t="s">
        <v>449</v>
      </c>
      <c r="E1" s="822" t="s">
        <v>38</v>
      </c>
      <c r="F1" s="822" t="s">
        <v>789</v>
      </c>
      <c r="G1" s="822" t="s">
        <v>40</v>
      </c>
      <c r="H1" s="822" t="s">
        <v>450</v>
      </c>
      <c r="I1" s="822" t="s">
        <v>451</v>
      </c>
      <c r="J1" s="822" t="s">
        <v>452</v>
      </c>
      <c r="K1" s="822" t="s">
        <v>453</v>
      </c>
      <c r="L1" s="822" t="s">
        <v>454</v>
      </c>
      <c r="M1" s="822" t="s">
        <v>455</v>
      </c>
      <c r="N1" s="822" t="s">
        <v>456</v>
      </c>
      <c r="O1" s="822" t="s">
        <v>457</v>
      </c>
      <c r="P1" s="822" t="s">
        <v>458</v>
      </c>
      <c r="Q1" s="822" t="s">
        <v>459</v>
      </c>
      <c r="R1" s="822" t="s">
        <v>460</v>
      </c>
      <c r="S1" s="822" t="s">
        <v>461</v>
      </c>
      <c r="T1" s="822" t="s">
        <v>462</v>
      </c>
      <c r="U1" s="822" t="s">
        <v>463</v>
      </c>
    </row>
    <row r="2" spans="1:21" ht="14.5">
      <c r="A2" s="823" t="s">
        <v>1179</v>
      </c>
      <c r="B2" s="823" t="s">
        <v>171</v>
      </c>
      <c r="C2" s="823" t="s">
        <v>169</v>
      </c>
      <c r="D2" s="823" t="s">
        <v>464</v>
      </c>
      <c r="E2" s="823" t="s">
        <v>729</v>
      </c>
      <c r="F2" s="823" t="s">
        <v>1179</v>
      </c>
      <c r="G2" s="823" t="s">
        <v>165</v>
      </c>
      <c r="H2" s="824">
        <v>140417.728</v>
      </c>
      <c r="I2" s="824">
        <v>245731.02410000001</v>
      </c>
      <c r="J2" s="824">
        <v>182569.83540000001</v>
      </c>
      <c r="K2" s="824">
        <v>319497.21189999999</v>
      </c>
      <c r="L2" s="824">
        <v>219598.01120000001</v>
      </c>
      <c r="M2" s="824">
        <v>384296.5196</v>
      </c>
      <c r="N2" s="824">
        <v>263956.41560000001</v>
      </c>
      <c r="O2" s="824">
        <v>461923.72730000003</v>
      </c>
      <c r="P2" s="824">
        <v>310937.7328</v>
      </c>
      <c r="Q2" s="824">
        <v>544141.03240000003</v>
      </c>
      <c r="R2" s="824">
        <v>340810.88160000002</v>
      </c>
      <c r="S2" s="824">
        <v>596419.0429</v>
      </c>
      <c r="T2" s="824">
        <v>369679.03200000001</v>
      </c>
      <c r="U2" s="824">
        <v>646938.30610000005</v>
      </c>
    </row>
    <row r="3" spans="1:21" ht="14.5">
      <c r="A3" s="823" t="s">
        <v>1179</v>
      </c>
      <c r="B3" s="823" t="s">
        <v>171</v>
      </c>
      <c r="C3" s="823" t="s">
        <v>169</v>
      </c>
      <c r="D3" s="823" t="s">
        <v>464</v>
      </c>
      <c r="E3" s="823" t="s">
        <v>729</v>
      </c>
      <c r="F3" s="823" t="s">
        <v>1180</v>
      </c>
      <c r="G3" s="823" t="s">
        <v>19</v>
      </c>
      <c r="H3" s="824">
        <v>123460.66529999999</v>
      </c>
      <c r="I3" s="824">
        <v>216056.1642</v>
      </c>
      <c r="J3" s="824">
        <v>162124.46249999999</v>
      </c>
      <c r="K3" s="824">
        <v>283717.80949999997</v>
      </c>
      <c r="L3" s="824">
        <v>197546.90839999999</v>
      </c>
      <c r="M3" s="824">
        <v>345707.08960000001</v>
      </c>
      <c r="N3" s="824">
        <v>243026.55530000001</v>
      </c>
      <c r="O3" s="824">
        <v>425296.47169999999</v>
      </c>
      <c r="P3" s="824">
        <v>288928.15740000003</v>
      </c>
      <c r="Q3" s="824">
        <v>505624.27559999999</v>
      </c>
      <c r="R3" s="824">
        <v>318572.90509999997</v>
      </c>
      <c r="S3" s="824">
        <v>557502.58389999997</v>
      </c>
      <c r="T3" s="824">
        <v>346665.87540000002</v>
      </c>
      <c r="U3" s="824">
        <v>606665.28200000001</v>
      </c>
    </row>
    <row r="4" spans="1:21" ht="14.5">
      <c r="A4" s="823" t="s">
        <v>1179</v>
      </c>
      <c r="B4" s="823" t="s">
        <v>171</v>
      </c>
      <c r="C4" s="823" t="s">
        <v>169</v>
      </c>
      <c r="D4" s="823" t="s">
        <v>464</v>
      </c>
      <c r="E4" s="823" t="s">
        <v>729</v>
      </c>
      <c r="F4" s="823" t="s">
        <v>1181</v>
      </c>
      <c r="G4" s="823" t="s">
        <v>44</v>
      </c>
      <c r="H4" s="824">
        <v>108409.13219999999</v>
      </c>
      <c r="I4" s="824">
        <v>189715.98149999999</v>
      </c>
      <c r="J4" s="824">
        <v>147466.66020000001</v>
      </c>
      <c r="K4" s="824">
        <v>258066.65530000001</v>
      </c>
      <c r="L4" s="824">
        <v>186420.64619999999</v>
      </c>
      <c r="M4" s="824">
        <v>326236.13089999999</v>
      </c>
      <c r="N4" s="824">
        <v>245371.5496</v>
      </c>
      <c r="O4" s="824">
        <v>429400.21179999999</v>
      </c>
      <c r="P4" s="824">
        <v>303724.45689999999</v>
      </c>
      <c r="Q4" s="824">
        <v>531517.79960000003</v>
      </c>
      <c r="R4" s="824">
        <v>341961.95510000002</v>
      </c>
      <c r="S4" s="824">
        <v>598433.4216</v>
      </c>
      <c r="T4" s="824">
        <v>379667.90139999997</v>
      </c>
      <c r="U4" s="824">
        <v>664418.82739999995</v>
      </c>
    </row>
    <row r="5" spans="1:21" ht="14.5">
      <c r="A5" s="823" t="s">
        <v>1179</v>
      </c>
      <c r="B5" s="823" t="s">
        <v>171</v>
      </c>
      <c r="C5" s="823" t="s">
        <v>169</v>
      </c>
      <c r="D5" s="823" t="s">
        <v>464</v>
      </c>
      <c r="E5" s="823" t="s">
        <v>729</v>
      </c>
      <c r="F5" s="823" t="s">
        <v>1182</v>
      </c>
      <c r="G5" s="823" t="s">
        <v>21</v>
      </c>
      <c r="H5" s="824">
        <v>121591.8642</v>
      </c>
      <c r="I5" s="824">
        <v>194546.98560000001</v>
      </c>
      <c r="J5" s="824">
        <v>170228.60990000001</v>
      </c>
      <c r="K5" s="824">
        <v>272365.77980000002</v>
      </c>
      <c r="L5" s="824">
        <v>218865.35560000001</v>
      </c>
      <c r="M5" s="824">
        <v>350184.57410000003</v>
      </c>
      <c r="N5" s="824">
        <v>291820.47409999999</v>
      </c>
      <c r="O5" s="824">
        <v>466912.76549999998</v>
      </c>
      <c r="P5" s="824">
        <v>364775.59259999997</v>
      </c>
      <c r="Q5" s="824">
        <v>583640.95680000004</v>
      </c>
      <c r="R5" s="824">
        <v>413412.3382</v>
      </c>
      <c r="S5" s="824">
        <v>661459.75109999999</v>
      </c>
      <c r="T5" s="824">
        <v>462049.08390000003</v>
      </c>
      <c r="U5" s="824">
        <v>739278.5453</v>
      </c>
    </row>
    <row r="6" spans="1:21" ht="14.5">
      <c r="A6" s="823" t="s">
        <v>1179</v>
      </c>
      <c r="B6" s="823" t="s">
        <v>171</v>
      </c>
      <c r="C6" s="823" t="s">
        <v>169</v>
      </c>
      <c r="D6" s="823" t="s">
        <v>464</v>
      </c>
      <c r="E6" s="823" t="s">
        <v>730</v>
      </c>
      <c r="F6" s="823" t="s">
        <v>1179</v>
      </c>
      <c r="G6" s="823" t="s">
        <v>165</v>
      </c>
      <c r="H6" s="824">
        <v>143604.47500000001</v>
      </c>
      <c r="I6" s="824">
        <v>251307.83129999999</v>
      </c>
      <c r="J6" s="824">
        <v>186770.57</v>
      </c>
      <c r="K6" s="824">
        <v>326848.49739999999</v>
      </c>
      <c r="L6" s="824">
        <v>224690.2199</v>
      </c>
      <c r="M6" s="824">
        <v>393207.8849</v>
      </c>
      <c r="N6" s="824">
        <v>270141.65980000002</v>
      </c>
      <c r="O6" s="824">
        <v>472747.90460000001</v>
      </c>
      <c r="P6" s="824">
        <v>318266.21220000001</v>
      </c>
      <c r="Q6" s="824">
        <v>556965.87139999995</v>
      </c>
      <c r="R6" s="824">
        <v>348862.09960000002</v>
      </c>
      <c r="S6" s="824">
        <v>610508.67429999996</v>
      </c>
      <c r="T6" s="824">
        <v>378457.19959999999</v>
      </c>
      <c r="U6" s="824">
        <v>662300.09920000006</v>
      </c>
    </row>
    <row r="7" spans="1:21" ht="14.5">
      <c r="A7" s="823" t="s">
        <v>1179</v>
      </c>
      <c r="B7" s="823" t="s">
        <v>171</v>
      </c>
      <c r="C7" s="823" t="s">
        <v>169</v>
      </c>
      <c r="D7" s="823" t="s">
        <v>464</v>
      </c>
      <c r="E7" s="823" t="s">
        <v>730</v>
      </c>
      <c r="F7" s="823" t="s">
        <v>1180</v>
      </c>
      <c r="G7" s="823" t="s">
        <v>19</v>
      </c>
      <c r="H7" s="824">
        <v>126047.16280000001</v>
      </c>
      <c r="I7" s="824">
        <v>220582.535</v>
      </c>
      <c r="J7" s="824">
        <v>165601.46780000001</v>
      </c>
      <c r="K7" s="824">
        <v>289802.5686</v>
      </c>
      <c r="L7" s="824">
        <v>201858.5478</v>
      </c>
      <c r="M7" s="824">
        <v>353252.45870000002</v>
      </c>
      <c r="N7" s="824">
        <v>248470.92009999999</v>
      </c>
      <c r="O7" s="824">
        <v>434824.1103</v>
      </c>
      <c r="P7" s="824">
        <v>295477.53759999998</v>
      </c>
      <c r="Q7" s="824">
        <v>517085.69079999998</v>
      </c>
      <c r="R7" s="824">
        <v>325836.9387</v>
      </c>
      <c r="S7" s="824">
        <v>570214.64280000003</v>
      </c>
      <c r="T7" s="824">
        <v>354629.41869999998</v>
      </c>
      <c r="U7" s="824">
        <v>620601.48270000005</v>
      </c>
    </row>
    <row r="8" spans="1:21" ht="14.5">
      <c r="A8" s="823" t="s">
        <v>1179</v>
      </c>
      <c r="B8" s="823" t="s">
        <v>171</v>
      </c>
      <c r="C8" s="823" t="s">
        <v>169</v>
      </c>
      <c r="D8" s="823" t="s">
        <v>464</v>
      </c>
      <c r="E8" s="823" t="s">
        <v>730</v>
      </c>
      <c r="F8" s="823" t="s">
        <v>1181</v>
      </c>
      <c r="G8" s="823" t="s">
        <v>44</v>
      </c>
      <c r="H8" s="824">
        <v>110455.62420000001</v>
      </c>
      <c r="I8" s="824">
        <v>193297.34229999999</v>
      </c>
      <c r="J8" s="824">
        <v>150179.3198</v>
      </c>
      <c r="K8" s="824">
        <v>262813.80979999999</v>
      </c>
      <c r="L8" s="824">
        <v>189795.80840000001</v>
      </c>
      <c r="M8" s="824">
        <v>332142.66460000002</v>
      </c>
      <c r="N8" s="824">
        <v>249758.86989999999</v>
      </c>
      <c r="O8" s="824">
        <v>437078.02240000002</v>
      </c>
      <c r="P8" s="824">
        <v>309102.76740000001</v>
      </c>
      <c r="Q8" s="824">
        <v>540929.84310000006</v>
      </c>
      <c r="R8" s="824">
        <v>347977.40580000001</v>
      </c>
      <c r="S8" s="824">
        <v>608960.46030000004</v>
      </c>
      <c r="T8" s="824">
        <v>386301.67619999999</v>
      </c>
      <c r="U8" s="824">
        <v>676027.93339999998</v>
      </c>
    </row>
    <row r="9" spans="1:21" ht="14.5">
      <c r="A9" s="823" t="s">
        <v>1179</v>
      </c>
      <c r="B9" s="823" t="s">
        <v>171</v>
      </c>
      <c r="C9" s="823" t="s">
        <v>169</v>
      </c>
      <c r="D9" s="823" t="s">
        <v>464</v>
      </c>
      <c r="E9" s="823" t="s">
        <v>730</v>
      </c>
      <c r="F9" s="823" t="s">
        <v>1182</v>
      </c>
      <c r="G9" s="823" t="s">
        <v>21</v>
      </c>
      <c r="H9" s="824">
        <v>124379.79700000001</v>
      </c>
      <c r="I9" s="824">
        <v>199007.67800000001</v>
      </c>
      <c r="J9" s="824">
        <v>174131.7156</v>
      </c>
      <c r="K9" s="824">
        <v>278610.74920000002</v>
      </c>
      <c r="L9" s="824">
        <v>223883.63449999999</v>
      </c>
      <c r="M9" s="824">
        <v>358213.82049999997</v>
      </c>
      <c r="N9" s="824">
        <v>298511.51260000002</v>
      </c>
      <c r="O9" s="824">
        <v>477618.42729999998</v>
      </c>
      <c r="P9" s="824">
        <v>373139.39079999999</v>
      </c>
      <c r="Q9" s="824">
        <v>597023.03410000005</v>
      </c>
      <c r="R9" s="824">
        <v>422891.30959999998</v>
      </c>
      <c r="S9" s="824">
        <v>676626.10530000005</v>
      </c>
      <c r="T9" s="824">
        <v>472643.22830000002</v>
      </c>
      <c r="U9" s="824">
        <v>756229.17649999994</v>
      </c>
    </row>
    <row r="10" spans="1:21" ht="14.5">
      <c r="A10" s="823" t="s">
        <v>1179</v>
      </c>
      <c r="B10" s="823" t="s">
        <v>171</v>
      </c>
      <c r="C10" s="823" t="s">
        <v>169</v>
      </c>
      <c r="D10" s="823" t="s">
        <v>464</v>
      </c>
      <c r="E10" s="823" t="s">
        <v>991</v>
      </c>
      <c r="F10" s="823" t="s">
        <v>1179</v>
      </c>
      <c r="G10" s="823" t="s">
        <v>165</v>
      </c>
      <c r="H10" s="824">
        <v>139136.3792</v>
      </c>
      <c r="I10" s="824">
        <v>243488.6637</v>
      </c>
      <c r="J10" s="824">
        <v>180865.12700000001</v>
      </c>
      <c r="K10" s="824">
        <v>316513.97220000002</v>
      </c>
      <c r="L10" s="824">
        <v>217520.9031</v>
      </c>
      <c r="M10" s="824">
        <v>380661.58049999998</v>
      </c>
      <c r="N10" s="824">
        <v>261416.2579</v>
      </c>
      <c r="O10" s="824">
        <v>457478.45140000002</v>
      </c>
      <c r="P10" s="824">
        <v>307916.88559999998</v>
      </c>
      <c r="Q10" s="824">
        <v>538854.54980000004</v>
      </c>
      <c r="R10" s="824">
        <v>337487.21470000001</v>
      </c>
      <c r="S10" s="824">
        <v>590602.62580000004</v>
      </c>
      <c r="T10" s="824">
        <v>366043.4804</v>
      </c>
      <c r="U10" s="824">
        <v>640576.09069999994</v>
      </c>
    </row>
    <row r="11" spans="1:21" ht="14.5">
      <c r="A11" s="823" t="s">
        <v>1179</v>
      </c>
      <c r="B11" s="823" t="s">
        <v>171</v>
      </c>
      <c r="C11" s="823" t="s">
        <v>169</v>
      </c>
      <c r="D11" s="823" t="s">
        <v>464</v>
      </c>
      <c r="E11" s="823" t="s">
        <v>991</v>
      </c>
      <c r="F11" s="823" t="s">
        <v>1180</v>
      </c>
      <c r="G11" s="823" t="s">
        <v>19</v>
      </c>
      <c r="H11" s="824">
        <v>122479.4411</v>
      </c>
      <c r="I11" s="824">
        <v>214339.022</v>
      </c>
      <c r="J11" s="824">
        <v>160781.6188</v>
      </c>
      <c r="K11" s="824">
        <v>281367.83299999998</v>
      </c>
      <c r="L11" s="824">
        <v>195860.08489999999</v>
      </c>
      <c r="M11" s="824">
        <v>342755.14860000001</v>
      </c>
      <c r="N11" s="824">
        <v>240856.83730000001</v>
      </c>
      <c r="O11" s="824">
        <v>421499.46529999998</v>
      </c>
      <c r="P11" s="824">
        <v>286296.85989999998</v>
      </c>
      <c r="Q11" s="824">
        <v>501019.5049</v>
      </c>
      <c r="R11" s="824">
        <v>315642.83029999997</v>
      </c>
      <c r="S11" s="824">
        <v>552374.95310000004</v>
      </c>
      <c r="T11" s="824">
        <v>343437.636</v>
      </c>
      <c r="U11" s="824">
        <v>601015.86289999995</v>
      </c>
    </row>
    <row r="12" spans="1:21" ht="14.5">
      <c r="A12" s="823" t="s">
        <v>1179</v>
      </c>
      <c r="B12" s="823" t="s">
        <v>171</v>
      </c>
      <c r="C12" s="823" t="s">
        <v>169</v>
      </c>
      <c r="D12" s="823" t="s">
        <v>464</v>
      </c>
      <c r="E12" s="823" t="s">
        <v>991</v>
      </c>
      <c r="F12" s="823" t="s">
        <v>1181</v>
      </c>
      <c r="G12" s="823" t="s">
        <v>44</v>
      </c>
      <c r="H12" s="824">
        <v>107699.1719</v>
      </c>
      <c r="I12" s="824">
        <v>188473.5509</v>
      </c>
      <c r="J12" s="824">
        <v>146548.93030000001</v>
      </c>
      <c r="K12" s="824">
        <v>256460.62789999999</v>
      </c>
      <c r="L12" s="824">
        <v>185296.97930000001</v>
      </c>
      <c r="M12" s="824">
        <v>324269.71370000002</v>
      </c>
      <c r="N12" s="824">
        <v>243929.77489999999</v>
      </c>
      <c r="O12" s="824">
        <v>426877.10619999998</v>
      </c>
      <c r="P12" s="824">
        <v>301975.15850000002</v>
      </c>
      <c r="Q12" s="824">
        <v>528456.52749999997</v>
      </c>
      <c r="R12" s="824">
        <v>340019.40100000001</v>
      </c>
      <c r="S12" s="824">
        <v>595033.95180000004</v>
      </c>
      <c r="T12" s="824">
        <v>377541.49930000002</v>
      </c>
      <c r="U12" s="824">
        <v>660697.62399999995</v>
      </c>
    </row>
    <row r="13" spans="1:21" ht="14.5">
      <c r="A13" s="823" t="s">
        <v>1179</v>
      </c>
      <c r="B13" s="823" t="s">
        <v>171</v>
      </c>
      <c r="C13" s="823" t="s">
        <v>169</v>
      </c>
      <c r="D13" s="823" t="s">
        <v>464</v>
      </c>
      <c r="E13" s="823" t="s">
        <v>991</v>
      </c>
      <c r="F13" s="823" t="s">
        <v>1182</v>
      </c>
      <c r="G13" s="823" t="s">
        <v>21</v>
      </c>
      <c r="H13" s="824">
        <v>120463.1154</v>
      </c>
      <c r="I13" s="824">
        <v>192740.98759999999</v>
      </c>
      <c r="J13" s="824">
        <v>168648.3616</v>
      </c>
      <c r="K13" s="824">
        <v>269837.38260000001</v>
      </c>
      <c r="L13" s="824">
        <v>216833.6078</v>
      </c>
      <c r="M13" s="824">
        <v>346933.77769999998</v>
      </c>
      <c r="N13" s="824">
        <v>289111.47710000002</v>
      </c>
      <c r="O13" s="824">
        <v>462578.3702</v>
      </c>
      <c r="P13" s="824">
        <v>361389.34639999998</v>
      </c>
      <c r="Q13" s="824">
        <v>578222.96270000003</v>
      </c>
      <c r="R13" s="824">
        <v>409574.59259999997</v>
      </c>
      <c r="S13" s="824">
        <v>655319.35789999994</v>
      </c>
      <c r="T13" s="824">
        <v>457759.83870000002</v>
      </c>
      <c r="U13" s="824">
        <v>732415.75289999996</v>
      </c>
    </row>
    <row r="14" spans="1:21" ht="14.5">
      <c r="A14" s="823" t="s">
        <v>1179</v>
      </c>
      <c r="B14" s="823" t="s">
        <v>171</v>
      </c>
      <c r="C14" s="823" t="s">
        <v>169</v>
      </c>
      <c r="D14" s="823" t="s">
        <v>464</v>
      </c>
      <c r="E14" s="823" t="s">
        <v>992</v>
      </c>
      <c r="F14" s="823" t="s">
        <v>1179</v>
      </c>
      <c r="G14" s="823" t="s">
        <v>165</v>
      </c>
      <c r="H14" s="824">
        <v>140417.728</v>
      </c>
      <c r="I14" s="824">
        <v>245731.02410000001</v>
      </c>
      <c r="J14" s="824">
        <v>182569.83540000001</v>
      </c>
      <c r="K14" s="824">
        <v>319497.21189999999</v>
      </c>
      <c r="L14" s="824">
        <v>219598.01120000001</v>
      </c>
      <c r="M14" s="824">
        <v>384296.5196</v>
      </c>
      <c r="N14" s="824">
        <v>263956.41560000001</v>
      </c>
      <c r="O14" s="824">
        <v>461923.72730000003</v>
      </c>
      <c r="P14" s="824">
        <v>310937.7328</v>
      </c>
      <c r="Q14" s="824">
        <v>544141.03240000003</v>
      </c>
      <c r="R14" s="824">
        <v>340810.88160000002</v>
      </c>
      <c r="S14" s="824">
        <v>596419.0429</v>
      </c>
      <c r="T14" s="824">
        <v>369679.03200000001</v>
      </c>
      <c r="U14" s="824">
        <v>646938.30610000005</v>
      </c>
    </row>
    <row r="15" spans="1:21" ht="14.5">
      <c r="A15" s="823" t="s">
        <v>1179</v>
      </c>
      <c r="B15" s="823" t="s">
        <v>171</v>
      </c>
      <c r="C15" s="823" t="s">
        <v>169</v>
      </c>
      <c r="D15" s="823" t="s">
        <v>464</v>
      </c>
      <c r="E15" s="823" t="s">
        <v>992</v>
      </c>
      <c r="F15" s="823" t="s">
        <v>1180</v>
      </c>
      <c r="G15" s="823" t="s">
        <v>19</v>
      </c>
      <c r="H15" s="824">
        <v>123460.66529999999</v>
      </c>
      <c r="I15" s="824">
        <v>216056.1642</v>
      </c>
      <c r="J15" s="824">
        <v>162124.46249999999</v>
      </c>
      <c r="K15" s="824">
        <v>283717.80949999997</v>
      </c>
      <c r="L15" s="824">
        <v>197546.90839999999</v>
      </c>
      <c r="M15" s="824">
        <v>345707.08960000001</v>
      </c>
      <c r="N15" s="824">
        <v>243026.55530000001</v>
      </c>
      <c r="O15" s="824">
        <v>425296.47169999999</v>
      </c>
      <c r="P15" s="824">
        <v>288928.15740000003</v>
      </c>
      <c r="Q15" s="824">
        <v>505624.27559999999</v>
      </c>
      <c r="R15" s="824">
        <v>318572.90509999997</v>
      </c>
      <c r="S15" s="824">
        <v>557502.58389999997</v>
      </c>
      <c r="T15" s="824">
        <v>346665.87540000002</v>
      </c>
      <c r="U15" s="824">
        <v>606665.28200000001</v>
      </c>
    </row>
    <row r="16" spans="1:21" ht="14.5">
      <c r="A16" s="823" t="s">
        <v>1179</v>
      </c>
      <c r="B16" s="823" t="s">
        <v>171</v>
      </c>
      <c r="C16" s="823" t="s">
        <v>169</v>
      </c>
      <c r="D16" s="823" t="s">
        <v>464</v>
      </c>
      <c r="E16" s="823" t="s">
        <v>992</v>
      </c>
      <c r="F16" s="823" t="s">
        <v>1181</v>
      </c>
      <c r="G16" s="823" t="s">
        <v>44</v>
      </c>
      <c r="H16" s="824">
        <v>108409.13219999999</v>
      </c>
      <c r="I16" s="824">
        <v>189715.98149999999</v>
      </c>
      <c r="J16" s="824">
        <v>147466.66020000001</v>
      </c>
      <c r="K16" s="824">
        <v>258066.65530000001</v>
      </c>
      <c r="L16" s="824">
        <v>186420.64619999999</v>
      </c>
      <c r="M16" s="824">
        <v>326236.13089999999</v>
      </c>
      <c r="N16" s="824">
        <v>245371.5496</v>
      </c>
      <c r="O16" s="824">
        <v>429400.21179999999</v>
      </c>
      <c r="P16" s="824">
        <v>303724.45689999999</v>
      </c>
      <c r="Q16" s="824">
        <v>531517.79960000003</v>
      </c>
      <c r="R16" s="824">
        <v>341961.95510000002</v>
      </c>
      <c r="S16" s="824">
        <v>598433.4216</v>
      </c>
      <c r="T16" s="824">
        <v>379667.90139999997</v>
      </c>
      <c r="U16" s="824">
        <v>664418.82739999995</v>
      </c>
    </row>
    <row r="17" spans="1:21" ht="14.5">
      <c r="A17" s="823" t="s">
        <v>1179</v>
      </c>
      <c r="B17" s="823" t="s">
        <v>171</v>
      </c>
      <c r="C17" s="823" t="s">
        <v>169</v>
      </c>
      <c r="D17" s="823" t="s">
        <v>464</v>
      </c>
      <c r="E17" s="823" t="s">
        <v>992</v>
      </c>
      <c r="F17" s="823" t="s">
        <v>1182</v>
      </c>
      <c r="G17" s="823" t="s">
        <v>21</v>
      </c>
      <c r="H17" s="824">
        <v>121591.8642</v>
      </c>
      <c r="I17" s="824">
        <v>194546.98560000001</v>
      </c>
      <c r="J17" s="824">
        <v>170228.60990000001</v>
      </c>
      <c r="K17" s="824">
        <v>272365.77980000002</v>
      </c>
      <c r="L17" s="824">
        <v>218865.35560000001</v>
      </c>
      <c r="M17" s="824">
        <v>350184.57410000003</v>
      </c>
      <c r="N17" s="824">
        <v>291820.47409999999</v>
      </c>
      <c r="O17" s="824">
        <v>466912.76549999998</v>
      </c>
      <c r="P17" s="824">
        <v>364775.59259999997</v>
      </c>
      <c r="Q17" s="824">
        <v>583640.95680000004</v>
      </c>
      <c r="R17" s="824">
        <v>413412.3382</v>
      </c>
      <c r="S17" s="824">
        <v>661459.75109999999</v>
      </c>
      <c r="T17" s="824">
        <v>462049.08390000003</v>
      </c>
      <c r="U17" s="824">
        <v>739278.5453</v>
      </c>
    </row>
    <row r="18" spans="1:21" ht="14.5">
      <c r="A18" s="823" t="s">
        <v>1179</v>
      </c>
      <c r="B18" s="823" t="s">
        <v>171</v>
      </c>
      <c r="C18" s="823" t="s">
        <v>169</v>
      </c>
      <c r="D18" s="823" t="s">
        <v>464</v>
      </c>
      <c r="E18" s="823" t="s">
        <v>731</v>
      </c>
      <c r="F18" s="823" t="s">
        <v>1179</v>
      </c>
      <c r="G18" s="823" t="s">
        <v>165</v>
      </c>
      <c r="H18" s="824">
        <v>137855.03039999999</v>
      </c>
      <c r="I18" s="824">
        <v>241246.30319999999</v>
      </c>
      <c r="J18" s="824">
        <v>179160.4186</v>
      </c>
      <c r="K18" s="824">
        <v>313530.73249999998</v>
      </c>
      <c r="L18" s="824">
        <v>215443.79500000001</v>
      </c>
      <c r="M18" s="824">
        <v>377026.64130000002</v>
      </c>
      <c r="N18" s="824">
        <v>258876.10029999999</v>
      </c>
      <c r="O18" s="824">
        <v>453033.17560000002</v>
      </c>
      <c r="P18" s="824">
        <v>304896.03840000002</v>
      </c>
      <c r="Q18" s="824">
        <v>533568.0673</v>
      </c>
      <c r="R18" s="824">
        <v>334163.5478</v>
      </c>
      <c r="S18" s="824">
        <v>584786.20880000002</v>
      </c>
      <c r="T18" s="824">
        <v>362407.92879999999</v>
      </c>
      <c r="U18" s="824">
        <v>634213.87549999997</v>
      </c>
    </row>
    <row r="19" spans="1:21" ht="14.5">
      <c r="A19" s="823" t="s">
        <v>1179</v>
      </c>
      <c r="B19" s="823" t="s">
        <v>171</v>
      </c>
      <c r="C19" s="823" t="s">
        <v>169</v>
      </c>
      <c r="D19" s="823" t="s">
        <v>464</v>
      </c>
      <c r="E19" s="823" t="s">
        <v>731</v>
      </c>
      <c r="F19" s="823" t="s">
        <v>1180</v>
      </c>
      <c r="G19" s="823" t="s">
        <v>19</v>
      </c>
      <c r="H19" s="824">
        <v>121498.21709999999</v>
      </c>
      <c r="I19" s="824">
        <v>212621.8799</v>
      </c>
      <c r="J19" s="824">
        <v>159438.77499999999</v>
      </c>
      <c r="K19" s="824">
        <v>279017.85639999999</v>
      </c>
      <c r="L19" s="824">
        <v>194173.26149999999</v>
      </c>
      <c r="M19" s="824">
        <v>339803.20760000002</v>
      </c>
      <c r="N19" s="824">
        <v>238687.11929999999</v>
      </c>
      <c r="O19" s="824">
        <v>417702.45880000002</v>
      </c>
      <c r="P19" s="824">
        <v>283665.5624</v>
      </c>
      <c r="Q19" s="824">
        <v>496414.7341</v>
      </c>
      <c r="R19" s="824">
        <v>312712.75559999997</v>
      </c>
      <c r="S19" s="824">
        <v>547247.32220000005</v>
      </c>
      <c r="T19" s="824">
        <v>340209.39649999997</v>
      </c>
      <c r="U19" s="824">
        <v>595366.44380000001</v>
      </c>
    </row>
    <row r="20" spans="1:21" ht="14.5">
      <c r="A20" s="823" t="s">
        <v>1179</v>
      </c>
      <c r="B20" s="823" t="s">
        <v>171</v>
      </c>
      <c r="C20" s="823" t="s">
        <v>169</v>
      </c>
      <c r="D20" s="823" t="s">
        <v>464</v>
      </c>
      <c r="E20" s="823" t="s">
        <v>731</v>
      </c>
      <c r="F20" s="823" t="s">
        <v>1181</v>
      </c>
      <c r="G20" s="823" t="s">
        <v>44</v>
      </c>
      <c r="H20" s="824">
        <v>106989.2116</v>
      </c>
      <c r="I20" s="824">
        <v>187231.12030000001</v>
      </c>
      <c r="J20" s="824">
        <v>145631.2003</v>
      </c>
      <c r="K20" s="824">
        <v>254854.60060000001</v>
      </c>
      <c r="L20" s="824">
        <v>184173.31229999999</v>
      </c>
      <c r="M20" s="824">
        <v>322303.2965</v>
      </c>
      <c r="N20" s="824">
        <v>242488.00030000001</v>
      </c>
      <c r="O20" s="824">
        <v>424354.00050000002</v>
      </c>
      <c r="P20" s="824">
        <v>300225.8602</v>
      </c>
      <c r="Q20" s="824">
        <v>525395.25529999996</v>
      </c>
      <c r="R20" s="824">
        <v>338076.8468</v>
      </c>
      <c r="S20" s="824">
        <v>591634.48199999996</v>
      </c>
      <c r="T20" s="824">
        <v>375415.09730000002</v>
      </c>
      <c r="U20" s="824">
        <v>656976.42039999994</v>
      </c>
    </row>
    <row r="21" spans="1:21" ht="14.5">
      <c r="A21" s="823" t="s">
        <v>1179</v>
      </c>
      <c r="B21" s="823" t="s">
        <v>171</v>
      </c>
      <c r="C21" s="823" t="s">
        <v>169</v>
      </c>
      <c r="D21" s="823" t="s">
        <v>464</v>
      </c>
      <c r="E21" s="823" t="s">
        <v>731</v>
      </c>
      <c r="F21" s="823" t="s">
        <v>1182</v>
      </c>
      <c r="G21" s="823" t="s">
        <v>21</v>
      </c>
      <c r="H21" s="824">
        <v>119334.3668</v>
      </c>
      <c r="I21" s="824">
        <v>190934.9896</v>
      </c>
      <c r="J21" s="824">
        <v>167068.1134</v>
      </c>
      <c r="K21" s="824">
        <v>267308.98540000001</v>
      </c>
      <c r="L21" s="824">
        <v>214801.86009999999</v>
      </c>
      <c r="M21" s="824">
        <v>343682.98129999998</v>
      </c>
      <c r="N21" s="824">
        <v>286402.48019999999</v>
      </c>
      <c r="O21" s="824">
        <v>458243.97509999998</v>
      </c>
      <c r="P21" s="824">
        <v>358003.10019999999</v>
      </c>
      <c r="Q21" s="824">
        <v>572804.96880000003</v>
      </c>
      <c r="R21" s="824">
        <v>405736.8468</v>
      </c>
      <c r="S21" s="824">
        <v>649178.96459999995</v>
      </c>
      <c r="T21" s="824">
        <v>453470.59350000002</v>
      </c>
      <c r="U21" s="824">
        <v>725552.96050000004</v>
      </c>
    </row>
    <row r="22" spans="1:21" ht="14.5">
      <c r="A22" s="823" t="s">
        <v>1179</v>
      </c>
      <c r="B22" s="823" t="s">
        <v>171</v>
      </c>
      <c r="C22" s="823" t="s">
        <v>169</v>
      </c>
      <c r="D22" s="823" t="s">
        <v>464</v>
      </c>
      <c r="E22" s="823" t="s">
        <v>732</v>
      </c>
      <c r="F22" s="823" t="s">
        <v>1179</v>
      </c>
      <c r="G22" s="823" t="s">
        <v>165</v>
      </c>
      <c r="H22" s="824">
        <v>139777.05360000001</v>
      </c>
      <c r="I22" s="824">
        <v>244609.84390000001</v>
      </c>
      <c r="J22" s="824">
        <v>181717.48120000001</v>
      </c>
      <c r="K22" s="824">
        <v>318005.592</v>
      </c>
      <c r="L22" s="824">
        <v>218559.4572</v>
      </c>
      <c r="M22" s="824">
        <v>382479.05009999999</v>
      </c>
      <c r="N22" s="824">
        <v>262686.33679999999</v>
      </c>
      <c r="O22" s="824">
        <v>459701.0894</v>
      </c>
      <c r="P22" s="824">
        <v>309427.30920000002</v>
      </c>
      <c r="Q22" s="824">
        <v>541497.79110000003</v>
      </c>
      <c r="R22" s="824">
        <v>339149.04820000002</v>
      </c>
      <c r="S22" s="824">
        <v>593510.83440000005</v>
      </c>
      <c r="T22" s="824">
        <v>367861.2562</v>
      </c>
      <c r="U22" s="824">
        <v>643757.19839999999</v>
      </c>
    </row>
    <row r="23" spans="1:21" ht="14.5">
      <c r="A23" s="823" t="s">
        <v>1179</v>
      </c>
      <c r="B23" s="823" t="s">
        <v>171</v>
      </c>
      <c r="C23" s="823" t="s">
        <v>169</v>
      </c>
      <c r="D23" s="823" t="s">
        <v>464</v>
      </c>
      <c r="E23" s="823" t="s">
        <v>732</v>
      </c>
      <c r="F23" s="823" t="s">
        <v>1180</v>
      </c>
      <c r="G23" s="823" t="s">
        <v>19</v>
      </c>
      <c r="H23" s="824">
        <v>122970.05319999999</v>
      </c>
      <c r="I23" s="824">
        <v>215197.5932</v>
      </c>
      <c r="J23" s="824">
        <v>161453.04070000001</v>
      </c>
      <c r="K23" s="824">
        <v>282542.82120000001</v>
      </c>
      <c r="L23" s="824">
        <v>196703.49660000001</v>
      </c>
      <c r="M23" s="824">
        <v>344231.11910000001</v>
      </c>
      <c r="N23" s="824">
        <v>241941.69630000001</v>
      </c>
      <c r="O23" s="824">
        <v>423397.96850000002</v>
      </c>
      <c r="P23" s="824">
        <v>287612.50870000001</v>
      </c>
      <c r="Q23" s="824">
        <v>503321.89020000002</v>
      </c>
      <c r="R23" s="824">
        <v>317107.8677</v>
      </c>
      <c r="S23" s="824">
        <v>554938.76839999994</v>
      </c>
      <c r="T23" s="824">
        <v>345051.75569999998</v>
      </c>
      <c r="U23" s="824">
        <v>603840.57239999995</v>
      </c>
    </row>
    <row r="24" spans="1:21" ht="14.5">
      <c r="A24" s="823" t="s">
        <v>1179</v>
      </c>
      <c r="B24" s="823" t="s">
        <v>171</v>
      </c>
      <c r="C24" s="823" t="s">
        <v>169</v>
      </c>
      <c r="D24" s="823" t="s">
        <v>464</v>
      </c>
      <c r="E24" s="823" t="s">
        <v>732</v>
      </c>
      <c r="F24" s="823" t="s">
        <v>1181</v>
      </c>
      <c r="G24" s="823" t="s">
        <v>44</v>
      </c>
      <c r="H24" s="824">
        <v>108054.15210000001</v>
      </c>
      <c r="I24" s="824">
        <v>189094.76620000001</v>
      </c>
      <c r="J24" s="824">
        <v>147007.79519999999</v>
      </c>
      <c r="K24" s="824">
        <v>257263.64170000001</v>
      </c>
      <c r="L24" s="824">
        <v>185858.81280000001</v>
      </c>
      <c r="M24" s="824">
        <v>325252.92229999998</v>
      </c>
      <c r="N24" s="824">
        <v>244650.66219999999</v>
      </c>
      <c r="O24" s="824">
        <v>428138.65899999999</v>
      </c>
      <c r="P24" s="824">
        <v>302849.8077</v>
      </c>
      <c r="Q24" s="824">
        <v>529987.16359999997</v>
      </c>
      <c r="R24" s="824">
        <v>340990.67810000002</v>
      </c>
      <c r="S24" s="824">
        <v>596733.68669999996</v>
      </c>
      <c r="T24" s="824">
        <v>378604.70030000003</v>
      </c>
      <c r="U24" s="824">
        <v>662558.22569999995</v>
      </c>
    </row>
    <row r="25" spans="1:21" ht="14.5">
      <c r="A25" s="823" t="s">
        <v>1179</v>
      </c>
      <c r="B25" s="823" t="s">
        <v>171</v>
      </c>
      <c r="C25" s="823" t="s">
        <v>169</v>
      </c>
      <c r="D25" s="823" t="s">
        <v>464</v>
      </c>
      <c r="E25" s="823" t="s">
        <v>732</v>
      </c>
      <c r="F25" s="823" t="s">
        <v>1182</v>
      </c>
      <c r="G25" s="823" t="s">
        <v>21</v>
      </c>
      <c r="H25" s="824">
        <v>121027.4898</v>
      </c>
      <c r="I25" s="824">
        <v>193643.9866</v>
      </c>
      <c r="J25" s="824">
        <v>169438.48569999999</v>
      </c>
      <c r="K25" s="824">
        <v>271101.58120000002</v>
      </c>
      <c r="L25" s="824">
        <v>217849.4817</v>
      </c>
      <c r="M25" s="824">
        <v>348559.17589999997</v>
      </c>
      <c r="N25" s="824">
        <v>290465.9755</v>
      </c>
      <c r="O25" s="824">
        <v>464745.56780000002</v>
      </c>
      <c r="P25" s="824">
        <v>363082.4694</v>
      </c>
      <c r="Q25" s="824">
        <v>580931.95979999995</v>
      </c>
      <c r="R25" s="824">
        <v>411493.46539999999</v>
      </c>
      <c r="S25" s="824">
        <v>658389.55449999997</v>
      </c>
      <c r="T25" s="824">
        <v>459904.46130000002</v>
      </c>
      <c r="U25" s="824">
        <v>735847.14910000004</v>
      </c>
    </row>
    <row r="26" spans="1:21" ht="14.5">
      <c r="A26" s="823" t="s">
        <v>1179</v>
      </c>
      <c r="B26" s="823" t="s">
        <v>171</v>
      </c>
      <c r="C26" s="823" t="s">
        <v>169</v>
      </c>
      <c r="D26" s="823" t="s">
        <v>464</v>
      </c>
      <c r="E26" s="823" t="s">
        <v>993</v>
      </c>
      <c r="F26" s="823" t="s">
        <v>1179</v>
      </c>
      <c r="G26" s="823" t="s">
        <v>165</v>
      </c>
      <c r="H26" s="824">
        <v>146167.18030000001</v>
      </c>
      <c r="I26" s="824">
        <v>255792.5655</v>
      </c>
      <c r="J26" s="824">
        <v>190179.9969</v>
      </c>
      <c r="K26" s="824">
        <v>332814.99459999998</v>
      </c>
      <c r="L26" s="824">
        <v>228844.44839999999</v>
      </c>
      <c r="M26" s="824">
        <v>400477.78470000002</v>
      </c>
      <c r="N26" s="824">
        <v>275221.9902</v>
      </c>
      <c r="O26" s="824">
        <v>481638.4828</v>
      </c>
      <c r="P26" s="824">
        <v>324307.92450000002</v>
      </c>
      <c r="Q26" s="824">
        <v>567538.86789999995</v>
      </c>
      <c r="R26" s="824">
        <v>355509.45319999999</v>
      </c>
      <c r="S26" s="824">
        <v>622141.54319999996</v>
      </c>
      <c r="T26" s="824">
        <v>385728.32439999998</v>
      </c>
      <c r="U26" s="824">
        <v>675024.56779999996</v>
      </c>
    </row>
    <row r="27" spans="1:21" ht="14.5">
      <c r="A27" s="823" t="s">
        <v>1179</v>
      </c>
      <c r="B27" s="823" t="s">
        <v>171</v>
      </c>
      <c r="C27" s="823" t="s">
        <v>169</v>
      </c>
      <c r="D27" s="823" t="s">
        <v>464</v>
      </c>
      <c r="E27" s="823" t="s">
        <v>993</v>
      </c>
      <c r="F27" s="823" t="s">
        <v>1180</v>
      </c>
      <c r="G27" s="823" t="s">
        <v>19</v>
      </c>
      <c r="H27" s="824">
        <v>128009.61689999999</v>
      </c>
      <c r="I27" s="824">
        <v>224016.82949999999</v>
      </c>
      <c r="J27" s="824">
        <v>168287.16329999999</v>
      </c>
      <c r="K27" s="824">
        <v>294502.53570000001</v>
      </c>
      <c r="L27" s="824">
        <v>205232.2047</v>
      </c>
      <c r="M27" s="824">
        <v>359156.35830000002</v>
      </c>
      <c r="N27" s="824">
        <v>252810.36910000001</v>
      </c>
      <c r="O27" s="824">
        <v>442418.1458</v>
      </c>
      <c r="P27" s="824">
        <v>300740.1483</v>
      </c>
      <c r="Q27" s="824">
        <v>526295.25959999999</v>
      </c>
      <c r="R27" s="824">
        <v>331697.10570000001</v>
      </c>
      <c r="S27" s="824">
        <v>580469.9351</v>
      </c>
      <c r="T27" s="824">
        <v>361085.91690000001</v>
      </c>
      <c r="U27" s="824">
        <v>631900.35459999996</v>
      </c>
    </row>
    <row r="28" spans="1:21" ht="14.5">
      <c r="A28" s="823" t="s">
        <v>1179</v>
      </c>
      <c r="B28" s="823" t="s">
        <v>171</v>
      </c>
      <c r="C28" s="823" t="s">
        <v>169</v>
      </c>
      <c r="D28" s="823" t="s">
        <v>464</v>
      </c>
      <c r="E28" s="823" t="s">
        <v>993</v>
      </c>
      <c r="F28" s="823" t="s">
        <v>1181</v>
      </c>
      <c r="G28" s="823" t="s">
        <v>44</v>
      </c>
      <c r="H28" s="824">
        <v>111875.5491</v>
      </c>
      <c r="I28" s="824">
        <v>195782.21100000001</v>
      </c>
      <c r="J28" s="824">
        <v>152014.78520000001</v>
      </c>
      <c r="K28" s="824">
        <v>266025.87410000002</v>
      </c>
      <c r="L28" s="824">
        <v>192043.149</v>
      </c>
      <c r="M28" s="824">
        <v>336075.51069999998</v>
      </c>
      <c r="N28" s="824">
        <v>252642.42790000001</v>
      </c>
      <c r="O28" s="824">
        <v>442124.2488</v>
      </c>
      <c r="P28" s="824">
        <v>312601.37459999998</v>
      </c>
      <c r="Q28" s="824">
        <v>547052.40560000006</v>
      </c>
      <c r="R28" s="824">
        <v>351862.5258</v>
      </c>
      <c r="S28" s="824">
        <v>615759.42020000005</v>
      </c>
      <c r="T28" s="824">
        <v>390554.49290000001</v>
      </c>
      <c r="U28" s="824">
        <v>683470.36270000006</v>
      </c>
    </row>
    <row r="29" spans="1:21" ht="14.5">
      <c r="A29" s="823" t="s">
        <v>1179</v>
      </c>
      <c r="B29" s="823" t="s">
        <v>171</v>
      </c>
      <c r="C29" s="823" t="s">
        <v>169</v>
      </c>
      <c r="D29" s="823" t="s">
        <v>464</v>
      </c>
      <c r="E29" s="823" t="s">
        <v>993</v>
      </c>
      <c r="F29" s="823" t="s">
        <v>1182</v>
      </c>
      <c r="G29" s="823" t="s">
        <v>21</v>
      </c>
      <c r="H29" s="824">
        <v>126637.3011</v>
      </c>
      <c r="I29" s="824">
        <v>202619.68479999999</v>
      </c>
      <c r="J29" s="824">
        <v>177292.22150000001</v>
      </c>
      <c r="K29" s="824">
        <v>283667.55869999999</v>
      </c>
      <c r="L29" s="824">
        <v>227947.14199999999</v>
      </c>
      <c r="M29" s="824">
        <v>364715.4327</v>
      </c>
      <c r="N29" s="824">
        <v>303929.52269999997</v>
      </c>
      <c r="O29" s="824">
        <v>486287.24359999999</v>
      </c>
      <c r="P29" s="824">
        <v>379911.90330000001</v>
      </c>
      <c r="Q29" s="824">
        <v>607859.05440000002</v>
      </c>
      <c r="R29" s="824">
        <v>430566.82380000001</v>
      </c>
      <c r="S29" s="824">
        <v>688906.92839999998</v>
      </c>
      <c r="T29" s="824">
        <v>481221.74420000002</v>
      </c>
      <c r="U29" s="824">
        <v>769954.80229999998</v>
      </c>
    </row>
    <row r="30" spans="1:21" ht="14.5">
      <c r="A30" s="823" t="s">
        <v>1179</v>
      </c>
      <c r="B30" s="823" t="s">
        <v>171</v>
      </c>
      <c r="C30" s="823" t="s">
        <v>169</v>
      </c>
      <c r="D30" s="823" t="s">
        <v>464</v>
      </c>
      <c r="E30" s="823" t="s">
        <v>994</v>
      </c>
      <c r="F30" s="823" t="s">
        <v>1179</v>
      </c>
      <c r="G30" s="823" t="s">
        <v>165</v>
      </c>
      <c r="H30" s="824">
        <v>136573.68160000001</v>
      </c>
      <c r="I30" s="824">
        <v>239003.94279999999</v>
      </c>
      <c r="J30" s="824">
        <v>177455.7101</v>
      </c>
      <c r="K30" s="824">
        <v>310547.49280000001</v>
      </c>
      <c r="L30" s="824">
        <v>213366.68700000001</v>
      </c>
      <c r="M30" s="824">
        <v>373391.7022</v>
      </c>
      <c r="N30" s="824">
        <v>256335.94270000001</v>
      </c>
      <c r="O30" s="824">
        <v>448587.89970000001</v>
      </c>
      <c r="P30" s="824">
        <v>301875.1912</v>
      </c>
      <c r="Q30" s="824">
        <v>528281.58470000001</v>
      </c>
      <c r="R30" s="824">
        <v>330839.88099999999</v>
      </c>
      <c r="S30" s="824">
        <v>578969.79169999994</v>
      </c>
      <c r="T30" s="824">
        <v>358772.37719999999</v>
      </c>
      <c r="U30" s="824">
        <v>627851.66020000004</v>
      </c>
    </row>
    <row r="31" spans="1:21" ht="14.5">
      <c r="A31" s="823" t="s">
        <v>1179</v>
      </c>
      <c r="B31" s="823" t="s">
        <v>171</v>
      </c>
      <c r="C31" s="823" t="s">
        <v>169</v>
      </c>
      <c r="D31" s="823" t="s">
        <v>464</v>
      </c>
      <c r="E31" s="823" t="s">
        <v>994</v>
      </c>
      <c r="F31" s="823" t="s">
        <v>1180</v>
      </c>
      <c r="G31" s="823" t="s">
        <v>19</v>
      </c>
      <c r="H31" s="824">
        <v>120516.993</v>
      </c>
      <c r="I31" s="824">
        <v>210904.7378</v>
      </c>
      <c r="J31" s="824">
        <v>158095.9313</v>
      </c>
      <c r="K31" s="824">
        <v>276667.8799</v>
      </c>
      <c r="L31" s="824">
        <v>192486.4381</v>
      </c>
      <c r="M31" s="824">
        <v>336851.26669999998</v>
      </c>
      <c r="N31" s="824">
        <v>236517.4014</v>
      </c>
      <c r="O31" s="824">
        <v>413905.4523</v>
      </c>
      <c r="P31" s="824">
        <v>281034.2648</v>
      </c>
      <c r="Q31" s="824">
        <v>491809.96340000001</v>
      </c>
      <c r="R31" s="824">
        <v>309782.68079999997</v>
      </c>
      <c r="S31" s="824">
        <v>542119.69129999995</v>
      </c>
      <c r="T31" s="824">
        <v>336981.15700000001</v>
      </c>
      <c r="U31" s="824">
        <v>589717.02469999995</v>
      </c>
    </row>
    <row r="32" spans="1:21" ht="14.5">
      <c r="A32" s="823" t="s">
        <v>1179</v>
      </c>
      <c r="B32" s="823" t="s">
        <v>171</v>
      </c>
      <c r="C32" s="823" t="s">
        <v>169</v>
      </c>
      <c r="D32" s="823" t="s">
        <v>464</v>
      </c>
      <c r="E32" s="823" t="s">
        <v>994</v>
      </c>
      <c r="F32" s="823" t="s">
        <v>1181</v>
      </c>
      <c r="G32" s="823" t="s">
        <v>44</v>
      </c>
      <c r="H32" s="824">
        <v>106279.2513</v>
      </c>
      <c r="I32" s="824">
        <v>185988.68969999999</v>
      </c>
      <c r="J32" s="824">
        <v>144713.47029999999</v>
      </c>
      <c r="K32" s="824">
        <v>253248.57320000001</v>
      </c>
      <c r="L32" s="824">
        <v>183049.64540000001</v>
      </c>
      <c r="M32" s="824">
        <v>320336.87939999998</v>
      </c>
      <c r="N32" s="824">
        <v>241046.22570000001</v>
      </c>
      <c r="O32" s="824">
        <v>421830.89490000001</v>
      </c>
      <c r="P32" s="824">
        <v>298476.56180000002</v>
      </c>
      <c r="Q32" s="824">
        <v>522333.98320000002</v>
      </c>
      <c r="R32" s="824">
        <v>336134.29259999999</v>
      </c>
      <c r="S32" s="824">
        <v>588235.01210000005</v>
      </c>
      <c r="T32" s="824">
        <v>373288.69530000002</v>
      </c>
      <c r="U32" s="824">
        <v>653255.2169</v>
      </c>
    </row>
    <row r="33" spans="1:21" ht="14.5">
      <c r="A33" s="823" t="s">
        <v>1179</v>
      </c>
      <c r="B33" s="823" t="s">
        <v>171</v>
      </c>
      <c r="C33" s="823" t="s">
        <v>169</v>
      </c>
      <c r="D33" s="823" t="s">
        <v>464</v>
      </c>
      <c r="E33" s="823" t="s">
        <v>994</v>
      </c>
      <c r="F33" s="823" t="s">
        <v>1182</v>
      </c>
      <c r="G33" s="823" t="s">
        <v>21</v>
      </c>
      <c r="H33" s="824">
        <v>118205.618</v>
      </c>
      <c r="I33" s="824">
        <v>189128.99160000001</v>
      </c>
      <c r="J33" s="824">
        <v>165487.8651</v>
      </c>
      <c r="K33" s="824">
        <v>264780.5882</v>
      </c>
      <c r="L33" s="824">
        <v>212770.11240000001</v>
      </c>
      <c r="M33" s="824">
        <v>340432.18489999999</v>
      </c>
      <c r="N33" s="824">
        <v>283693.48310000001</v>
      </c>
      <c r="O33" s="824">
        <v>453909.57980000001</v>
      </c>
      <c r="P33" s="824">
        <v>354616.85399999999</v>
      </c>
      <c r="Q33" s="824">
        <v>567386.97470000002</v>
      </c>
      <c r="R33" s="824">
        <v>401899.10119999998</v>
      </c>
      <c r="S33" s="824">
        <v>643038.57149999996</v>
      </c>
      <c r="T33" s="824">
        <v>449181.34830000001</v>
      </c>
      <c r="U33" s="824">
        <v>718690.16799999995</v>
      </c>
    </row>
    <row r="34" spans="1:21" ht="14.5">
      <c r="A34" s="823" t="s">
        <v>1179</v>
      </c>
      <c r="B34" s="823" t="s">
        <v>171</v>
      </c>
      <c r="C34" s="823" t="s">
        <v>172</v>
      </c>
      <c r="D34" s="823" t="s">
        <v>465</v>
      </c>
      <c r="E34" s="823" t="s">
        <v>234</v>
      </c>
      <c r="F34" s="823" t="s">
        <v>1179</v>
      </c>
      <c r="G34" s="823" t="s">
        <v>165</v>
      </c>
      <c r="H34" s="824">
        <v>126555.62239999999</v>
      </c>
      <c r="I34" s="824">
        <v>221472.33919999999</v>
      </c>
      <c r="J34" s="824">
        <v>164672.52910000001</v>
      </c>
      <c r="K34" s="824">
        <v>288176.92580000003</v>
      </c>
      <c r="L34" s="824">
        <v>198157.65340000001</v>
      </c>
      <c r="M34" s="824">
        <v>346775.8934</v>
      </c>
      <c r="N34" s="824">
        <v>238326.745</v>
      </c>
      <c r="O34" s="824">
        <v>417071.80369999999</v>
      </c>
      <c r="P34" s="824">
        <v>280839.31280000001</v>
      </c>
      <c r="Q34" s="824">
        <v>491468.79739999998</v>
      </c>
      <c r="R34" s="824">
        <v>307861.79090000002</v>
      </c>
      <c r="S34" s="824">
        <v>538758.13430000003</v>
      </c>
      <c r="T34" s="824">
        <v>334037.87660000002</v>
      </c>
      <c r="U34" s="824">
        <v>584566.28410000005</v>
      </c>
    </row>
    <row r="35" spans="1:21" ht="14.5">
      <c r="A35" s="823" t="s">
        <v>1179</v>
      </c>
      <c r="B35" s="823" t="s">
        <v>171</v>
      </c>
      <c r="C35" s="823" t="s">
        <v>172</v>
      </c>
      <c r="D35" s="823" t="s">
        <v>465</v>
      </c>
      <c r="E35" s="823" t="s">
        <v>234</v>
      </c>
      <c r="F35" s="823" t="s">
        <v>1180</v>
      </c>
      <c r="G35" s="823" t="s">
        <v>19</v>
      </c>
      <c r="H35" s="824">
        <v>110799.06020000001</v>
      </c>
      <c r="I35" s="824">
        <v>193898.35550000001</v>
      </c>
      <c r="J35" s="824">
        <v>145674.617</v>
      </c>
      <c r="K35" s="824">
        <v>254930.57980000001</v>
      </c>
      <c r="L35" s="824">
        <v>177667.69140000001</v>
      </c>
      <c r="M35" s="824">
        <v>310918.45990000002</v>
      </c>
      <c r="N35" s="824">
        <v>218878.64550000001</v>
      </c>
      <c r="O35" s="824">
        <v>383037.62959999999</v>
      </c>
      <c r="P35" s="824">
        <v>260387.93840000001</v>
      </c>
      <c r="Q35" s="824">
        <v>455678.8921</v>
      </c>
      <c r="R35" s="824">
        <v>287198.18520000001</v>
      </c>
      <c r="S35" s="824">
        <v>502596.82429999998</v>
      </c>
      <c r="T35" s="824">
        <v>312653.97090000001</v>
      </c>
      <c r="U35" s="824">
        <v>547144.44920000003</v>
      </c>
    </row>
    <row r="36" spans="1:21" ht="14.5">
      <c r="A36" s="823" t="s">
        <v>1179</v>
      </c>
      <c r="B36" s="823" t="s">
        <v>171</v>
      </c>
      <c r="C36" s="823" t="s">
        <v>172</v>
      </c>
      <c r="D36" s="823" t="s">
        <v>465</v>
      </c>
      <c r="E36" s="823" t="s">
        <v>234</v>
      </c>
      <c r="F36" s="823" t="s">
        <v>1181</v>
      </c>
      <c r="G36" s="823" t="s">
        <v>44</v>
      </c>
      <c r="H36" s="824">
        <v>96797.277799999996</v>
      </c>
      <c r="I36" s="824">
        <v>169395.23620000001</v>
      </c>
      <c r="J36" s="824">
        <v>131514.92249999999</v>
      </c>
      <c r="K36" s="824">
        <v>230151.11429999999</v>
      </c>
      <c r="L36" s="824">
        <v>166136.35569999999</v>
      </c>
      <c r="M36" s="824">
        <v>290738.62239999999</v>
      </c>
      <c r="N36" s="824">
        <v>218551.62100000001</v>
      </c>
      <c r="O36" s="824">
        <v>382465.33679999999</v>
      </c>
      <c r="P36" s="824">
        <v>270411.22629999998</v>
      </c>
      <c r="Q36" s="824">
        <v>473219.64600000001</v>
      </c>
      <c r="R36" s="824">
        <v>304366.89659999998</v>
      </c>
      <c r="S36" s="824">
        <v>532642.06889999995</v>
      </c>
      <c r="T36" s="824">
        <v>337828.64679999999</v>
      </c>
      <c r="U36" s="824">
        <v>591200.13190000004</v>
      </c>
    </row>
    <row r="37" spans="1:21" ht="14.5">
      <c r="A37" s="823" t="s">
        <v>1179</v>
      </c>
      <c r="B37" s="823" t="s">
        <v>171</v>
      </c>
      <c r="C37" s="823" t="s">
        <v>172</v>
      </c>
      <c r="D37" s="823" t="s">
        <v>465</v>
      </c>
      <c r="E37" s="823" t="s">
        <v>234</v>
      </c>
      <c r="F37" s="823" t="s">
        <v>1182</v>
      </c>
      <c r="G37" s="823" t="s">
        <v>21</v>
      </c>
      <c r="H37" s="824">
        <v>109650.7594</v>
      </c>
      <c r="I37" s="824">
        <v>175441.21770000001</v>
      </c>
      <c r="J37" s="824">
        <v>153511.0632</v>
      </c>
      <c r="K37" s="824">
        <v>245617.7047</v>
      </c>
      <c r="L37" s="824">
        <v>197371.367</v>
      </c>
      <c r="M37" s="824">
        <v>315794.19189999998</v>
      </c>
      <c r="N37" s="824">
        <v>263161.82260000001</v>
      </c>
      <c r="O37" s="824">
        <v>421058.92249999999</v>
      </c>
      <c r="P37" s="824">
        <v>328952.2782</v>
      </c>
      <c r="Q37" s="824">
        <v>526323.65300000005</v>
      </c>
      <c r="R37" s="824">
        <v>372812.5821</v>
      </c>
      <c r="S37" s="824">
        <v>596500.14009999996</v>
      </c>
      <c r="T37" s="824">
        <v>416672.88579999999</v>
      </c>
      <c r="U37" s="824">
        <v>666676.62719999999</v>
      </c>
    </row>
    <row r="38" spans="1:21" ht="14.5">
      <c r="A38" s="823" t="s">
        <v>1179</v>
      </c>
      <c r="B38" s="823" t="s">
        <v>171</v>
      </c>
      <c r="C38" s="823" t="s">
        <v>172</v>
      </c>
      <c r="D38" s="823" t="s">
        <v>465</v>
      </c>
      <c r="E38" s="823" t="s">
        <v>733</v>
      </c>
      <c r="F38" s="823" t="s">
        <v>1179</v>
      </c>
      <c r="G38" s="823" t="s">
        <v>165</v>
      </c>
      <c r="H38" s="824">
        <v>120165.49950000001</v>
      </c>
      <c r="I38" s="824">
        <v>210289.62419999999</v>
      </c>
      <c r="J38" s="824">
        <v>156210.0183</v>
      </c>
      <c r="K38" s="824">
        <v>273367.53220000002</v>
      </c>
      <c r="L38" s="824">
        <v>187872.66829999999</v>
      </c>
      <c r="M38" s="824">
        <v>328777.16950000002</v>
      </c>
      <c r="N38" s="824">
        <v>225791.09909999999</v>
      </c>
      <c r="O38" s="824">
        <v>395134.42349999998</v>
      </c>
      <c r="P38" s="824">
        <v>265958.70649999997</v>
      </c>
      <c r="Q38" s="824">
        <v>465427.73629999999</v>
      </c>
      <c r="R38" s="824">
        <v>291501.3959</v>
      </c>
      <c r="S38" s="824">
        <v>510127.44280000002</v>
      </c>
      <c r="T38" s="824">
        <v>316170.81929999997</v>
      </c>
      <c r="U38" s="824">
        <v>553298.9338</v>
      </c>
    </row>
    <row r="39" spans="1:21" ht="14.5">
      <c r="A39" s="823" t="s">
        <v>1179</v>
      </c>
      <c r="B39" s="823" t="s">
        <v>171</v>
      </c>
      <c r="C39" s="823" t="s">
        <v>172</v>
      </c>
      <c r="D39" s="823" t="s">
        <v>465</v>
      </c>
      <c r="E39" s="823" t="s">
        <v>733</v>
      </c>
      <c r="F39" s="823" t="s">
        <v>1180</v>
      </c>
      <c r="G39" s="823" t="s">
        <v>19</v>
      </c>
      <c r="H39" s="824">
        <v>105759.49950000001</v>
      </c>
      <c r="I39" s="824">
        <v>185079.12419999999</v>
      </c>
      <c r="J39" s="824">
        <v>138840.49840000001</v>
      </c>
      <c r="K39" s="824">
        <v>242970.87220000001</v>
      </c>
      <c r="L39" s="824">
        <v>169138.9883</v>
      </c>
      <c r="M39" s="824">
        <v>295993.22960000002</v>
      </c>
      <c r="N39" s="824">
        <v>208009.9792</v>
      </c>
      <c r="O39" s="824">
        <v>364017.46350000001</v>
      </c>
      <c r="P39" s="824">
        <v>247260.30660000001</v>
      </c>
      <c r="Q39" s="824">
        <v>432705.53639999998</v>
      </c>
      <c r="R39" s="824">
        <v>272608.9559</v>
      </c>
      <c r="S39" s="824">
        <v>477065.67290000001</v>
      </c>
      <c r="T39" s="824">
        <v>296619.81939999998</v>
      </c>
      <c r="U39" s="824">
        <v>519084.6839</v>
      </c>
    </row>
    <row r="40" spans="1:21" ht="14.5">
      <c r="A40" s="823" t="s">
        <v>1179</v>
      </c>
      <c r="B40" s="823" t="s">
        <v>171</v>
      </c>
      <c r="C40" s="823" t="s">
        <v>172</v>
      </c>
      <c r="D40" s="823" t="s">
        <v>465</v>
      </c>
      <c r="E40" s="823" t="s">
        <v>733</v>
      </c>
      <c r="F40" s="823" t="s">
        <v>1181</v>
      </c>
      <c r="G40" s="823" t="s">
        <v>44</v>
      </c>
      <c r="H40" s="824">
        <v>92975.882800000007</v>
      </c>
      <c r="I40" s="824">
        <v>162707.79509999999</v>
      </c>
      <c r="J40" s="824">
        <v>126507.93520000001</v>
      </c>
      <c r="K40" s="824">
        <v>221388.8867</v>
      </c>
      <c r="L40" s="824">
        <v>159952.02280000001</v>
      </c>
      <c r="M40" s="824">
        <v>279916.03980000003</v>
      </c>
      <c r="N40" s="824">
        <v>210559.8597</v>
      </c>
      <c r="O40" s="824">
        <v>368479.75459999999</v>
      </c>
      <c r="P40" s="824">
        <v>260659.66459999999</v>
      </c>
      <c r="Q40" s="824">
        <v>456154.41310000001</v>
      </c>
      <c r="R40" s="824">
        <v>293495.05469999998</v>
      </c>
      <c r="S40" s="824">
        <v>513616.3456</v>
      </c>
      <c r="T40" s="824">
        <v>325878.86050000001</v>
      </c>
      <c r="U40" s="824">
        <v>570288.00600000005</v>
      </c>
    </row>
    <row r="41" spans="1:21" ht="14.5">
      <c r="A41" s="823" t="s">
        <v>1179</v>
      </c>
      <c r="B41" s="823" t="s">
        <v>171</v>
      </c>
      <c r="C41" s="823" t="s">
        <v>172</v>
      </c>
      <c r="D41" s="823" t="s">
        <v>465</v>
      </c>
      <c r="E41" s="823" t="s">
        <v>733</v>
      </c>
      <c r="F41" s="823" t="s">
        <v>1182</v>
      </c>
      <c r="G41" s="823" t="s">
        <v>21</v>
      </c>
      <c r="H41" s="824">
        <v>104040.9515</v>
      </c>
      <c r="I41" s="824">
        <v>166465.52489999999</v>
      </c>
      <c r="J41" s="824">
        <v>145657.33199999999</v>
      </c>
      <c r="K41" s="824">
        <v>233051.73480000001</v>
      </c>
      <c r="L41" s="824">
        <v>187273.7127</v>
      </c>
      <c r="M41" s="824">
        <v>299637.9448</v>
      </c>
      <c r="N41" s="824">
        <v>249698.2836</v>
      </c>
      <c r="O41" s="824">
        <v>399517.2597</v>
      </c>
      <c r="P41" s="824">
        <v>312122.85440000001</v>
      </c>
      <c r="Q41" s="824">
        <v>499396.57449999999</v>
      </c>
      <c r="R41" s="824">
        <v>353739.23509999999</v>
      </c>
      <c r="S41" s="824">
        <v>565982.78449999995</v>
      </c>
      <c r="T41" s="824">
        <v>395355.61560000002</v>
      </c>
      <c r="U41" s="824">
        <v>632568.99439999997</v>
      </c>
    </row>
    <row r="42" spans="1:21" ht="14.5">
      <c r="A42" s="823" t="s">
        <v>1179</v>
      </c>
      <c r="B42" s="823" t="s">
        <v>171</v>
      </c>
      <c r="C42" s="823" t="s">
        <v>172</v>
      </c>
      <c r="D42" s="823" t="s">
        <v>465</v>
      </c>
      <c r="E42" s="823" t="s">
        <v>734</v>
      </c>
      <c r="F42" s="823" t="s">
        <v>1179</v>
      </c>
      <c r="G42" s="823" t="s">
        <v>165</v>
      </c>
      <c r="H42" s="824">
        <v>125914.948</v>
      </c>
      <c r="I42" s="824">
        <v>220351.15900000001</v>
      </c>
      <c r="J42" s="824">
        <v>163820.17480000001</v>
      </c>
      <c r="K42" s="824">
        <v>286685.30599999998</v>
      </c>
      <c r="L42" s="824">
        <v>197119.09940000001</v>
      </c>
      <c r="M42" s="824">
        <v>344958.42389999999</v>
      </c>
      <c r="N42" s="824">
        <v>237056.66620000001</v>
      </c>
      <c r="O42" s="824">
        <v>414849.16570000001</v>
      </c>
      <c r="P42" s="824">
        <v>279328.88929999998</v>
      </c>
      <c r="Q42" s="824">
        <v>488825.55609999999</v>
      </c>
      <c r="R42" s="824">
        <v>306199.95750000002</v>
      </c>
      <c r="S42" s="824">
        <v>535849.92570000002</v>
      </c>
      <c r="T42" s="824">
        <v>332220.10080000001</v>
      </c>
      <c r="U42" s="824">
        <v>581385.17649999994</v>
      </c>
    </row>
    <row r="43" spans="1:21" ht="14.5">
      <c r="A43" s="823" t="s">
        <v>1179</v>
      </c>
      <c r="B43" s="823" t="s">
        <v>171</v>
      </c>
      <c r="C43" s="823" t="s">
        <v>172</v>
      </c>
      <c r="D43" s="823" t="s">
        <v>465</v>
      </c>
      <c r="E43" s="823" t="s">
        <v>734</v>
      </c>
      <c r="F43" s="823" t="s">
        <v>1180</v>
      </c>
      <c r="G43" s="823" t="s">
        <v>19</v>
      </c>
      <c r="H43" s="824">
        <v>110308.4482</v>
      </c>
      <c r="I43" s="824">
        <v>193039.7844</v>
      </c>
      <c r="J43" s="824">
        <v>145003.19519999999</v>
      </c>
      <c r="K43" s="824">
        <v>253755.59160000001</v>
      </c>
      <c r="L43" s="824">
        <v>176824.27970000001</v>
      </c>
      <c r="M43" s="824">
        <v>309442.48940000002</v>
      </c>
      <c r="N43" s="824">
        <v>217793.78649999999</v>
      </c>
      <c r="O43" s="824">
        <v>381139.1263</v>
      </c>
      <c r="P43" s="824">
        <v>259072.28959999999</v>
      </c>
      <c r="Q43" s="824">
        <v>453376.50679999997</v>
      </c>
      <c r="R43" s="824">
        <v>285733.14789999998</v>
      </c>
      <c r="S43" s="824">
        <v>500033.00880000001</v>
      </c>
      <c r="T43" s="824">
        <v>311039.85119999998</v>
      </c>
      <c r="U43" s="824">
        <v>544319.73970000003</v>
      </c>
    </row>
    <row r="44" spans="1:21" ht="14.5">
      <c r="A44" s="823" t="s">
        <v>1179</v>
      </c>
      <c r="B44" s="823" t="s">
        <v>171</v>
      </c>
      <c r="C44" s="823" t="s">
        <v>172</v>
      </c>
      <c r="D44" s="823" t="s">
        <v>465</v>
      </c>
      <c r="E44" s="823" t="s">
        <v>734</v>
      </c>
      <c r="F44" s="823" t="s">
        <v>1181</v>
      </c>
      <c r="G44" s="823" t="s">
        <v>44</v>
      </c>
      <c r="H44" s="824">
        <v>96442.297600000005</v>
      </c>
      <c r="I44" s="824">
        <v>168774.0209</v>
      </c>
      <c r="J44" s="824">
        <v>131056.0575</v>
      </c>
      <c r="K44" s="824">
        <v>229348.10060000001</v>
      </c>
      <c r="L44" s="824">
        <v>165574.52220000001</v>
      </c>
      <c r="M44" s="824">
        <v>289755.41379999998</v>
      </c>
      <c r="N44" s="824">
        <v>217830.73370000001</v>
      </c>
      <c r="O44" s="824">
        <v>381203.78399999999</v>
      </c>
      <c r="P44" s="824">
        <v>269536.57709999999</v>
      </c>
      <c r="Q44" s="824">
        <v>471689.0099</v>
      </c>
      <c r="R44" s="824">
        <v>303395.61940000003</v>
      </c>
      <c r="S44" s="824">
        <v>530942.33400000003</v>
      </c>
      <c r="T44" s="824">
        <v>336765.44579999999</v>
      </c>
      <c r="U44" s="824">
        <v>589339.53009999997</v>
      </c>
    </row>
    <row r="45" spans="1:21" ht="14.5">
      <c r="A45" s="823" t="s">
        <v>1179</v>
      </c>
      <c r="B45" s="823" t="s">
        <v>171</v>
      </c>
      <c r="C45" s="823" t="s">
        <v>172</v>
      </c>
      <c r="D45" s="823" t="s">
        <v>465</v>
      </c>
      <c r="E45" s="823" t="s">
        <v>734</v>
      </c>
      <c r="F45" s="823" t="s">
        <v>1182</v>
      </c>
      <c r="G45" s="823" t="s">
        <v>21</v>
      </c>
      <c r="H45" s="824">
        <v>109086.38499999999</v>
      </c>
      <c r="I45" s="824">
        <v>174538.2187</v>
      </c>
      <c r="J45" s="824">
        <v>152720.93900000001</v>
      </c>
      <c r="K45" s="824">
        <v>244353.5061</v>
      </c>
      <c r="L45" s="824">
        <v>196355.49309999999</v>
      </c>
      <c r="M45" s="824">
        <v>314168.79369999998</v>
      </c>
      <c r="N45" s="824">
        <v>261807.3241</v>
      </c>
      <c r="O45" s="824">
        <v>418891.72480000003</v>
      </c>
      <c r="P45" s="824">
        <v>327259.15519999998</v>
      </c>
      <c r="Q45" s="824">
        <v>523614.65600000002</v>
      </c>
      <c r="R45" s="824">
        <v>370893.70919999998</v>
      </c>
      <c r="S45" s="824">
        <v>593429.94350000005</v>
      </c>
      <c r="T45" s="824">
        <v>414528.26319999999</v>
      </c>
      <c r="U45" s="824">
        <v>663245.23100000003</v>
      </c>
    </row>
    <row r="46" spans="1:21" ht="14.5">
      <c r="A46" s="823" t="s">
        <v>1179</v>
      </c>
      <c r="B46" s="823" t="s">
        <v>171</v>
      </c>
      <c r="C46" s="823" t="s">
        <v>172</v>
      </c>
      <c r="D46" s="823" t="s">
        <v>465</v>
      </c>
      <c r="E46" s="823" t="s">
        <v>440</v>
      </c>
      <c r="F46" s="823" t="s">
        <v>1179</v>
      </c>
      <c r="G46" s="823" t="s">
        <v>165</v>
      </c>
      <c r="H46" s="824">
        <v>125898.323</v>
      </c>
      <c r="I46" s="824">
        <v>220322.06520000001</v>
      </c>
      <c r="J46" s="824">
        <v>163759.13829999999</v>
      </c>
      <c r="K46" s="824">
        <v>286578.49219999998</v>
      </c>
      <c r="L46" s="824">
        <v>197018.5379</v>
      </c>
      <c r="M46" s="824">
        <v>344782.44130000001</v>
      </c>
      <c r="N46" s="824">
        <v>236891.51629999999</v>
      </c>
      <c r="O46" s="824">
        <v>414560.15350000001</v>
      </c>
      <c r="P46" s="824">
        <v>279105.25069999998</v>
      </c>
      <c r="Q46" s="824">
        <v>488434.1887</v>
      </c>
      <c r="R46" s="824">
        <v>305942.00829999999</v>
      </c>
      <c r="S46" s="824">
        <v>535398.51439999999</v>
      </c>
      <c r="T46" s="824">
        <v>331909.38939999999</v>
      </c>
      <c r="U46" s="824">
        <v>580841.4314</v>
      </c>
    </row>
    <row r="47" spans="1:21" ht="14.5">
      <c r="A47" s="823" t="s">
        <v>1179</v>
      </c>
      <c r="B47" s="823" t="s">
        <v>171</v>
      </c>
      <c r="C47" s="823" t="s">
        <v>172</v>
      </c>
      <c r="D47" s="823" t="s">
        <v>465</v>
      </c>
      <c r="E47" s="823" t="s">
        <v>440</v>
      </c>
      <c r="F47" s="823" t="s">
        <v>1180</v>
      </c>
      <c r="G47" s="823" t="s">
        <v>19</v>
      </c>
      <c r="H47" s="824">
        <v>110441.88559999999</v>
      </c>
      <c r="I47" s="824">
        <v>193273.29980000001</v>
      </c>
      <c r="J47" s="824">
        <v>145123.09099999999</v>
      </c>
      <c r="K47" s="824">
        <v>253965.4093</v>
      </c>
      <c r="L47" s="824">
        <v>176918.86060000001</v>
      </c>
      <c r="M47" s="824">
        <v>309608.00599999999</v>
      </c>
      <c r="N47" s="824">
        <v>217813.85639999999</v>
      </c>
      <c r="O47" s="824">
        <v>381174.2488</v>
      </c>
      <c r="P47" s="824">
        <v>259043.4258</v>
      </c>
      <c r="Q47" s="824">
        <v>453325.9952</v>
      </c>
      <c r="R47" s="824">
        <v>285671.99469999998</v>
      </c>
      <c r="S47" s="824">
        <v>499925.99060000002</v>
      </c>
      <c r="T47" s="824">
        <v>310932.79580000002</v>
      </c>
      <c r="U47" s="824">
        <v>544132.39269999997</v>
      </c>
    </row>
    <row r="48" spans="1:21" ht="14.5">
      <c r="A48" s="823" t="s">
        <v>1179</v>
      </c>
      <c r="B48" s="823" t="s">
        <v>171</v>
      </c>
      <c r="C48" s="823" t="s">
        <v>172</v>
      </c>
      <c r="D48" s="823" t="s">
        <v>465</v>
      </c>
      <c r="E48" s="823" t="s">
        <v>440</v>
      </c>
      <c r="F48" s="823" t="s">
        <v>1181</v>
      </c>
      <c r="G48" s="823" t="s">
        <v>44</v>
      </c>
      <c r="H48" s="824">
        <v>96713.888699999996</v>
      </c>
      <c r="I48" s="824">
        <v>169249.30530000001</v>
      </c>
      <c r="J48" s="824">
        <v>131474.39230000001</v>
      </c>
      <c r="K48" s="824">
        <v>230080.18650000001</v>
      </c>
      <c r="L48" s="824">
        <v>166140.51689999999</v>
      </c>
      <c r="M48" s="824">
        <v>290745.90470000001</v>
      </c>
      <c r="N48" s="824">
        <v>218613.61739999999</v>
      </c>
      <c r="O48" s="824">
        <v>382573.83039999998</v>
      </c>
      <c r="P48" s="824">
        <v>270541.64169999998</v>
      </c>
      <c r="Q48" s="824">
        <v>473447.87300000002</v>
      </c>
      <c r="R48" s="824">
        <v>304554.68469999998</v>
      </c>
      <c r="S48" s="824">
        <v>532970.69810000004</v>
      </c>
      <c r="T48" s="824">
        <v>338083.2156</v>
      </c>
      <c r="U48" s="824">
        <v>591645.62730000005</v>
      </c>
    </row>
    <row r="49" spans="1:21" ht="14.5">
      <c r="A49" s="823" t="s">
        <v>1179</v>
      </c>
      <c r="B49" s="823" t="s">
        <v>171</v>
      </c>
      <c r="C49" s="823" t="s">
        <v>172</v>
      </c>
      <c r="D49" s="823" t="s">
        <v>465</v>
      </c>
      <c r="E49" s="823" t="s">
        <v>440</v>
      </c>
      <c r="F49" s="823" t="s">
        <v>1182</v>
      </c>
      <c r="G49" s="823" t="s">
        <v>21</v>
      </c>
      <c r="H49" s="824">
        <v>109052.44590000001</v>
      </c>
      <c r="I49" s="824">
        <v>174483.91620000001</v>
      </c>
      <c r="J49" s="824">
        <v>152673.42430000001</v>
      </c>
      <c r="K49" s="824">
        <v>244277.48250000001</v>
      </c>
      <c r="L49" s="824">
        <v>196294.40270000001</v>
      </c>
      <c r="M49" s="824">
        <v>314071.049</v>
      </c>
      <c r="N49" s="824">
        <v>261725.87030000001</v>
      </c>
      <c r="O49" s="824">
        <v>418761.39860000001</v>
      </c>
      <c r="P49" s="824">
        <v>327157.33779999998</v>
      </c>
      <c r="Q49" s="824">
        <v>523451.74829999998</v>
      </c>
      <c r="R49" s="824">
        <v>370778.3162</v>
      </c>
      <c r="S49" s="824">
        <v>593245.31480000005</v>
      </c>
      <c r="T49" s="824">
        <v>414399.29450000002</v>
      </c>
      <c r="U49" s="824">
        <v>663038.88119999995</v>
      </c>
    </row>
    <row r="50" spans="1:21" ht="14.5">
      <c r="A50" s="823" t="s">
        <v>1179</v>
      </c>
      <c r="B50" s="823" t="s">
        <v>171</v>
      </c>
      <c r="C50" s="823" t="s">
        <v>172</v>
      </c>
      <c r="D50" s="823" t="s">
        <v>465</v>
      </c>
      <c r="E50" s="823" t="s">
        <v>735</v>
      </c>
      <c r="F50" s="823" t="s">
        <v>1179</v>
      </c>
      <c r="G50" s="823" t="s">
        <v>165</v>
      </c>
      <c r="H50" s="824">
        <v>121430.22719999999</v>
      </c>
      <c r="I50" s="824">
        <v>212502.89749999999</v>
      </c>
      <c r="J50" s="824">
        <v>157853.6954</v>
      </c>
      <c r="K50" s="824">
        <v>276243.967</v>
      </c>
      <c r="L50" s="824">
        <v>189849.2211</v>
      </c>
      <c r="M50" s="824">
        <v>332236.13699999999</v>
      </c>
      <c r="N50" s="824">
        <v>228166.1145</v>
      </c>
      <c r="O50" s="824">
        <v>399290.70030000003</v>
      </c>
      <c r="P50" s="824">
        <v>268755.9241</v>
      </c>
      <c r="Q50" s="824">
        <v>470322.86719999998</v>
      </c>
      <c r="R50" s="824">
        <v>294567.12339999998</v>
      </c>
      <c r="S50" s="824">
        <v>515492.46590000001</v>
      </c>
      <c r="T50" s="824">
        <v>319495.6703</v>
      </c>
      <c r="U50" s="824">
        <v>559117.42299999995</v>
      </c>
    </row>
    <row r="51" spans="1:21" ht="14.5">
      <c r="A51" s="823" t="s">
        <v>1179</v>
      </c>
      <c r="B51" s="823" t="s">
        <v>171</v>
      </c>
      <c r="C51" s="823" t="s">
        <v>172</v>
      </c>
      <c r="D51" s="823" t="s">
        <v>465</v>
      </c>
      <c r="E51" s="823" t="s">
        <v>735</v>
      </c>
      <c r="F51" s="823" t="s">
        <v>1180</v>
      </c>
      <c r="G51" s="823" t="s">
        <v>19</v>
      </c>
      <c r="H51" s="824">
        <v>106874.164</v>
      </c>
      <c r="I51" s="824">
        <v>187029.78690000001</v>
      </c>
      <c r="J51" s="824">
        <v>140303.2421</v>
      </c>
      <c r="K51" s="824">
        <v>245530.67360000001</v>
      </c>
      <c r="L51" s="824">
        <v>170920.3977</v>
      </c>
      <c r="M51" s="824">
        <v>299110.696</v>
      </c>
      <c r="N51" s="824">
        <v>210199.77359999999</v>
      </c>
      <c r="O51" s="824">
        <v>367849.60379999998</v>
      </c>
      <c r="P51" s="824">
        <v>249862.7482</v>
      </c>
      <c r="Q51" s="824">
        <v>437259.80930000002</v>
      </c>
      <c r="R51" s="824">
        <v>275477.88620000001</v>
      </c>
      <c r="S51" s="824">
        <v>482086.30089999997</v>
      </c>
      <c r="T51" s="824">
        <v>299741.01299999998</v>
      </c>
      <c r="U51" s="824">
        <v>524546.77280000004</v>
      </c>
    </row>
    <row r="52" spans="1:21" ht="14.5">
      <c r="A52" s="823" t="s">
        <v>1179</v>
      </c>
      <c r="B52" s="823" t="s">
        <v>171</v>
      </c>
      <c r="C52" s="823" t="s">
        <v>172</v>
      </c>
      <c r="D52" s="823" t="s">
        <v>465</v>
      </c>
      <c r="E52" s="823" t="s">
        <v>735</v>
      </c>
      <c r="F52" s="823" t="s">
        <v>1181</v>
      </c>
      <c r="G52" s="823" t="s">
        <v>44</v>
      </c>
      <c r="H52" s="824">
        <v>93957.436400000006</v>
      </c>
      <c r="I52" s="824">
        <v>164425.51379999999</v>
      </c>
      <c r="J52" s="824">
        <v>127844.0027</v>
      </c>
      <c r="K52" s="824">
        <v>223727.00469999999</v>
      </c>
      <c r="L52" s="824">
        <v>161641.68780000001</v>
      </c>
      <c r="M52" s="824">
        <v>282872.95370000001</v>
      </c>
      <c r="N52" s="824">
        <v>212784.52239999999</v>
      </c>
      <c r="O52" s="824">
        <v>372372.9142</v>
      </c>
      <c r="P52" s="824">
        <v>263414.03279999999</v>
      </c>
      <c r="Q52" s="824">
        <v>460974.5575</v>
      </c>
      <c r="R52" s="824">
        <v>296596.67979999998</v>
      </c>
      <c r="S52" s="824">
        <v>519044.18969999999</v>
      </c>
      <c r="T52" s="824">
        <v>329323.03869999998</v>
      </c>
      <c r="U52" s="824">
        <v>576315.31779999996</v>
      </c>
    </row>
    <row r="53" spans="1:21" ht="14.5">
      <c r="A53" s="823" t="s">
        <v>1179</v>
      </c>
      <c r="B53" s="823" t="s">
        <v>171</v>
      </c>
      <c r="C53" s="823" t="s">
        <v>172</v>
      </c>
      <c r="D53" s="823" t="s">
        <v>465</v>
      </c>
      <c r="E53" s="823" t="s">
        <v>735</v>
      </c>
      <c r="F53" s="823" t="s">
        <v>1182</v>
      </c>
      <c r="G53" s="823" t="s">
        <v>21</v>
      </c>
      <c r="H53" s="824">
        <v>105135.7645</v>
      </c>
      <c r="I53" s="824">
        <v>168217.22570000001</v>
      </c>
      <c r="J53" s="824">
        <v>147190.07019999999</v>
      </c>
      <c r="K53" s="824">
        <v>235504.1159</v>
      </c>
      <c r="L53" s="824">
        <v>189244.37609999999</v>
      </c>
      <c r="M53" s="824">
        <v>302791.0062</v>
      </c>
      <c r="N53" s="824">
        <v>252325.83480000001</v>
      </c>
      <c r="O53" s="824">
        <v>403721.34159999999</v>
      </c>
      <c r="P53" s="824">
        <v>315407.29340000002</v>
      </c>
      <c r="Q53" s="824">
        <v>504651.67690000002</v>
      </c>
      <c r="R53" s="824">
        <v>357461.5993</v>
      </c>
      <c r="S53" s="824">
        <v>571938.5673</v>
      </c>
      <c r="T53" s="824">
        <v>399515.90500000003</v>
      </c>
      <c r="U53" s="824">
        <v>639225.45759999997</v>
      </c>
    </row>
    <row r="54" spans="1:21" ht="14.5">
      <c r="A54" s="823" t="s">
        <v>1179</v>
      </c>
      <c r="B54" s="823" t="s">
        <v>171</v>
      </c>
      <c r="C54" s="823" t="s">
        <v>173</v>
      </c>
      <c r="D54" s="823" t="s">
        <v>466</v>
      </c>
      <c r="E54" s="823" t="s">
        <v>174</v>
      </c>
      <c r="F54" s="823" t="s">
        <v>1179</v>
      </c>
      <c r="G54" s="823" t="s">
        <v>165</v>
      </c>
      <c r="H54" s="824">
        <v>153131.4737</v>
      </c>
      <c r="I54" s="824">
        <v>267980.07900000003</v>
      </c>
      <c r="J54" s="824">
        <v>199250.71090000001</v>
      </c>
      <c r="K54" s="824">
        <v>348688.74400000001</v>
      </c>
      <c r="L54" s="824">
        <v>239765.73560000001</v>
      </c>
      <c r="M54" s="824">
        <v>419590.03730000003</v>
      </c>
      <c r="N54" s="824">
        <v>288367.1078</v>
      </c>
      <c r="O54" s="824">
        <v>504642.43859999999</v>
      </c>
      <c r="P54" s="824">
        <v>339804.39120000001</v>
      </c>
      <c r="Q54" s="824">
        <v>594657.68460000004</v>
      </c>
      <c r="R54" s="824">
        <v>372499.87469999999</v>
      </c>
      <c r="S54" s="824">
        <v>651874.78079999995</v>
      </c>
      <c r="T54" s="824">
        <v>404170.30080000003</v>
      </c>
      <c r="U54" s="824">
        <v>707298.02630000003</v>
      </c>
    </row>
    <row r="55" spans="1:21" ht="14.5">
      <c r="A55" s="823" t="s">
        <v>1179</v>
      </c>
      <c r="B55" s="823" t="s">
        <v>171</v>
      </c>
      <c r="C55" s="823" t="s">
        <v>173</v>
      </c>
      <c r="D55" s="823" t="s">
        <v>466</v>
      </c>
      <c r="E55" s="823" t="s">
        <v>174</v>
      </c>
      <c r="F55" s="823" t="s">
        <v>1180</v>
      </c>
      <c r="G55" s="823" t="s">
        <v>19</v>
      </c>
      <c r="H55" s="824">
        <v>134073.5361</v>
      </c>
      <c r="I55" s="824">
        <v>234628.6882</v>
      </c>
      <c r="J55" s="824">
        <v>176272.28330000001</v>
      </c>
      <c r="K55" s="824">
        <v>308476.49570000003</v>
      </c>
      <c r="L55" s="824">
        <v>214982.63810000001</v>
      </c>
      <c r="M55" s="824">
        <v>376219.6165</v>
      </c>
      <c r="N55" s="824">
        <v>264844.16769999999</v>
      </c>
      <c r="O55" s="824">
        <v>463477.29340000002</v>
      </c>
      <c r="P55" s="824">
        <v>315067.96610000002</v>
      </c>
      <c r="Q55" s="824">
        <v>551368.94059999997</v>
      </c>
      <c r="R55" s="824">
        <v>347506.75089999998</v>
      </c>
      <c r="S55" s="824">
        <v>608136.81400000001</v>
      </c>
      <c r="T55" s="824">
        <v>378305.95689999999</v>
      </c>
      <c r="U55" s="824">
        <v>662035.42460000003</v>
      </c>
    </row>
    <row r="56" spans="1:21" ht="14.5">
      <c r="A56" s="823" t="s">
        <v>1179</v>
      </c>
      <c r="B56" s="823" t="s">
        <v>171</v>
      </c>
      <c r="C56" s="823" t="s">
        <v>173</v>
      </c>
      <c r="D56" s="823" t="s">
        <v>466</v>
      </c>
      <c r="E56" s="823" t="s">
        <v>174</v>
      </c>
      <c r="F56" s="823" t="s">
        <v>1181</v>
      </c>
      <c r="G56" s="823" t="s">
        <v>44</v>
      </c>
      <c r="H56" s="824">
        <v>117138.2864</v>
      </c>
      <c r="I56" s="824">
        <v>204992.00140000001</v>
      </c>
      <c r="J56" s="824">
        <v>159153.97390000001</v>
      </c>
      <c r="K56" s="824">
        <v>278519.45429999998</v>
      </c>
      <c r="L56" s="824">
        <v>201053.29120000001</v>
      </c>
      <c r="M56" s="824">
        <v>351843.25959999999</v>
      </c>
      <c r="N56" s="824">
        <v>264486.60700000002</v>
      </c>
      <c r="O56" s="824">
        <v>462851.56229999999</v>
      </c>
      <c r="P56" s="824">
        <v>327247.83870000002</v>
      </c>
      <c r="Q56" s="824">
        <v>572683.71770000004</v>
      </c>
      <c r="R56" s="824">
        <v>368341.89990000002</v>
      </c>
      <c r="S56" s="824">
        <v>644598.32479999994</v>
      </c>
      <c r="T56" s="824">
        <v>408838.55300000001</v>
      </c>
      <c r="U56" s="824">
        <v>715467.46779999998</v>
      </c>
    </row>
    <row r="57" spans="1:21" ht="14.5">
      <c r="A57" s="823" t="s">
        <v>1179</v>
      </c>
      <c r="B57" s="823" t="s">
        <v>171</v>
      </c>
      <c r="C57" s="823" t="s">
        <v>173</v>
      </c>
      <c r="D57" s="823" t="s">
        <v>466</v>
      </c>
      <c r="E57" s="823" t="s">
        <v>174</v>
      </c>
      <c r="F57" s="823" t="s">
        <v>1182</v>
      </c>
      <c r="G57" s="823" t="s">
        <v>21</v>
      </c>
      <c r="H57" s="824">
        <v>132675.7236</v>
      </c>
      <c r="I57" s="824">
        <v>212281.16089999999</v>
      </c>
      <c r="J57" s="824">
        <v>185746.01310000001</v>
      </c>
      <c r="K57" s="824">
        <v>297193.62520000001</v>
      </c>
      <c r="L57" s="824">
        <v>238816.30249999999</v>
      </c>
      <c r="M57" s="824">
        <v>382106.08970000001</v>
      </c>
      <c r="N57" s="824">
        <v>318421.73670000001</v>
      </c>
      <c r="O57" s="824">
        <v>509474.78629999998</v>
      </c>
      <c r="P57" s="824">
        <v>398027.17080000002</v>
      </c>
      <c r="Q57" s="824">
        <v>636843.4828</v>
      </c>
      <c r="R57" s="824">
        <v>451097.46039999998</v>
      </c>
      <c r="S57" s="824">
        <v>721755.9473</v>
      </c>
      <c r="T57" s="824">
        <v>504167.74979999999</v>
      </c>
      <c r="U57" s="824">
        <v>806668.41170000006</v>
      </c>
    </row>
    <row r="58" spans="1:21" ht="14.5">
      <c r="A58" s="823" t="s">
        <v>1179</v>
      </c>
      <c r="B58" s="823" t="s">
        <v>171</v>
      </c>
      <c r="C58" s="823" t="s">
        <v>173</v>
      </c>
      <c r="D58" s="823" t="s">
        <v>466</v>
      </c>
      <c r="E58" s="823" t="s">
        <v>995</v>
      </c>
      <c r="F58" s="823" t="s">
        <v>1179</v>
      </c>
      <c r="G58" s="823" t="s">
        <v>165</v>
      </c>
      <c r="H58" s="824">
        <v>143587.85010000001</v>
      </c>
      <c r="I58" s="824">
        <v>251278.73759999999</v>
      </c>
      <c r="J58" s="824">
        <v>186709.53349999999</v>
      </c>
      <c r="K58" s="824">
        <v>326741.68359999999</v>
      </c>
      <c r="L58" s="824">
        <v>224589.65849999999</v>
      </c>
      <c r="M58" s="824">
        <v>393031.90240000002</v>
      </c>
      <c r="N58" s="824">
        <v>269976.5099</v>
      </c>
      <c r="O58" s="824">
        <v>472458.89230000001</v>
      </c>
      <c r="P58" s="824">
        <v>318042.5736</v>
      </c>
      <c r="Q58" s="824">
        <v>556574.50379999995</v>
      </c>
      <c r="R58" s="824">
        <v>348604.15029999998</v>
      </c>
      <c r="S58" s="824">
        <v>610057.26300000004</v>
      </c>
      <c r="T58" s="824">
        <v>378146.48800000001</v>
      </c>
      <c r="U58" s="824">
        <v>661756.3541</v>
      </c>
    </row>
    <row r="59" spans="1:21" ht="14.5">
      <c r="A59" s="823" t="s">
        <v>1179</v>
      </c>
      <c r="B59" s="823" t="s">
        <v>171</v>
      </c>
      <c r="C59" s="823" t="s">
        <v>173</v>
      </c>
      <c r="D59" s="823" t="s">
        <v>466</v>
      </c>
      <c r="E59" s="823" t="s">
        <v>995</v>
      </c>
      <c r="F59" s="823" t="s">
        <v>1180</v>
      </c>
      <c r="G59" s="823" t="s">
        <v>19</v>
      </c>
      <c r="H59" s="824">
        <v>126180.6002</v>
      </c>
      <c r="I59" s="824">
        <v>220816.05040000001</v>
      </c>
      <c r="J59" s="824">
        <v>165721.36369999999</v>
      </c>
      <c r="K59" s="824">
        <v>290012.38640000002</v>
      </c>
      <c r="L59" s="824">
        <v>201953.1287</v>
      </c>
      <c r="M59" s="824">
        <v>353417.97529999999</v>
      </c>
      <c r="N59" s="824">
        <v>248490.9901</v>
      </c>
      <c r="O59" s="824">
        <v>434859.23269999999</v>
      </c>
      <c r="P59" s="824">
        <v>295448.67389999999</v>
      </c>
      <c r="Q59" s="824">
        <v>517035.17910000001</v>
      </c>
      <c r="R59" s="824">
        <v>325775.7855</v>
      </c>
      <c r="S59" s="824">
        <v>570107.62470000004</v>
      </c>
      <c r="T59" s="824">
        <v>354522.36320000002</v>
      </c>
      <c r="U59" s="824">
        <v>620414.13580000005</v>
      </c>
    </row>
    <row r="60" spans="1:21" ht="14.5">
      <c r="A60" s="823" t="s">
        <v>1179</v>
      </c>
      <c r="B60" s="823" t="s">
        <v>171</v>
      </c>
      <c r="C60" s="823" t="s">
        <v>173</v>
      </c>
      <c r="D60" s="823" t="s">
        <v>466</v>
      </c>
      <c r="E60" s="823" t="s">
        <v>995</v>
      </c>
      <c r="F60" s="823" t="s">
        <v>1181</v>
      </c>
      <c r="G60" s="823" t="s">
        <v>44</v>
      </c>
      <c r="H60" s="824">
        <v>110727.2153</v>
      </c>
      <c r="I60" s="824">
        <v>193772.6269</v>
      </c>
      <c r="J60" s="824">
        <v>150597.65470000001</v>
      </c>
      <c r="K60" s="824">
        <v>263545.89569999999</v>
      </c>
      <c r="L60" s="824">
        <v>190361.80319999999</v>
      </c>
      <c r="M60" s="824">
        <v>333133.1556</v>
      </c>
      <c r="N60" s="824">
        <v>250541.7536</v>
      </c>
      <c r="O60" s="824">
        <v>438448.06890000001</v>
      </c>
      <c r="P60" s="824">
        <v>310107.8321</v>
      </c>
      <c r="Q60" s="824">
        <v>542688.70609999995</v>
      </c>
      <c r="R60" s="824">
        <v>349136.47100000002</v>
      </c>
      <c r="S60" s="824">
        <v>610988.82440000004</v>
      </c>
      <c r="T60" s="824">
        <v>387619.4461</v>
      </c>
      <c r="U60" s="824">
        <v>678334.03060000006</v>
      </c>
    </row>
    <row r="61" spans="1:21" ht="14.5">
      <c r="A61" s="823" t="s">
        <v>1179</v>
      </c>
      <c r="B61" s="823" t="s">
        <v>171</v>
      </c>
      <c r="C61" s="823" t="s">
        <v>173</v>
      </c>
      <c r="D61" s="823" t="s">
        <v>466</v>
      </c>
      <c r="E61" s="823" t="s">
        <v>995</v>
      </c>
      <c r="F61" s="823" t="s">
        <v>1182</v>
      </c>
      <c r="G61" s="823" t="s">
        <v>21</v>
      </c>
      <c r="H61" s="824">
        <v>124345.8578</v>
      </c>
      <c r="I61" s="824">
        <v>198953.37539999999</v>
      </c>
      <c r="J61" s="824">
        <v>174084.2009</v>
      </c>
      <c r="K61" s="824">
        <v>278534.7255</v>
      </c>
      <c r="L61" s="824">
        <v>223822.5441</v>
      </c>
      <c r="M61" s="824">
        <v>358116.0759</v>
      </c>
      <c r="N61" s="824">
        <v>298430.0588</v>
      </c>
      <c r="O61" s="824">
        <v>477488.10119999998</v>
      </c>
      <c r="P61" s="824">
        <v>373037.5735</v>
      </c>
      <c r="Q61" s="824">
        <v>596860.1263</v>
      </c>
      <c r="R61" s="824">
        <v>422775.9166</v>
      </c>
      <c r="S61" s="824">
        <v>676441.47660000005</v>
      </c>
      <c r="T61" s="824">
        <v>472514.2597</v>
      </c>
      <c r="U61" s="824">
        <v>756022.82680000004</v>
      </c>
    </row>
    <row r="62" spans="1:21" ht="14.5">
      <c r="A62" s="823" t="s">
        <v>1179</v>
      </c>
      <c r="B62" s="823" t="s">
        <v>171</v>
      </c>
      <c r="C62" s="823" t="s">
        <v>173</v>
      </c>
      <c r="D62" s="823" t="s">
        <v>466</v>
      </c>
      <c r="E62" s="823" t="s">
        <v>996</v>
      </c>
      <c r="F62" s="823" t="s">
        <v>1179</v>
      </c>
      <c r="G62" s="823" t="s">
        <v>165</v>
      </c>
      <c r="H62" s="824">
        <v>144228.52439999999</v>
      </c>
      <c r="I62" s="824">
        <v>252399.9178</v>
      </c>
      <c r="J62" s="824">
        <v>187561.88769999999</v>
      </c>
      <c r="K62" s="824">
        <v>328233.30349999998</v>
      </c>
      <c r="L62" s="824">
        <v>225628.21249999999</v>
      </c>
      <c r="M62" s="824">
        <v>394849.37199999997</v>
      </c>
      <c r="N62" s="824">
        <v>271246.58870000002</v>
      </c>
      <c r="O62" s="824">
        <v>474681.53029999998</v>
      </c>
      <c r="P62" s="824">
        <v>319552.99719999998</v>
      </c>
      <c r="Q62" s="824">
        <v>559217.74509999994</v>
      </c>
      <c r="R62" s="824">
        <v>350265.98379999999</v>
      </c>
      <c r="S62" s="824">
        <v>612965.47160000005</v>
      </c>
      <c r="T62" s="824">
        <v>379964.26380000002</v>
      </c>
      <c r="U62" s="824">
        <v>664937.46180000005</v>
      </c>
    </row>
    <row r="63" spans="1:21" ht="14.5">
      <c r="A63" s="823" t="s">
        <v>1179</v>
      </c>
      <c r="B63" s="823" t="s">
        <v>171</v>
      </c>
      <c r="C63" s="823" t="s">
        <v>173</v>
      </c>
      <c r="D63" s="823" t="s">
        <v>466</v>
      </c>
      <c r="E63" s="823" t="s">
        <v>996</v>
      </c>
      <c r="F63" s="823" t="s">
        <v>1180</v>
      </c>
      <c r="G63" s="823" t="s">
        <v>19</v>
      </c>
      <c r="H63" s="824">
        <v>126671.21219999999</v>
      </c>
      <c r="I63" s="824">
        <v>221674.62150000001</v>
      </c>
      <c r="J63" s="824">
        <v>166392.7856</v>
      </c>
      <c r="K63" s="824">
        <v>291187.37469999999</v>
      </c>
      <c r="L63" s="824">
        <v>202796.5404</v>
      </c>
      <c r="M63" s="824">
        <v>354893.94579999999</v>
      </c>
      <c r="N63" s="824">
        <v>249575.84909999999</v>
      </c>
      <c r="O63" s="824">
        <v>436757.73599999998</v>
      </c>
      <c r="P63" s="824">
        <v>296764.32260000001</v>
      </c>
      <c r="Q63" s="824">
        <v>519337.56449999998</v>
      </c>
      <c r="R63" s="824">
        <v>327240.82290000003</v>
      </c>
      <c r="S63" s="824">
        <v>572671.44010000001</v>
      </c>
      <c r="T63" s="824">
        <v>356136.48300000001</v>
      </c>
      <c r="U63" s="824">
        <v>623238.84530000004</v>
      </c>
    </row>
    <row r="64" spans="1:21" ht="14.5">
      <c r="A64" s="823" t="s">
        <v>1179</v>
      </c>
      <c r="B64" s="823" t="s">
        <v>171</v>
      </c>
      <c r="C64" s="823" t="s">
        <v>173</v>
      </c>
      <c r="D64" s="823" t="s">
        <v>466</v>
      </c>
      <c r="E64" s="823" t="s">
        <v>996</v>
      </c>
      <c r="F64" s="823" t="s">
        <v>1181</v>
      </c>
      <c r="G64" s="823" t="s">
        <v>44</v>
      </c>
      <c r="H64" s="824">
        <v>111082.1955</v>
      </c>
      <c r="I64" s="824">
        <v>194393.84210000001</v>
      </c>
      <c r="J64" s="824">
        <v>151056.5197</v>
      </c>
      <c r="K64" s="824">
        <v>264348.9093</v>
      </c>
      <c r="L64" s="824">
        <v>190923.6367</v>
      </c>
      <c r="M64" s="824">
        <v>334116.36410000001</v>
      </c>
      <c r="N64" s="824">
        <v>251262.641</v>
      </c>
      <c r="O64" s="824">
        <v>439709.62170000002</v>
      </c>
      <c r="P64" s="824">
        <v>310982.48129999998</v>
      </c>
      <c r="Q64" s="824">
        <v>544219.34219999996</v>
      </c>
      <c r="R64" s="824">
        <v>350107.74810000003</v>
      </c>
      <c r="S64" s="824">
        <v>612688.55929999996</v>
      </c>
      <c r="T64" s="824">
        <v>388682.6471</v>
      </c>
      <c r="U64" s="824">
        <v>680194.63230000006</v>
      </c>
    </row>
    <row r="65" spans="1:21" ht="14.5">
      <c r="A65" s="823" t="s">
        <v>1179</v>
      </c>
      <c r="B65" s="823" t="s">
        <v>171</v>
      </c>
      <c r="C65" s="823" t="s">
        <v>173</v>
      </c>
      <c r="D65" s="823" t="s">
        <v>466</v>
      </c>
      <c r="E65" s="823" t="s">
        <v>996</v>
      </c>
      <c r="F65" s="823" t="s">
        <v>1182</v>
      </c>
      <c r="G65" s="823" t="s">
        <v>21</v>
      </c>
      <c r="H65" s="824">
        <v>124910.2322</v>
      </c>
      <c r="I65" s="824">
        <v>199856.37450000001</v>
      </c>
      <c r="J65" s="824">
        <v>174874.32509999999</v>
      </c>
      <c r="K65" s="824">
        <v>279798.9241</v>
      </c>
      <c r="L65" s="824">
        <v>224838.41800000001</v>
      </c>
      <c r="M65" s="824">
        <v>359741.47409999999</v>
      </c>
      <c r="N65" s="824">
        <v>299784.55729999999</v>
      </c>
      <c r="O65" s="824">
        <v>479655.29879999999</v>
      </c>
      <c r="P65" s="824">
        <v>374730.69650000002</v>
      </c>
      <c r="Q65" s="824">
        <v>599569.12340000004</v>
      </c>
      <c r="R65" s="824">
        <v>424694.78940000001</v>
      </c>
      <c r="S65" s="824">
        <v>679511.67319999996</v>
      </c>
      <c r="T65" s="824">
        <v>474658.8823</v>
      </c>
      <c r="U65" s="824">
        <v>759454.22290000005</v>
      </c>
    </row>
    <row r="66" spans="1:21" ht="14.5">
      <c r="A66" s="823" t="s">
        <v>1179</v>
      </c>
      <c r="B66" s="823" t="s">
        <v>171</v>
      </c>
      <c r="C66" s="823" t="s">
        <v>173</v>
      </c>
      <c r="D66" s="823" t="s">
        <v>466</v>
      </c>
      <c r="E66" s="823" t="s">
        <v>997</v>
      </c>
      <c r="F66" s="823" t="s">
        <v>1179</v>
      </c>
      <c r="G66" s="823" t="s">
        <v>165</v>
      </c>
      <c r="H66" s="824">
        <v>142339.7512</v>
      </c>
      <c r="I66" s="824">
        <v>249094.56460000001</v>
      </c>
      <c r="J66" s="824">
        <v>185126.89799999999</v>
      </c>
      <c r="K66" s="824">
        <v>323972.07150000002</v>
      </c>
      <c r="L66" s="824">
        <v>222713.67329999999</v>
      </c>
      <c r="M66" s="824">
        <v>389748.92820000002</v>
      </c>
      <c r="N66" s="824">
        <v>267766.652</v>
      </c>
      <c r="O66" s="824">
        <v>468591.641</v>
      </c>
      <c r="P66" s="824">
        <v>315469.0036</v>
      </c>
      <c r="Q66" s="824">
        <v>552070.75619999995</v>
      </c>
      <c r="R66" s="824">
        <v>345796.38199999998</v>
      </c>
      <c r="S66" s="824">
        <v>605143.66850000003</v>
      </c>
      <c r="T66" s="824">
        <v>375132.35940000002</v>
      </c>
      <c r="U66" s="824">
        <v>656481.62899999996</v>
      </c>
    </row>
    <row r="67" spans="1:21" ht="14.5">
      <c r="A67" s="823" t="s">
        <v>1179</v>
      </c>
      <c r="B67" s="823" t="s">
        <v>171</v>
      </c>
      <c r="C67" s="823" t="s">
        <v>173</v>
      </c>
      <c r="D67" s="823" t="s">
        <v>466</v>
      </c>
      <c r="E67" s="823" t="s">
        <v>997</v>
      </c>
      <c r="F67" s="823" t="s">
        <v>1180</v>
      </c>
      <c r="G67" s="823" t="s">
        <v>19</v>
      </c>
      <c r="H67" s="824">
        <v>124932.50139999999</v>
      </c>
      <c r="I67" s="824">
        <v>218631.8774</v>
      </c>
      <c r="J67" s="824">
        <v>164138.72820000001</v>
      </c>
      <c r="K67" s="824">
        <v>287242.77439999999</v>
      </c>
      <c r="L67" s="824">
        <v>200077.14350000001</v>
      </c>
      <c r="M67" s="824">
        <v>350135.00109999999</v>
      </c>
      <c r="N67" s="824">
        <v>246281.13219999999</v>
      </c>
      <c r="O67" s="824">
        <v>430991.98139999999</v>
      </c>
      <c r="P67" s="824">
        <v>292875.10379999998</v>
      </c>
      <c r="Q67" s="824">
        <v>512531.43160000001</v>
      </c>
      <c r="R67" s="824">
        <v>322968.0172</v>
      </c>
      <c r="S67" s="824">
        <v>565194.03020000004</v>
      </c>
      <c r="T67" s="824">
        <v>351508.23460000003</v>
      </c>
      <c r="U67" s="824">
        <v>615139.41059999994</v>
      </c>
    </row>
    <row r="68" spans="1:21" ht="14.5">
      <c r="A68" s="823" t="s">
        <v>1179</v>
      </c>
      <c r="B68" s="823" t="s">
        <v>171</v>
      </c>
      <c r="C68" s="823" t="s">
        <v>173</v>
      </c>
      <c r="D68" s="823" t="s">
        <v>466</v>
      </c>
      <c r="E68" s="823" t="s">
        <v>997</v>
      </c>
      <c r="F68" s="823" t="s">
        <v>1181</v>
      </c>
      <c r="G68" s="823" t="s">
        <v>44</v>
      </c>
      <c r="H68" s="824">
        <v>109474.07279999999</v>
      </c>
      <c r="I68" s="824">
        <v>191579.6274</v>
      </c>
      <c r="J68" s="824">
        <v>148843.25510000001</v>
      </c>
      <c r="K68" s="824">
        <v>260475.69639999999</v>
      </c>
      <c r="L68" s="824">
        <v>188106.14670000001</v>
      </c>
      <c r="M68" s="824">
        <v>329185.75660000002</v>
      </c>
      <c r="N68" s="824">
        <v>247534.21160000001</v>
      </c>
      <c r="O68" s="824">
        <v>433184.87030000001</v>
      </c>
      <c r="P68" s="824">
        <v>306348.4044</v>
      </c>
      <c r="Q68" s="824">
        <v>536109.70790000004</v>
      </c>
      <c r="R68" s="824">
        <v>344875.78649999999</v>
      </c>
      <c r="S68" s="824">
        <v>603532.6263</v>
      </c>
      <c r="T68" s="824">
        <v>382857.50439999998</v>
      </c>
      <c r="U68" s="824">
        <v>670000.63269999996</v>
      </c>
    </row>
    <row r="69" spans="1:21" ht="14.5">
      <c r="A69" s="823" t="s">
        <v>1179</v>
      </c>
      <c r="B69" s="823" t="s">
        <v>171</v>
      </c>
      <c r="C69" s="823" t="s">
        <v>173</v>
      </c>
      <c r="D69" s="823" t="s">
        <v>466</v>
      </c>
      <c r="E69" s="823" t="s">
        <v>997</v>
      </c>
      <c r="F69" s="823" t="s">
        <v>1182</v>
      </c>
      <c r="G69" s="823" t="s">
        <v>21</v>
      </c>
      <c r="H69" s="824">
        <v>123284.98729999999</v>
      </c>
      <c r="I69" s="824">
        <v>197255.98259999999</v>
      </c>
      <c r="J69" s="824">
        <v>172598.9822</v>
      </c>
      <c r="K69" s="824">
        <v>276158.37560000003</v>
      </c>
      <c r="L69" s="824">
        <v>221912.97709999999</v>
      </c>
      <c r="M69" s="824">
        <v>355060.76870000002</v>
      </c>
      <c r="N69" s="824">
        <v>295883.96950000001</v>
      </c>
      <c r="O69" s="824">
        <v>473414.35830000002</v>
      </c>
      <c r="P69" s="824">
        <v>369854.96189999999</v>
      </c>
      <c r="Q69" s="824">
        <v>591767.94779999997</v>
      </c>
      <c r="R69" s="824">
        <v>419168.95679999999</v>
      </c>
      <c r="S69" s="824">
        <v>670670.34089999995</v>
      </c>
      <c r="T69" s="824">
        <v>468482.95169999998</v>
      </c>
      <c r="U69" s="824">
        <v>749572.73389999999</v>
      </c>
    </row>
    <row r="70" spans="1:21" ht="14.5">
      <c r="A70" s="823" t="s">
        <v>1179</v>
      </c>
      <c r="B70" s="823" t="s">
        <v>171</v>
      </c>
      <c r="C70" s="823" t="s">
        <v>173</v>
      </c>
      <c r="D70" s="823" t="s">
        <v>466</v>
      </c>
      <c r="E70" s="823" t="s">
        <v>998</v>
      </c>
      <c r="F70" s="823" t="s">
        <v>1179</v>
      </c>
      <c r="G70" s="823" t="s">
        <v>165</v>
      </c>
      <c r="H70" s="824">
        <v>134701.52600000001</v>
      </c>
      <c r="I70" s="824">
        <v>235727.67050000001</v>
      </c>
      <c r="J70" s="824">
        <v>175081.7475</v>
      </c>
      <c r="K70" s="824">
        <v>306393.05810000002</v>
      </c>
      <c r="L70" s="824">
        <v>210552.698</v>
      </c>
      <c r="M70" s="824">
        <v>368467.22159999999</v>
      </c>
      <c r="N70" s="824">
        <v>253021.1427</v>
      </c>
      <c r="O70" s="824">
        <v>442786.99979999999</v>
      </c>
      <c r="P70" s="824">
        <v>298014.82089999999</v>
      </c>
      <c r="Q70" s="824">
        <v>521525.93650000001</v>
      </c>
      <c r="R70" s="824">
        <v>326628.21179999999</v>
      </c>
      <c r="S70" s="824">
        <v>571599.37060000002</v>
      </c>
      <c r="T70" s="824">
        <v>354251.16629999998</v>
      </c>
      <c r="U70" s="824">
        <v>619939.54110000003</v>
      </c>
    </row>
    <row r="71" spans="1:21" ht="14.5">
      <c r="A71" s="823" t="s">
        <v>1179</v>
      </c>
      <c r="B71" s="823" t="s">
        <v>171</v>
      </c>
      <c r="C71" s="823" t="s">
        <v>173</v>
      </c>
      <c r="D71" s="823" t="s">
        <v>466</v>
      </c>
      <c r="E71" s="823" t="s">
        <v>998</v>
      </c>
      <c r="F71" s="823" t="s">
        <v>1180</v>
      </c>
      <c r="G71" s="823" t="s">
        <v>19</v>
      </c>
      <c r="H71" s="824">
        <v>118644.8374</v>
      </c>
      <c r="I71" s="824">
        <v>207628.46539999999</v>
      </c>
      <c r="J71" s="824">
        <v>155721.96859999999</v>
      </c>
      <c r="K71" s="824">
        <v>272513.44520000002</v>
      </c>
      <c r="L71" s="824">
        <v>189672.4491</v>
      </c>
      <c r="M71" s="824">
        <v>331926.78590000002</v>
      </c>
      <c r="N71" s="824">
        <v>233202.60140000001</v>
      </c>
      <c r="O71" s="824">
        <v>408104.55239999999</v>
      </c>
      <c r="P71" s="824">
        <v>277173.89449999999</v>
      </c>
      <c r="Q71" s="824">
        <v>485054.31520000001</v>
      </c>
      <c r="R71" s="824">
        <v>305571.01160000003</v>
      </c>
      <c r="S71" s="824">
        <v>534749.27020000003</v>
      </c>
      <c r="T71" s="824">
        <v>332459.9461</v>
      </c>
      <c r="U71" s="824">
        <v>581804.90560000006</v>
      </c>
    </row>
    <row r="72" spans="1:21" ht="14.5">
      <c r="A72" s="823" t="s">
        <v>1179</v>
      </c>
      <c r="B72" s="823" t="s">
        <v>171</v>
      </c>
      <c r="C72" s="823" t="s">
        <v>173</v>
      </c>
      <c r="D72" s="823" t="s">
        <v>466</v>
      </c>
      <c r="E72" s="823" t="s">
        <v>998</v>
      </c>
      <c r="F72" s="823" t="s">
        <v>1181</v>
      </c>
      <c r="G72" s="823" t="s">
        <v>44</v>
      </c>
      <c r="H72" s="824">
        <v>104399.53</v>
      </c>
      <c r="I72" s="824">
        <v>182699.17749999999</v>
      </c>
      <c r="J72" s="824">
        <v>142081.86060000001</v>
      </c>
      <c r="K72" s="824">
        <v>248643.25599999999</v>
      </c>
      <c r="L72" s="824">
        <v>179666.147</v>
      </c>
      <c r="M72" s="824">
        <v>314415.7574</v>
      </c>
      <c r="N72" s="824">
        <v>236534.8946</v>
      </c>
      <c r="O72" s="824">
        <v>413936.06559999997</v>
      </c>
      <c r="P72" s="824">
        <v>292837.39809999999</v>
      </c>
      <c r="Q72" s="824">
        <v>512465.44650000002</v>
      </c>
      <c r="R72" s="824">
        <v>329743.2403</v>
      </c>
      <c r="S72" s="824">
        <v>577050.67059999995</v>
      </c>
      <c r="T72" s="824">
        <v>366145.75459999999</v>
      </c>
      <c r="U72" s="824">
        <v>640755.07050000003</v>
      </c>
    </row>
    <row r="73" spans="1:21" ht="14.5">
      <c r="A73" s="823" t="s">
        <v>1179</v>
      </c>
      <c r="B73" s="823" t="s">
        <v>171</v>
      </c>
      <c r="C73" s="823" t="s">
        <v>173</v>
      </c>
      <c r="D73" s="823" t="s">
        <v>466</v>
      </c>
      <c r="E73" s="823" t="s">
        <v>998</v>
      </c>
      <c r="F73" s="823" t="s">
        <v>1182</v>
      </c>
      <c r="G73" s="823" t="s">
        <v>21</v>
      </c>
      <c r="H73" s="824">
        <v>116614.30590000001</v>
      </c>
      <c r="I73" s="824">
        <v>186582.8922</v>
      </c>
      <c r="J73" s="824">
        <v>163260.0282</v>
      </c>
      <c r="K73" s="824">
        <v>261216.0491</v>
      </c>
      <c r="L73" s="824">
        <v>209905.7506</v>
      </c>
      <c r="M73" s="824">
        <v>335849.2059</v>
      </c>
      <c r="N73" s="824">
        <v>279874.33409999998</v>
      </c>
      <c r="O73" s="824">
        <v>447798.94130000001</v>
      </c>
      <c r="P73" s="824">
        <v>349842.91769999999</v>
      </c>
      <c r="Q73" s="824">
        <v>559748.67649999994</v>
      </c>
      <c r="R73" s="824">
        <v>396488.64</v>
      </c>
      <c r="S73" s="824">
        <v>634381.83349999995</v>
      </c>
      <c r="T73" s="824">
        <v>443134.36239999998</v>
      </c>
      <c r="U73" s="824">
        <v>709014.99029999995</v>
      </c>
    </row>
    <row r="74" spans="1:21" ht="14.5">
      <c r="A74" s="823" t="s">
        <v>1179</v>
      </c>
      <c r="B74" s="823" t="s">
        <v>171</v>
      </c>
      <c r="C74" s="823" t="s">
        <v>173</v>
      </c>
      <c r="D74" s="823" t="s">
        <v>466</v>
      </c>
      <c r="E74" s="823" t="s">
        <v>271</v>
      </c>
      <c r="F74" s="823" t="s">
        <v>1179</v>
      </c>
      <c r="G74" s="823" t="s">
        <v>165</v>
      </c>
      <c r="H74" s="824">
        <v>141091.65239999999</v>
      </c>
      <c r="I74" s="824">
        <v>246910.39180000001</v>
      </c>
      <c r="J74" s="824">
        <v>183544.26259999999</v>
      </c>
      <c r="K74" s="824">
        <v>321202.45939999999</v>
      </c>
      <c r="L74" s="824">
        <v>220837.6881</v>
      </c>
      <c r="M74" s="824">
        <v>386465.95419999998</v>
      </c>
      <c r="N74" s="824">
        <v>265556.7942</v>
      </c>
      <c r="O74" s="824">
        <v>464724.3897</v>
      </c>
      <c r="P74" s="824">
        <v>312895.43359999999</v>
      </c>
      <c r="Q74" s="824">
        <v>547567.00870000001</v>
      </c>
      <c r="R74" s="824">
        <v>342988.61369999999</v>
      </c>
      <c r="S74" s="824">
        <v>600230.07389999996</v>
      </c>
      <c r="T74" s="824">
        <v>372118.23080000002</v>
      </c>
      <c r="U74" s="824">
        <v>651206.90390000003</v>
      </c>
    </row>
    <row r="75" spans="1:21" ht="14.5">
      <c r="A75" s="823" t="s">
        <v>1179</v>
      </c>
      <c r="B75" s="823" t="s">
        <v>171</v>
      </c>
      <c r="C75" s="823" t="s">
        <v>173</v>
      </c>
      <c r="D75" s="823" t="s">
        <v>466</v>
      </c>
      <c r="E75" s="823" t="s">
        <v>271</v>
      </c>
      <c r="F75" s="823" t="s">
        <v>1180</v>
      </c>
      <c r="G75" s="823" t="s">
        <v>19</v>
      </c>
      <c r="H75" s="824">
        <v>123684.4025</v>
      </c>
      <c r="I75" s="824">
        <v>216447.70449999999</v>
      </c>
      <c r="J75" s="824">
        <v>162556.09270000001</v>
      </c>
      <c r="K75" s="824">
        <v>284473.16220000002</v>
      </c>
      <c r="L75" s="824">
        <v>198201.15830000001</v>
      </c>
      <c r="M75" s="824">
        <v>346852.027</v>
      </c>
      <c r="N75" s="824">
        <v>244071.27439999999</v>
      </c>
      <c r="O75" s="824">
        <v>427124.73009999999</v>
      </c>
      <c r="P75" s="824">
        <v>290301.53379999998</v>
      </c>
      <c r="Q75" s="824">
        <v>508027.68400000001</v>
      </c>
      <c r="R75" s="824">
        <v>320160.24890000001</v>
      </c>
      <c r="S75" s="824">
        <v>560280.43559999997</v>
      </c>
      <c r="T75" s="824">
        <v>348494.10609999998</v>
      </c>
      <c r="U75" s="824">
        <v>609864.68559999997</v>
      </c>
    </row>
    <row r="76" spans="1:21" ht="14.5">
      <c r="A76" s="823" t="s">
        <v>1179</v>
      </c>
      <c r="B76" s="823" t="s">
        <v>171</v>
      </c>
      <c r="C76" s="823" t="s">
        <v>173</v>
      </c>
      <c r="D76" s="823" t="s">
        <v>466</v>
      </c>
      <c r="E76" s="823" t="s">
        <v>271</v>
      </c>
      <c r="F76" s="823" t="s">
        <v>1181</v>
      </c>
      <c r="G76" s="823" t="s">
        <v>44</v>
      </c>
      <c r="H76" s="824">
        <v>108220.93030000001</v>
      </c>
      <c r="I76" s="824">
        <v>189386.62789999999</v>
      </c>
      <c r="J76" s="824">
        <v>147088.85560000001</v>
      </c>
      <c r="K76" s="824">
        <v>257405.49720000001</v>
      </c>
      <c r="L76" s="824">
        <v>185850.4901</v>
      </c>
      <c r="M76" s="824">
        <v>325238.35759999999</v>
      </c>
      <c r="N76" s="824">
        <v>244526.66949999999</v>
      </c>
      <c r="O76" s="824">
        <v>427921.6716</v>
      </c>
      <c r="P76" s="824">
        <v>302588.97690000001</v>
      </c>
      <c r="Q76" s="824">
        <v>529530.70959999994</v>
      </c>
      <c r="R76" s="824">
        <v>340615.1018</v>
      </c>
      <c r="S76" s="824">
        <v>596076.42819999997</v>
      </c>
      <c r="T76" s="824">
        <v>378095.56280000001</v>
      </c>
      <c r="U76" s="824">
        <v>661667.23490000004</v>
      </c>
    </row>
    <row r="77" spans="1:21" ht="14.5">
      <c r="A77" s="823" t="s">
        <v>1179</v>
      </c>
      <c r="B77" s="823" t="s">
        <v>171</v>
      </c>
      <c r="C77" s="823" t="s">
        <v>173</v>
      </c>
      <c r="D77" s="823" t="s">
        <v>466</v>
      </c>
      <c r="E77" s="823" t="s">
        <v>271</v>
      </c>
      <c r="F77" s="823" t="s">
        <v>1182</v>
      </c>
      <c r="G77" s="823" t="s">
        <v>21</v>
      </c>
      <c r="H77" s="824">
        <v>122224.1168</v>
      </c>
      <c r="I77" s="824">
        <v>195558.58979999999</v>
      </c>
      <c r="J77" s="824">
        <v>171113.7635</v>
      </c>
      <c r="K77" s="824">
        <v>273782.02559999999</v>
      </c>
      <c r="L77" s="824">
        <v>220003.41020000001</v>
      </c>
      <c r="M77" s="824">
        <v>352005.46159999998</v>
      </c>
      <c r="N77" s="824">
        <v>293337.88020000001</v>
      </c>
      <c r="O77" s="824">
        <v>469340.61540000001</v>
      </c>
      <c r="P77" s="824">
        <v>366672.3504</v>
      </c>
      <c r="Q77" s="824">
        <v>586675.76919999998</v>
      </c>
      <c r="R77" s="824">
        <v>415561.99709999998</v>
      </c>
      <c r="S77" s="824">
        <v>664899.20519999997</v>
      </c>
      <c r="T77" s="824">
        <v>464451.64370000002</v>
      </c>
      <c r="U77" s="824">
        <v>743122.64110000001</v>
      </c>
    </row>
    <row r="78" spans="1:21" ht="14.5">
      <c r="A78" s="823" t="s">
        <v>1179</v>
      </c>
      <c r="B78" s="823" t="s">
        <v>171</v>
      </c>
      <c r="C78" s="823" t="s">
        <v>173</v>
      </c>
      <c r="D78" s="823" t="s">
        <v>466</v>
      </c>
      <c r="E78" s="823" t="s">
        <v>175</v>
      </c>
      <c r="F78" s="823" t="s">
        <v>1179</v>
      </c>
      <c r="G78" s="823" t="s">
        <v>165</v>
      </c>
      <c r="H78" s="824">
        <v>139777.05360000001</v>
      </c>
      <c r="I78" s="824">
        <v>244609.84390000001</v>
      </c>
      <c r="J78" s="824">
        <v>181717.48120000001</v>
      </c>
      <c r="K78" s="824">
        <v>318005.592</v>
      </c>
      <c r="L78" s="824">
        <v>218559.4572</v>
      </c>
      <c r="M78" s="824">
        <v>382479.05009999999</v>
      </c>
      <c r="N78" s="824">
        <v>262686.33679999999</v>
      </c>
      <c r="O78" s="824">
        <v>459701.0894</v>
      </c>
      <c r="P78" s="824">
        <v>309427.30920000002</v>
      </c>
      <c r="Q78" s="824">
        <v>541497.79110000003</v>
      </c>
      <c r="R78" s="824">
        <v>339149.04820000002</v>
      </c>
      <c r="S78" s="824">
        <v>593510.83440000005</v>
      </c>
      <c r="T78" s="824">
        <v>367861.2562</v>
      </c>
      <c r="U78" s="824">
        <v>643757.19839999999</v>
      </c>
    </row>
    <row r="79" spans="1:21" ht="14.5">
      <c r="A79" s="823" t="s">
        <v>1179</v>
      </c>
      <c r="B79" s="823" t="s">
        <v>171</v>
      </c>
      <c r="C79" s="823" t="s">
        <v>173</v>
      </c>
      <c r="D79" s="823" t="s">
        <v>466</v>
      </c>
      <c r="E79" s="823" t="s">
        <v>175</v>
      </c>
      <c r="F79" s="823" t="s">
        <v>1180</v>
      </c>
      <c r="G79" s="823" t="s">
        <v>19</v>
      </c>
      <c r="H79" s="824">
        <v>122970.05319999999</v>
      </c>
      <c r="I79" s="824">
        <v>215197.5932</v>
      </c>
      <c r="J79" s="824">
        <v>161453.04070000001</v>
      </c>
      <c r="K79" s="824">
        <v>282542.82120000001</v>
      </c>
      <c r="L79" s="824">
        <v>196703.49660000001</v>
      </c>
      <c r="M79" s="824">
        <v>344231.11910000001</v>
      </c>
      <c r="N79" s="824">
        <v>241941.69630000001</v>
      </c>
      <c r="O79" s="824">
        <v>423397.96850000002</v>
      </c>
      <c r="P79" s="824">
        <v>287612.50870000001</v>
      </c>
      <c r="Q79" s="824">
        <v>503321.89020000002</v>
      </c>
      <c r="R79" s="824">
        <v>317107.8677</v>
      </c>
      <c r="S79" s="824">
        <v>554938.76839999994</v>
      </c>
      <c r="T79" s="824">
        <v>345051.75569999998</v>
      </c>
      <c r="U79" s="824">
        <v>603840.57239999995</v>
      </c>
    </row>
    <row r="80" spans="1:21" ht="14.5">
      <c r="A80" s="823" t="s">
        <v>1179</v>
      </c>
      <c r="B80" s="823" t="s">
        <v>171</v>
      </c>
      <c r="C80" s="823" t="s">
        <v>173</v>
      </c>
      <c r="D80" s="823" t="s">
        <v>466</v>
      </c>
      <c r="E80" s="823" t="s">
        <v>175</v>
      </c>
      <c r="F80" s="823" t="s">
        <v>1181</v>
      </c>
      <c r="G80" s="823" t="s">
        <v>44</v>
      </c>
      <c r="H80" s="824">
        <v>108054.15210000001</v>
      </c>
      <c r="I80" s="824">
        <v>189094.76620000001</v>
      </c>
      <c r="J80" s="824">
        <v>147007.79519999999</v>
      </c>
      <c r="K80" s="824">
        <v>257263.64170000001</v>
      </c>
      <c r="L80" s="824">
        <v>185858.81280000001</v>
      </c>
      <c r="M80" s="824">
        <v>325252.92229999998</v>
      </c>
      <c r="N80" s="824">
        <v>244650.66219999999</v>
      </c>
      <c r="O80" s="824">
        <v>428138.65899999999</v>
      </c>
      <c r="P80" s="824">
        <v>302849.8077</v>
      </c>
      <c r="Q80" s="824">
        <v>529987.16359999997</v>
      </c>
      <c r="R80" s="824">
        <v>340990.67810000002</v>
      </c>
      <c r="S80" s="824">
        <v>596733.68669999996</v>
      </c>
      <c r="T80" s="824">
        <v>378604.70030000003</v>
      </c>
      <c r="U80" s="824">
        <v>662558.22569999995</v>
      </c>
    </row>
    <row r="81" spans="1:21" ht="14.5">
      <c r="A81" s="823" t="s">
        <v>1179</v>
      </c>
      <c r="B81" s="823" t="s">
        <v>171</v>
      </c>
      <c r="C81" s="823" t="s">
        <v>173</v>
      </c>
      <c r="D81" s="823" t="s">
        <v>466</v>
      </c>
      <c r="E81" s="823" t="s">
        <v>175</v>
      </c>
      <c r="F81" s="823" t="s">
        <v>1182</v>
      </c>
      <c r="G81" s="823" t="s">
        <v>21</v>
      </c>
      <c r="H81" s="824">
        <v>121027.4898</v>
      </c>
      <c r="I81" s="824">
        <v>193643.9866</v>
      </c>
      <c r="J81" s="824">
        <v>169438.48569999999</v>
      </c>
      <c r="K81" s="824">
        <v>271101.58120000002</v>
      </c>
      <c r="L81" s="824">
        <v>217849.4817</v>
      </c>
      <c r="M81" s="824">
        <v>348559.17589999997</v>
      </c>
      <c r="N81" s="824">
        <v>290465.9755</v>
      </c>
      <c r="O81" s="824">
        <v>464745.56780000002</v>
      </c>
      <c r="P81" s="824">
        <v>363082.4694</v>
      </c>
      <c r="Q81" s="824">
        <v>580931.95979999995</v>
      </c>
      <c r="R81" s="824">
        <v>411493.46539999999</v>
      </c>
      <c r="S81" s="824">
        <v>658389.55449999997</v>
      </c>
      <c r="T81" s="824">
        <v>459904.46130000002</v>
      </c>
      <c r="U81" s="824">
        <v>735847.14910000004</v>
      </c>
    </row>
    <row r="82" spans="1:21" ht="14.5">
      <c r="A82" s="823" t="s">
        <v>1179</v>
      </c>
      <c r="B82" s="823" t="s">
        <v>171</v>
      </c>
      <c r="C82" s="823" t="s">
        <v>176</v>
      </c>
      <c r="D82" s="823" t="s">
        <v>467</v>
      </c>
      <c r="E82" s="823" t="s">
        <v>736</v>
      </c>
      <c r="F82" s="823" t="s">
        <v>1179</v>
      </c>
      <c r="G82" s="823" t="s">
        <v>165</v>
      </c>
      <c r="H82" s="824">
        <v>123285.75019999999</v>
      </c>
      <c r="I82" s="824">
        <v>215750.06299999999</v>
      </c>
      <c r="J82" s="824">
        <v>160166.61180000001</v>
      </c>
      <c r="K82" s="824">
        <v>280291.57069999998</v>
      </c>
      <c r="L82" s="824">
        <v>192562.63690000001</v>
      </c>
      <c r="M82" s="824">
        <v>336984.61459999997</v>
      </c>
      <c r="N82" s="824">
        <v>231315.75039999999</v>
      </c>
      <c r="O82" s="824">
        <v>404802.56329999998</v>
      </c>
      <c r="P82" s="824">
        <v>272392.63929999998</v>
      </c>
      <c r="Q82" s="824">
        <v>476687.11869999999</v>
      </c>
      <c r="R82" s="824">
        <v>298520.82500000001</v>
      </c>
      <c r="S82" s="824">
        <v>522411.44380000001</v>
      </c>
      <c r="T82" s="824">
        <v>323706.14980000001</v>
      </c>
      <c r="U82" s="824">
        <v>566485.7622</v>
      </c>
    </row>
    <row r="83" spans="1:21" ht="14.5">
      <c r="A83" s="823" t="s">
        <v>1179</v>
      </c>
      <c r="B83" s="823" t="s">
        <v>171</v>
      </c>
      <c r="C83" s="823" t="s">
        <v>176</v>
      </c>
      <c r="D83" s="823" t="s">
        <v>467</v>
      </c>
      <c r="E83" s="823" t="s">
        <v>736</v>
      </c>
      <c r="F83" s="823" t="s">
        <v>1180</v>
      </c>
      <c r="G83" s="823" t="s">
        <v>19</v>
      </c>
      <c r="H83" s="824">
        <v>108879.7503</v>
      </c>
      <c r="I83" s="824">
        <v>190539.56299999999</v>
      </c>
      <c r="J83" s="824">
        <v>142797.09179999999</v>
      </c>
      <c r="K83" s="824">
        <v>249894.91080000001</v>
      </c>
      <c r="L83" s="824">
        <v>173828.95689999999</v>
      </c>
      <c r="M83" s="824">
        <v>304200.67469999997</v>
      </c>
      <c r="N83" s="824">
        <v>213534.6305</v>
      </c>
      <c r="O83" s="824">
        <v>373685.60330000002</v>
      </c>
      <c r="P83" s="824">
        <v>253694.23929999999</v>
      </c>
      <c r="Q83" s="824">
        <v>443964.91879999998</v>
      </c>
      <c r="R83" s="824">
        <v>279628.38510000001</v>
      </c>
      <c r="S83" s="824">
        <v>489349.67389999999</v>
      </c>
      <c r="T83" s="824">
        <v>304155.14990000002</v>
      </c>
      <c r="U83" s="824">
        <v>532271.51229999994</v>
      </c>
    </row>
    <row r="84" spans="1:21" ht="14.5">
      <c r="A84" s="823" t="s">
        <v>1179</v>
      </c>
      <c r="B84" s="823" t="s">
        <v>171</v>
      </c>
      <c r="C84" s="823" t="s">
        <v>176</v>
      </c>
      <c r="D84" s="823" t="s">
        <v>467</v>
      </c>
      <c r="E84" s="823" t="s">
        <v>736</v>
      </c>
      <c r="F84" s="823" t="s">
        <v>1181</v>
      </c>
      <c r="G84" s="823" t="s">
        <v>44</v>
      </c>
      <c r="H84" s="824">
        <v>96108.742899999997</v>
      </c>
      <c r="I84" s="824">
        <v>168190.3002</v>
      </c>
      <c r="J84" s="824">
        <v>130893.9393</v>
      </c>
      <c r="K84" s="824">
        <v>229064.39379999999</v>
      </c>
      <c r="L84" s="824">
        <v>165591.17079999999</v>
      </c>
      <c r="M84" s="824">
        <v>289784.549</v>
      </c>
      <c r="N84" s="824">
        <v>218078.72390000001</v>
      </c>
      <c r="O84" s="824">
        <v>381637.76679999998</v>
      </c>
      <c r="P84" s="824">
        <v>270058.24479999999</v>
      </c>
      <c r="Q84" s="824">
        <v>472601.92849999998</v>
      </c>
      <c r="R84" s="824">
        <v>304146.77889999998</v>
      </c>
      <c r="S84" s="824">
        <v>532256.86289999995</v>
      </c>
      <c r="T84" s="824">
        <v>337783.72879999998</v>
      </c>
      <c r="U84" s="824">
        <v>591121.52540000004</v>
      </c>
    </row>
    <row r="85" spans="1:21" ht="14.5">
      <c r="A85" s="823" t="s">
        <v>1179</v>
      </c>
      <c r="B85" s="823" t="s">
        <v>171</v>
      </c>
      <c r="C85" s="823" t="s">
        <v>176</v>
      </c>
      <c r="D85" s="823" t="s">
        <v>467</v>
      </c>
      <c r="E85" s="823" t="s">
        <v>736</v>
      </c>
      <c r="F85" s="823" t="s">
        <v>1182</v>
      </c>
      <c r="G85" s="823" t="s">
        <v>21</v>
      </c>
      <c r="H85" s="824">
        <v>106693.13099999999</v>
      </c>
      <c r="I85" s="824">
        <v>170709.01199999999</v>
      </c>
      <c r="J85" s="824">
        <v>149370.38329999999</v>
      </c>
      <c r="K85" s="824">
        <v>238992.61679999999</v>
      </c>
      <c r="L85" s="824">
        <v>192047.63570000001</v>
      </c>
      <c r="M85" s="824">
        <v>307276.22169999999</v>
      </c>
      <c r="N85" s="824">
        <v>256063.51430000001</v>
      </c>
      <c r="O85" s="824">
        <v>409701.62890000001</v>
      </c>
      <c r="P85" s="824">
        <v>320079.39279999997</v>
      </c>
      <c r="Q85" s="824">
        <v>512127.03600000002</v>
      </c>
      <c r="R85" s="824">
        <v>362756.64520000003</v>
      </c>
      <c r="S85" s="824">
        <v>580410.64099999995</v>
      </c>
      <c r="T85" s="824">
        <v>405433.89750000002</v>
      </c>
      <c r="U85" s="824">
        <v>648694.24580000003</v>
      </c>
    </row>
    <row r="86" spans="1:21" ht="14.5">
      <c r="A86" s="823" t="s">
        <v>1179</v>
      </c>
      <c r="B86" s="823" t="s">
        <v>171</v>
      </c>
      <c r="C86" s="823" t="s">
        <v>176</v>
      </c>
      <c r="D86" s="823" t="s">
        <v>467</v>
      </c>
      <c r="E86" s="823" t="s">
        <v>737</v>
      </c>
      <c r="F86" s="823" t="s">
        <v>1179</v>
      </c>
      <c r="G86" s="823" t="s">
        <v>165</v>
      </c>
      <c r="H86" s="824">
        <v>120806.1778</v>
      </c>
      <c r="I86" s="824">
        <v>211410.81099999999</v>
      </c>
      <c r="J86" s="824">
        <v>157062.37770000001</v>
      </c>
      <c r="K86" s="824">
        <v>274859.16090000002</v>
      </c>
      <c r="L86" s="824">
        <v>188911.2285</v>
      </c>
      <c r="M86" s="824">
        <v>330594.64990000002</v>
      </c>
      <c r="N86" s="824">
        <v>227061.18549999999</v>
      </c>
      <c r="O86" s="824">
        <v>397357.0747</v>
      </c>
      <c r="P86" s="824">
        <v>267469.13900000002</v>
      </c>
      <c r="Q86" s="824">
        <v>468070.99339999998</v>
      </c>
      <c r="R86" s="824">
        <v>293163.23920000001</v>
      </c>
      <c r="S86" s="824">
        <v>513035.66869999998</v>
      </c>
      <c r="T86" s="824">
        <v>317988.60590000002</v>
      </c>
      <c r="U86" s="824">
        <v>556480.06039999996</v>
      </c>
    </row>
    <row r="87" spans="1:21" ht="14.5">
      <c r="A87" s="823" t="s">
        <v>1179</v>
      </c>
      <c r="B87" s="823" t="s">
        <v>171</v>
      </c>
      <c r="C87" s="823" t="s">
        <v>176</v>
      </c>
      <c r="D87" s="823" t="s">
        <v>467</v>
      </c>
      <c r="E87" s="823" t="s">
        <v>737</v>
      </c>
      <c r="F87" s="823" t="s">
        <v>1180</v>
      </c>
      <c r="G87" s="823" t="s">
        <v>19</v>
      </c>
      <c r="H87" s="824">
        <v>106250.1145</v>
      </c>
      <c r="I87" s="824">
        <v>185937.70050000001</v>
      </c>
      <c r="J87" s="824">
        <v>139511.92430000001</v>
      </c>
      <c r="K87" s="824">
        <v>244145.86749999999</v>
      </c>
      <c r="L87" s="824">
        <v>169982.4051</v>
      </c>
      <c r="M87" s="824">
        <v>297469.20899999997</v>
      </c>
      <c r="N87" s="824">
        <v>209094.84469999999</v>
      </c>
      <c r="O87" s="824">
        <v>365915.97810000001</v>
      </c>
      <c r="P87" s="824">
        <v>248575.96309999999</v>
      </c>
      <c r="Q87" s="824">
        <v>435007.93550000002</v>
      </c>
      <c r="R87" s="824">
        <v>274074.00209999998</v>
      </c>
      <c r="S87" s="824">
        <v>479629.5036</v>
      </c>
      <c r="T87" s="824">
        <v>298233.94870000001</v>
      </c>
      <c r="U87" s="824">
        <v>521909.41029999999</v>
      </c>
    </row>
    <row r="88" spans="1:21" ht="14.5">
      <c r="A88" s="823" t="s">
        <v>1179</v>
      </c>
      <c r="B88" s="823" t="s">
        <v>171</v>
      </c>
      <c r="C88" s="823" t="s">
        <v>176</v>
      </c>
      <c r="D88" s="823" t="s">
        <v>467</v>
      </c>
      <c r="E88" s="823" t="s">
        <v>737</v>
      </c>
      <c r="F88" s="823" t="s">
        <v>1181</v>
      </c>
      <c r="G88" s="823" t="s">
        <v>44</v>
      </c>
      <c r="H88" s="824">
        <v>93330.865099999995</v>
      </c>
      <c r="I88" s="824">
        <v>163329.0141</v>
      </c>
      <c r="J88" s="824">
        <v>126966.8029</v>
      </c>
      <c r="K88" s="824">
        <v>222191.9051</v>
      </c>
      <c r="L88" s="824">
        <v>160513.85949999999</v>
      </c>
      <c r="M88" s="824">
        <v>280899.25420000002</v>
      </c>
      <c r="N88" s="824">
        <v>211280.7513</v>
      </c>
      <c r="O88" s="824">
        <v>369741.3149</v>
      </c>
      <c r="P88" s="824">
        <v>261534.31899999999</v>
      </c>
      <c r="Q88" s="824">
        <v>457685.05829999998</v>
      </c>
      <c r="R88" s="824">
        <v>294466.33750000002</v>
      </c>
      <c r="S88" s="824">
        <v>515316.0906</v>
      </c>
      <c r="T88" s="824">
        <v>326942.06790000002</v>
      </c>
      <c r="U88" s="824">
        <v>572148.6189</v>
      </c>
    </row>
    <row r="89" spans="1:21" ht="14.5">
      <c r="A89" s="823" t="s">
        <v>1179</v>
      </c>
      <c r="B89" s="823" t="s">
        <v>171</v>
      </c>
      <c r="C89" s="823" t="s">
        <v>176</v>
      </c>
      <c r="D89" s="823" t="s">
        <v>467</v>
      </c>
      <c r="E89" s="823" t="s">
        <v>737</v>
      </c>
      <c r="F89" s="823" t="s">
        <v>1182</v>
      </c>
      <c r="G89" s="823" t="s">
        <v>21</v>
      </c>
      <c r="H89" s="824">
        <v>104605.32919999999</v>
      </c>
      <c r="I89" s="824">
        <v>167368.52929999999</v>
      </c>
      <c r="J89" s="824">
        <v>146447.46090000001</v>
      </c>
      <c r="K89" s="824">
        <v>234315.94089999999</v>
      </c>
      <c r="L89" s="824">
        <v>188289.5926</v>
      </c>
      <c r="M89" s="824">
        <v>301263.35269999999</v>
      </c>
      <c r="N89" s="824">
        <v>251052.79010000001</v>
      </c>
      <c r="O89" s="824">
        <v>401684.47019999998</v>
      </c>
      <c r="P89" s="824">
        <v>313815.9877</v>
      </c>
      <c r="Q89" s="824">
        <v>502105.58769999997</v>
      </c>
      <c r="R89" s="824">
        <v>355658.11940000003</v>
      </c>
      <c r="S89" s="824">
        <v>569052.99950000003</v>
      </c>
      <c r="T89" s="824">
        <v>397500.25109999999</v>
      </c>
      <c r="U89" s="824">
        <v>636000.41110000003</v>
      </c>
    </row>
    <row r="90" spans="1:21" ht="14.5">
      <c r="A90" s="823" t="s">
        <v>1179</v>
      </c>
      <c r="B90" s="823" t="s">
        <v>171</v>
      </c>
      <c r="C90" s="823" t="s">
        <v>176</v>
      </c>
      <c r="D90" s="823" t="s">
        <v>467</v>
      </c>
      <c r="E90" s="823" t="s">
        <v>999</v>
      </c>
      <c r="F90" s="823" t="s">
        <v>1179</v>
      </c>
      <c r="G90" s="823" t="s">
        <v>165</v>
      </c>
      <c r="H90" s="824">
        <v>118243.47629999999</v>
      </c>
      <c r="I90" s="824">
        <v>206926.08360000001</v>
      </c>
      <c r="J90" s="824">
        <v>153652.95569999999</v>
      </c>
      <c r="K90" s="824">
        <v>268892.67259999999</v>
      </c>
      <c r="L90" s="824">
        <v>184757.0062</v>
      </c>
      <c r="M90" s="824">
        <v>323324.76089999999</v>
      </c>
      <c r="N90" s="824">
        <v>221980.8627</v>
      </c>
      <c r="O90" s="824">
        <v>388466.5097</v>
      </c>
      <c r="P90" s="824">
        <v>261427.4357</v>
      </c>
      <c r="Q90" s="824">
        <v>457498.01240000001</v>
      </c>
      <c r="R90" s="824">
        <v>286515.89559999999</v>
      </c>
      <c r="S90" s="824">
        <v>501402.81719999999</v>
      </c>
      <c r="T90" s="824">
        <v>310717.49190000002</v>
      </c>
      <c r="U90" s="824">
        <v>543755.61089999997</v>
      </c>
    </row>
    <row r="91" spans="1:21" ht="14.5">
      <c r="A91" s="823" t="s">
        <v>1179</v>
      </c>
      <c r="B91" s="823" t="s">
        <v>171</v>
      </c>
      <c r="C91" s="823" t="s">
        <v>176</v>
      </c>
      <c r="D91" s="823" t="s">
        <v>467</v>
      </c>
      <c r="E91" s="823" t="s">
        <v>999</v>
      </c>
      <c r="F91" s="823" t="s">
        <v>1180</v>
      </c>
      <c r="G91" s="823" t="s">
        <v>19</v>
      </c>
      <c r="H91" s="824">
        <v>104287.6634</v>
      </c>
      <c r="I91" s="824">
        <v>182503.41099999999</v>
      </c>
      <c r="J91" s="824">
        <v>136826.2328</v>
      </c>
      <c r="K91" s="824">
        <v>239445.9074</v>
      </c>
      <c r="L91" s="824">
        <v>166608.75330000001</v>
      </c>
      <c r="M91" s="824">
        <v>291565.31819999998</v>
      </c>
      <c r="N91" s="824">
        <v>204755.40229999999</v>
      </c>
      <c r="O91" s="824">
        <v>358321.95390000002</v>
      </c>
      <c r="P91" s="824">
        <v>243313.3602</v>
      </c>
      <c r="Q91" s="824">
        <v>425798.38030000002</v>
      </c>
      <c r="R91" s="824">
        <v>268213.84379999997</v>
      </c>
      <c r="S91" s="824">
        <v>469374.2267</v>
      </c>
      <c r="T91" s="824">
        <v>291777.46010000003</v>
      </c>
      <c r="U91" s="824">
        <v>510610.5552</v>
      </c>
    </row>
    <row r="92" spans="1:21" ht="14.5">
      <c r="A92" s="823" t="s">
        <v>1179</v>
      </c>
      <c r="B92" s="823" t="s">
        <v>171</v>
      </c>
      <c r="C92" s="823" t="s">
        <v>176</v>
      </c>
      <c r="D92" s="823" t="s">
        <v>467</v>
      </c>
      <c r="E92" s="823" t="s">
        <v>999</v>
      </c>
      <c r="F92" s="823" t="s">
        <v>1181</v>
      </c>
      <c r="G92" s="823" t="s">
        <v>44</v>
      </c>
      <c r="H92" s="824">
        <v>91910.942299999995</v>
      </c>
      <c r="I92" s="824">
        <v>160844.14920000001</v>
      </c>
      <c r="J92" s="824">
        <v>125131.3403</v>
      </c>
      <c r="K92" s="824">
        <v>218979.8455</v>
      </c>
      <c r="L92" s="824">
        <v>158266.52230000001</v>
      </c>
      <c r="M92" s="824">
        <v>276966.41409999999</v>
      </c>
      <c r="N92" s="824">
        <v>208397.19769999999</v>
      </c>
      <c r="O92" s="824">
        <v>364695.09610000002</v>
      </c>
      <c r="P92" s="824">
        <v>258035.71710000001</v>
      </c>
      <c r="Q92" s="824">
        <v>451562.5049</v>
      </c>
      <c r="R92" s="824">
        <v>290581.22330000001</v>
      </c>
      <c r="S92" s="824">
        <v>508517.1409</v>
      </c>
      <c r="T92" s="824">
        <v>322689.25750000001</v>
      </c>
      <c r="U92" s="824">
        <v>564706.20070000004</v>
      </c>
    </row>
    <row r="93" spans="1:21" ht="14.5">
      <c r="A93" s="823" t="s">
        <v>1179</v>
      </c>
      <c r="B93" s="823" t="s">
        <v>171</v>
      </c>
      <c r="C93" s="823" t="s">
        <v>176</v>
      </c>
      <c r="D93" s="823" t="s">
        <v>467</v>
      </c>
      <c r="E93" s="823" t="s">
        <v>999</v>
      </c>
      <c r="F93" s="823" t="s">
        <v>1182</v>
      </c>
      <c r="G93" s="823" t="s">
        <v>21</v>
      </c>
      <c r="H93" s="824">
        <v>102347.8284</v>
      </c>
      <c r="I93" s="824">
        <v>163756.52789999999</v>
      </c>
      <c r="J93" s="824">
        <v>143286.95970000001</v>
      </c>
      <c r="K93" s="824">
        <v>229259.13889999999</v>
      </c>
      <c r="L93" s="824">
        <v>184226.09109999999</v>
      </c>
      <c r="M93" s="824">
        <v>294761.7501</v>
      </c>
      <c r="N93" s="824">
        <v>245634.78820000001</v>
      </c>
      <c r="O93" s="824">
        <v>393015.66680000001</v>
      </c>
      <c r="P93" s="824">
        <v>307043.4852</v>
      </c>
      <c r="Q93" s="824">
        <v>491269.58350000001</v>
      </c>
      <c r="R93" s="824">
        <v>347982.6165</v>
      </c>
      <c r="S93" s="824">
        <v>556772.19469999999</v>
      </c>
      <c r="T93" s="824">
        <v>388921.74780000001</v>
      </c>
      <c r="U93" s="824">
        <v>622274.80590000004</v>
      </c>
    </row>
    <row r="94" spans="1:21" ht="14.5">
      <c r="A94" s="823" t="s">
        <v>1179</v>
      </c>
      <c r="B94" s="823" t="s">
        <v>171</v>
      </c>
      <c r="C94" s="823" t="s">
        <v>176</v>
      </c>
      <c r="D94" s="823" t="s">
        <v>467</v>
      </c>
      <c r="E94" s="823" t="s">
        <v>738</v>
      </c>
      <c r="F94" s="823" t="s">
        <v>1179</v>
      </c>
      <c r="G94" s="823" t="s">
        <v>165</v>
      </c>
      <c r="H94" s="824">
        <v>127753.8499</v>
      </c>
      <c r="I94" s="824">
        <v>223569.23740000001</v>
      </c>
      <c r="J94" s="824">
        <v>166072.05979999999</v>
      </c>
      <c r="K94" s="824">
        <v>290626.10470000003</v>
      </c>
      <c r="L94" s="824">
        <v>199731.95989999999</v>
      </c>
      <c r="M94" s="824">
        <v>349530.92979999998</v>
      </c>
      <c r="N94" s="824">
        <v>240041.15979999999</v>
      </c>
      <c r="O94" s="824">
        <v>420072.02970000001</v>
      </c>
      <c r="P94" s="824">
        <v>282741.97480000003</v>
      </c>
      <c r="Q94" s="824">
        <v>494798.4559</v>
      </c>
      <c r="R94" s="824">
        <v>309895.71980000002</v>
      </c>
      <c r="S94" s="824">
        <v>542317.50970000005</v>
      </c>
      <c r="T94" s="824">
        <v>336119.8798</v>
      </c>
      <c r="U94" s="824">
        <v>588209.78969999996</v>
      </c>
    </row>
    <row r="95" spans="1:21" ht="14.5">
      <c r="A95" s="823" t="s">
        <v>1179</v>
      </c>
      <c r="B95" s="823" t="s">
        <v>171</v>
      </c>
      <c r="C95" s="823" t="s">
        <v>176</v>
      </c>
      <c r="D95" s="823" t="s">
        <v>467</v>
      </c>
      <c r="E95" s="823" t="s">
        <v>738</v>
      </c>
      <c r="F95" s="823" t="s">
        <v>1180</v>
      </c>
      <c r="G95" s="823" t="s">
        <v>19</v>
      </c>
      <c r="H95" s="824">
        <v>112447.4749</v>
      </c>
      <c r="I95" s="824">
        <v>196783.08110000001</v>
      </c>
      <c r="J95" s="824">
        <v>147616.9448</v>
      </c>
      <c r="K95" s="824">
        <v>258329.65349999999</v>
      </c>
      <c r="L95" s="824">
        <v>179827.42490000001</v>
      </c>
      <c r="M95" s="824">
        <v>314697.99349999998</v>
      </c>
      <c r="N95" s="824">
        <v>221148.71979999999</v>
      </c>
      <c r="O95" s="824">
        <v>387010.2597</v>
      </c>
      <c r="P95" s="824">
        <v>262874.92479999998</v>
      </c>
      <c r="Q95" s="824">
        <v>460031.11839999998</v>
      </c>
      <c r="R95" s="824">
        <v>289822.50229999999</v>
      </c>
      <c r="S95" s="824">
        <v>507189.37890000001</v>
      </c>
      <c r="T95" s="824">
        <v>315346.9423</v>
      </c>
      <c r="U95" s="824">
        <v>551857.14899999998</v>
      </c>
    </row>
    <row r="96" spans="1:21" ht="14.5">
      <c r="A96" s="823" t="s">
        <v>1179</v>
      </c>
      <c r="B96" s="823" t="s">
        <v>171</v>
      </c>
      <c r="C96" s="823" t="s">
        <v>176</v>
      </c>
      <c r="D96" s="823" t="s">
        <v>467</v>
      </c>
      <c r="E96" s="823" t="s">
        <v>738</v>
      </c>
      <c r="F96" s="823" t="s">
        <v>1181</v>
      </c>
      <c r="G96" s="823" t="s">
        <v>44</v>
      </c>
      <c r="H96" s="824">
        <v>98865.197400000005</v>
      </c>
      <c r="I96" s="824">
        <v>173014.09529999999</v>
      </c>
      <c r="J96" s="824">
        <v>134524.33170000001</v>
      </c>
      <c r="K96" s="824">
        <v>235417.58040000001</v>
      </c>
      <c r="L96" s="824">
        <v>170090.00339999999</v>
      </c>
      <c r="M96" s="824">
        <v>297657.50589999999</v>
      </c>
      <c r="N96" s="824">
        <v>223907.82320000001</v>
      </c>
      <c r="O96" s="824">
        <v>391838.69050000003</v>
      </c>
      <c r="P96" s="824">
        <v>277185.85889999999</v>
      </c>
      <c r="Q96" s="824">
        <v>485075.25309999997</v>
      </c>
      <c r="R96" s="824">
        <v>312104.78950000001</v>
      </c>
      <c r="S96" s="824">
        <v>546183.38159999996</v>
      </c>
      <c r="T96" s="824">
        <v>346543.91200000001</v>
      </c>
      <c r="U96" s="824">
        <v>606451.84600000002</v>
      </c>
    </row>
    <row r="97" spans="1:21" ht="14.5">
      <c r="A97" s="823" t="s">
        <v>1179</v>
      </c>
      <c r="B97" s="823" t="s">
        <v>171</v>
      </c>
      <c r="C97" s="823" t="s">
        <v>176</v>
      </c>
      <c r="D97" s="823" t="s">
        <v>467</v>
      </c>
      <c r="E97" s="823" t="s">
        <v>738</v>
      </c>
      <c r="F97" s="823" t="s">
        <v>1182</v>
      </c>
      <c r="G97" s="823" t="s">
        <v>21</v>
      </c>
      <c r="H97" s="824">
        <v>110609.8158</v>
      </c>
      <c r="I97" s="824">
        <v>176975.70790000001</v>
      </c>
      <c r="J97" s="824">
        <v>154853.7421</v>
      </c>
      <c r="K97" s="824">
        <v>247765.99100000001</v>
      </c>
      <c r="L97" s="824">
        <v>199097.6684</v>
      </c>
      <c r="M97" s="824">
        <v>318556.27419999999</v>
      </c>
      <c r="N97" s="824">
        <v>265463.55780000001</v>
      </c>
      <c r="O97" s="824">
        <v>424741.69890000002</v>
      </c>
      <c r="P97" s="824">
        <v>331829.4473</v>
      </c>
      <c r="Q97" s="824">
        <v>530927.12360000005</v>
      </c>
      <c r="R97" s="824">
        <v>376073.3737</v>
      </c>
      <c r="S97" s="824">
        <v>601717.40670000005</v>
      </c>
      <c r="T97" s="824">
        <v>420317.29989999998</v>
      </c>
      <c r="U97" s="824">
        <v>672507.6899</v>
      </c>
    </row>
    <row r="98" spans="1:21" ht="14.5">
      <c r="A98" s="823" t="s">
        <v>1179</v>
      </c>
      <c r="B98" s="823" t="s">
        <v>171</v>
      </c>
      <c r="C98" s="823" t="s">
        <v>176</v>
      </c>
      <c r="D98" s="823" t="s">
        <v>467</v>
      </c>
      <c r="E98" s="823" t="s">
        <v>739</v>
      </c>
      <c r="F98" s="823" t="s">
        <v>1179</v>
      </c>
      <c r="G98" s="823" t="s">
        <v>165</v>
      </c>
      <c r="H98" s="824">
        <v>134177.22649999999</v>
      </c>
      <c r="I98" s="824">
        <v>234810.1465</v>
      </c>
      <c r="J98" s="824">
        <v>174656.64850000001</v>
      </c>
      <c r="K98" s="824">
        <v>305649.1349</v>
      </c>
      <c r="L98" s="824">
        <v>210218.07399999999</v>
      </c>
      <c r="M98" s="824">
        <v>367881.62949999998</v>
      </c>
      <c r="N98" s="824">
        <v>252907.11300000001</v>
      </c>
      <c r="O98" s="824">
        <v>442587.44770000002</v>
      </c>
      <c r="P98" s="824">
        <v>298069.86729999998</v>
      </c>
      <c r="Q98" s="824">
        <v>521622.26770000003</v>
      </c>
      <c r="R98" s="824">
        <v>326772.0233</v>
      </c>
      <c r="S98" s="824">
        <v>571851.04079999996</v>
      </c>
      <c r="T98" s="824">
        <v>354608.37099999998</v>
      </c>
      <c r="U98" s="824">
        <v>620564.64919999999</v>
      </c>
    </row>
    <row r="99" spans="1:21" ht="14.5">
      <c r="A99" s="823" t="s">
        <v>1179</v>
      </c>
      <c r="B99" s="823" t="s">
        <v>171</v>
      </c>
      <c r="C99" s="823" t="s">
        <v>176</v>
      </c>
      <c r="D99" s="823" t="s">
        <v>467</v>
      </c>
      <c r="E99" s="823" t="s">
        <v>739</v>
      </c>
      <c r="F99" s="823" t="s">
        <v>1180</v>
      </c>
      <c r="G99" s="823" t="s">
        <v>19</v>
      </c>
      <c r="H99" s="824">
        <v>117220.16379999999</v>
      </c>
      <c r="I99" s="824">
        <v>205135.28659999999</v>
      </c>
      <c r="J99" s="824">
        <v>154211.2757</v>
      </c>
      <c r="K99" s="824">
        <v>269869.73249999998</v>
      </c>
      <c r="L99" s="824">
        <v>188166.9711</v>
      </c>
      <c r="M99" s="824">
        <v>329292.19949999999</v>
      </c>
      <c r="N99" s="824">
        <v>231977.25270000001</v>
      </c>
      <c r="O99" s="824">
        <v>405960.19219999999</v>
      </c>
      <c r="P99" s="824">
        <v>276060.29190000001</v>
      </c>
      <c r="Q99" s="824">
        <v>483105.51089999999</v>
      </c>
      <c r="R99" s="824">
        <v>304534.04670000001</v>
      </c>
      <c r="S99" s="824">
        <v>532934.58180000004</v>
      </c>
      <c r="T99" s="824">
        <v>331595.2144</v>
      </c>
      <c r="U99" s="824">
        <v>580291.62509999995</v>
      </c>
    </row>
    <row r="100" spans="1:21" ht="14.5">
      <c r="A100" s="823" t="s">
        <v>1179</v>
      </c>
      <c r="B100" s="823" t="s">
        <v>171</v>
      </c>
      <c r="C100" s="823" t="s">
        <v>176</v>
      </c>
      <c r="D100" s="823" t="s">
        <v>467</v>
      </c>
      <c r="E100" s="823" t="s">
        <v>739</v>
      </c>
      <c r="F100" s="823" t="s">
        <v>1181</v>
      </c>
      <c r="G100" s="823" t="s">
        <v>44</v>
      </c>
      <c r="H100" s="824">
        <v>102143.41220000001</v>
      </c>
      <c r="I100" s="824">
        <v>178750.9713</v>
      </c>
      <c r="J100" s="824">
        <v>138694.65210000001</v>
      </c>
      <c r="K100" s="824">
        <v>242715.64110000001</v>
      </c>
      <c r="L100" s="824">
        <v>175142.35</v>
      </c>
      <c r="M100" s="824">
        <v>306499.11249999999</v>
      </c>
      <c r="N100" s="824">
        <v>230333.82130000001</v>
      </c>
      <c r="O100" s="824">
        <v>403084.18729999999</v>
      </c>
      <c r="P100" s="824">
        <v>284927.2966</v>
      </c>
      <c r="Q100" s="824">
        <v>498622.76899999997</v>
      </c>
      <c r="R100" s="824">
        <v>320658.50679999997</v>
      </c>
      <c r="S100" s="824">
        <v>561152.38690000004</v>
      </c>
      <c r="T100" s="824">
        <v>355858.16499999998</v>
      </c>
      <c r="U100" s="824">
        <v>622751.78870000003</v>
      </c>
    </row>
    <row r="101" spans="1:21" ht="14.5">
      <c r="A101" s="823" t="s">
        <v>1179</v>
      </c>
      <c r="B101" s="823" t="s">
        <v>171</v>
      </c>
      <c r="C101" s="823" t="s">
        <v>176</v>
      </c>
      <c r="D101" s="823" t="s">
        <v>467</v>
      </c>
      <c r="E101" s="823" t="s">
        <v>739</v>
      </c>
      <c r="F101" s="823" t="s">
        <v>1182</v>
      </c>
      <c r="G101" s="823" t="s">
        <v>21</v>
      </c>
      <c r="H101" s="824">
        <v>116287.5053</v>
      </c>
      <c r="I101" s="824">
        <v>186060.01120000001</v>
      </c>
      <c r="J101" s="824">
        <v>162802.5074</v>
      </c>
      <c r="K101" s="824">
        <v>260484.01560000001</v>
      </c>
      <c r="L101" s="824">
        <v>209317.50949999999</v>
      </c>
      <c r="M101" s="824">
        <v>334908.02029999997</v>
      </c>
      <c r="N101" s="824">
        <v>279090.01270000002</v>
      </c>
      <c r="O101" s="824">
        <v>446544.027</v>
      </c>
      <c r="P101" s="824">
        <v>348862.51579999999</v>
      </c>
      <c r="Q101" s="824">
        <v>558180.03359999997</v>
      </c>
      <c r="R101" s="824">
        <v>395377.51799999998</v>
      </c>
      <c r="S101" s="824">
        <v>632604.03819999995</v>
      </c>
      <c r="T101" s="824">
        <v>441892.52</v>
      </c>
      <c r="U101" s="824">
        <v>707028.04269999999</v>
      </c>
    </row>
    <row r="102" spans="1:21" ht="14.5">
      <c r="A102" s="823" t="s">
        <v>1179</v>
      </c>
      <c r="B102" s="823" t="s">
        <v>171</v>
      </c>
      <c r="C102" s="823" t="s">
        <v>176</v>
      </c>
      <c r="D102" s="823" t="s">
        <v>467</v>
      </c>
      <c r="E102" s="823" t="s">
        <v>740</v>
      </c>
      <c r="F102" s="823" t="s">
        <v>1179</v>
      </c>
      <c r="G102" s="823" t="s">
        <v>165</v>
      </c>
      <c r="H102" s="824">
        <v>127770.4749</v>
      </c>
      <c r="I102" s="824">
        <v>223598.33110000001</v>
      </c>
      <c r="J102" s="824">
        <v>166133.0963</v>
      </c>
      <c r="K102" s="824">
        <v>290732.91859999998</v>
      </c>
      <c r="L102" s="824">
        <v>199832.52129999999</v>
      </c>
      <c r="M102" s="824">
        <v>349706.91230000003</v>
      </c>
      <c r="N102" s="824">
        <v>240206.30970000001</v>
      </c>
      <c r="O102" s="824">
        <v>420361.04200000002</v>
      </c>
      <c r="P102" s="824">
        <v>282965.61339999997</v>
      </c>
      <c r="Q102" s="824">
        <v>495189.82339999999</v>
      </c>
      <c r="R102" s="824">
        <v>310153.6691</v>
      </c>
      <c r="S102" s="824">
        <v>542768.92079999996</v>
      </c>
      <c r="T102" s="824">
        <v>336430.59129999997</v>
      </c>
      <c r="U102" s="824">
        <v>588753.53469999996</v>
      </c>
    </row>
    <row r="103" spans="1:21" ht="14.5">
      <c r="A103" s="823" t="s">
        <v>1179</v>
      </c>
      <c r="B103" s="823" t="s">
        <v>171</v>
      </c>
      <c r="C103" s="823" t="s">
        <v>176</v>
      </c>
      <c r="D103" s="823" t="s">
        <v>467</v>
      </c>
      <c r="E103" s="823" t="s">
        <v>740</v>
      </c>
      <c r="F103" s="823" t="s">
        <v>1180</v>
      </c>
      <c r="G103" s="823" t="s">
        <v>19</v>
      </c>
      <c r="H103" s="824">
        <v>112314.03750000001</v>
      </c>
      <c r="I103" s="824">
        <v>196549.56570000001</v>
      </c>
      <c r="J103" s="824">
        <v>147497.049</v>
      </c>
      <c r="K103" s="824">
        <v>258119.8357</v>
      </c>
      <c r="L103" s="824">
        <v>179732.84400000001</v>
      </c>
      <c r="M103" s="824">
        <v>314532.47690000001</v>
      </c>
      <c r="N103" s="824">
        <v>221128.64980000001</v>
      </c>
      <c r="O103" s="824">
        <v>386975.1373</v>
      </c>
      <c r="P103" s="824">
        <v>262903.78850000002</v>
      </c>
      <c r="Q103" s="824">
        <v>460081.6299</v>
      </c>
      <c r="R103" s="824">
        <v>289883.65549999999</v>
      </c>
      <c r="S103" s="824">
        <v>507296.3971</v>
      </c>
      <c r="T103" s="824">
        <v>315453.99770000001</v>
      </c>
      <c r="U103" s="824">
        <v>552044.49600000004</v>
      </c>
    </row>
    <row r="104" spans="1:21" ht="14.5">
      <c r="A104" s="823" t="s">
        <v>1179</v>
      </c>
      <c r="B104" s="823" t="s">
        <v>171</v>
      </c>
      <c r="C104" s="823" t="s">
        <v>176</v>
      </c>
      <c r="D104" s="823" t="s">
        <v>467</v>
      </c>
      <c r="E104" s="823" t="s">
        <v>740</v>
      </c>
      <c r="F104" s="823" t="s">
        <v>1181</v>
      </c>
      <c r="G104" s="823" t="s">
        <v>44</v>
      </c>
      <c r="H104" s="824">
        <v>98593.606199999995</v>
      </c>
      <c r="I104" s="824">
        <v>172538.81099999999</v>
      </c>
      <c r="J104" s="824">
        <v>134105.99679999999</v>
      </c>
      <c r="K104" s="824">
        <v>234685.4944</v>
      </c>
      <c r="L104" s="824">
        <v>169524.0085</v>
      </c>
      <c r="M104" s="824">
        <v>296667.01490000001</v>
      </c>
      <c r="N104" s="824">
        <v>223124.93950000001</v>
      </c>
      <c r="O104" s="824">
        <v>390468.64409999998</v>
      </c>
      <c r="P104" s="824">
        <v>276180.79430000001</v>
      </c>
      <c r="Q104" s="824">
        <v>483316.39</v>
      </c>
      <c r="R104" s="824">
        <v>310945.7243</v>
      </c>
      <c r="S104" s="824">
        <v>544155.01749999996</v>
      </c>
      <c r="T104" s="824">
        <v>345226.1422</v>
      </c>
      <c r="U104" s="824">
        <v>604145.74879999994</v>
      </c>
    </row>
    <row r="105" spans="1:21" ht="14.5">
      <c r="A105" s="823" t="s">
        <v>1179</v>
      </c>
      <c r="B105" s="823" t="s">
        <v>171</v>
      </c>
      <c r="C105" s="823" t="s">
        <v>176</v>
      </c>
      <c r="D105" s="823" t="s">
        <v>467</v>
      </c>
      <c r="E105" s="823" t="s">
        <v>740</v>
      </c>
      <c r="F105" s="823" t="s">
        <v>1182</v>
      </c>
      <c r="G105" s="823" t="s">
        <v>21</v>
      </c>
      <c r="H105" s="824">
        <v>110643.7549</v>
      </c>
      <c r="I105" s="824">
        <v>177030.0105</v>
      </c>
      <c r="J105" s="824">
        <v>154901.25690000001</v>
      </c>
      <c r="K105" s="824">
        <v>247842.01449999999</v>
      </c>
      <c r="L105" s="824">
        <v>199158.75880000001</v>
      </c>
      <c r="M105" s="824">
        <v>318654.01880000002</v>
      </c>
      <c r="N105" s="824">
        <v>265545.01179999998</v>
      </c>
      <c r="O105" s="824">
        <v>424872.02510000003</v>
      </c>
      <c r="P105" s="824">
        <v>331931.26459999999</v>
      </c>
      <c r="Q105" s="824">
        <v>531090.03119999997</v>
      </c>
      <c r="R105" s="824">
        <v>376188.76659999997</v>
      </c>
      <c r="S105" s="824">
        <v>601902.03559999994</v>
      </c>
      <c r="T105" s="824">
        <v>420446.26850000001</v>
      </c>
      <c r="U105" s="824">
        <v>672714.03969999996</v>
      </c>
    </row>
    <row r="106" spans="1:21" ht="14.5">
      <c r="A106" s="823" t="s">
        <v>1179</v>
      </c>
      <c r="B106" s="823" t="s">
        <v>171</v>
      </c>
      <c r="C106" s="823" t="s">
        <v>177</v>
      </c>
      <c r="D106" s="823" t="s">
        <v>468</v>
      </c>
      <c r="E106" s="823" t="s">
        <v>1000</v>
      </c>
      <c r="F106" s="823" t="s">
        <v>1179</v>
      </c>
      <c r="G106" s="823" t="s">
        <v>165</v>
      </c>
      <c r="H106" s="824">
        <v>136606.93160000001</v>
      </c>
      <c r="I106" s="824">
        <v>239062.13029999999</v>
      </c>
      <c r="J106" s="824">
        <v>177577.7831</v>
      </c>
      <c r="K106" s="824">
        <v>310761.12040000001</v>
      </c>
      <c r="L106" s="824">
        <v>213567.80979999999</v>
      </c>
      <c r="M106" s="824">
        <v>373743.66720000003</v>
      </c>
      <c r="N106" s="824">
        <v>256666.24249999999</v>
      </c>
      <c r="O106" s="824">
        <v>449165.92430000001</v>
      </c>
      <c r="P106" s="824">
        <v>302322.46840000001</v>
      </c>
      <c r="Q106" s="824">
        <v>529064.31980000006</v>
      </c>
      <c r="R106" s="824">
        <v>331355.7795</v>
      </c>
      <c r="S106" s="824">
        <v>579872.61419999995</v>
      </c>
      <c r="T106" s="824">
        <v>359393.8002</v>
      </c>
      <c r="U106" s="824">
        <v>628939.15040000004</v>
      </c>
    </row>
    <row r="107" spans="1:21" ht="14.5">
      <c r="A107" s="823" t="s">
        <v>1179</v>
      </c>
      <c r="B107" s="823" t="s">
        <v>171</v>
      </c>
      <c r="C107" s="823" t="s">
        <v>177</v>
      </c>
      <c r="D107" s="823" t="s">
        <v>468</v>
      </c>
      <c r="E107" s="823" t="s">
        <v>1000</v>
      </c>
      <c r="F107" s="823" t="s">
        <v>1180</v>
      </c>
      <c r="G107" s="823" t="s">
        <v>19</v>
      </c>
      <c r="H107" s="824">
        <v>120250.1183</v>
      </c>
      <c r="I107" s="824">
        <v>210437.70699999999</v>
      </c>
      <c r="J107" s="824">
        <v>157856.13959999999</v>
      </c>
      <c r="K107" s="824">
        <v>276248.24430000002</v>
      </c>
      <c r="L107" s="824">
        <v>192297.2763</v>
      </c>
      <c r="M107" s="824">
        <v>336520.23359999998</v>
      </c>
      <c r="N107" s="824">
        <v>236477.26139999999</v>
      </c>
      <c r="O107" s="824">
        <v>413835.20750000002</v>
      </c>
      <c r="P107" s="824">
        <v>281091.99239999999</v>
      </c>
      <c r="Q107" s="824">
        <v>491910.9866</v>
      </c>
      <c r="R107" s="824">
        <v>309904.98729999998</v>
      </c>
      <c r="S107" s="824">
        <v>542333.72770000005</v>
      </c>
      <c r="T107" s="824">
        <v>337195.26789999998</v>
      </c>
      <c r="U107" s="824">
        <v>590091.71880000003</v>
      </c>
    </row>
    <row r="108" spans="1:21" ht="14.5">
      <c r="A108" s="823" t="s">
        <v>1179</v>
      </c>
      <c r="B108" s="823" t="s">
        <v>171</v>
      </c>
      <c r="C108" s="823" t="s">
        <v>177</v>
      </c>
      <c r="D108" s="823" t="s">
        <v>468</v>
      </c>
      <c r="E108" s="823" t="s">
        <v>1000</v>
      </c>
      <c r="F108" s="823" t="s">
        <v>1181</v>
      </c>
      <c r="G108" s="823" t="s">
        <v>44</v>
      </c>
      <c r="H108" s="824">
        <v>105736.06909999999</v>
      </c>
      <c r="I108" s="824">
        <v>185038.12090000001</v>
      </c>
      <c r="J108" s="824">
        <v>143876.80069999999</v>
      </c>
      <c r="K108" s="824">
        <v>251784.4014</v>
      </c>
      <c r="L108" s="824">
        <v>181917.65580000001</v>
      </c>
      <c r="M108" s="824">
        <v>318355.89750000002</v>
      </c>
      <c r="N108" s="824">
        <v>239480.45819999999</v>
      </c>
      <c r="O108" s="824">
        <v>419090.80190000002</v>
      </c>
      <c r="P108" s="824">
        <v>296466.4326</v>
      </c>
      <c r="Q108" s="824">
        <v>518816.25709999999</v>
      </c>
      <c r="R108" s="824">
        <v>333816.16220000002</v>
      </c>
      <c r="S108" s="824">
        <v>584178.28390000004</v>
      </c>
      <c r="T108" s="824">
        <v>370653.1557</v>
      </c>
      <c r="U108" s="824">
        <v>648643.02249999996</v>
      </c>
    </row>
    <row r="109" spans="1:21" ht="14.5">
      <c r="A109" s="823" t="s">
        <v>1179</v>
      </c>
      <c r="B109" s="823" t="s">
        <v>171</v>
      </c>
      <c r="C109" s="823" t="s">
        <v>177</v>
      </c>
      <c r="D109" s="823" t="s">
        <v>468</v>
      </c>
      <c r="E109" s="823" t="s">
        <v>1000</v>
      </c>
      <c r="F109" s="823" t="s">
        <v>1182</v>
      </c>
      <c r="G109" s="823" t="s">
        <v>21</v>
      </c>
      <c r="H109" s="824">
        <v>118273.49619999999</v>
      </c>
      <c r="I109" s="824">
        <v>189237.59669999999</v>
      </c>
      <c r="J109" s="824">
        <v>165582.8947</v>
      </c>
      <c r="K109" s="824">
        <v>264932.63540000003</v>
      </c>
      <c r="L109" s="824">
        <v>212892.29319999999</v>
      </c>
      <c r="M109" s="824">
        <v>340627.67420000001</v>
      </c>
      <c r="N109" s="824">
        <v>283856.3909</v>
      </c>
      <c r="O109" s="824">
        <v>454170.23220000003</v>
      </c>
      <c r="P109" s="824">
        <v>354820.48859999998</v>
      </c>
      <c r="Q109" s="824">
        <v>567712.79020000005</v>
      </c>
      <c r="R109" s="824">
        <v>402129.88709999999</v>
      </c>
      <c r="S109" s="824">
        <v>643407.82889999996</v>
      </c>
      <c r="T109" s="824">
        <v>449439.2855</v>
      </c>
      <c r="U109" s="824">
        <v>719102.86769999994</v>
      </c>
    </row>
    <row r="110" spans="1:21" ht="14.5">
      <c r="A110" s="823" t="s">
        <v>1179</v>
      </c>
      <c r="B110" s="823" t="s">
        <v>171</v>
      </c>
      <c r="C110" s="823" t="s">
        <v>177</v>
      </c>
      <c r="D110" s="823" t="s">
        <v>468</v>
      </c>
      <c r="E110" s="823" t="s">
        <v>741</v>
      </c>
      <c r="F110" s="823" t="s">
        <v>1179</v>
      </c>
      <c r="G110" s="823" t="s">
        <v>165</v>
      </c>
      <c r="H110" s="824">
        <v>142356.3762</v>
      </c>
      <c r="I110" s="824">
        <v>249123.65839999999</v>
      </c>
      <c r="J110" s="824">
        <v>185187.9345</v>
      </c>
      <c r="K110" s="824">
        <v>324078.88530000002</v>
      </c>
      <c r="L110" s="824">
        <v>222814.2347</v>
      </c>
      <c r="M110" s="824">
        <v>389924.91070000001</v>
      </c>
      <c r="N110" s="824">
        <v>267931.80190000002</v>
      </c>
      <c r="O110" s="824">
        <v>468880.65330000001</v>
      </c>
      <c r="P110" s="824">
        <v>315692.6422</v>
      </c>
      <c r="Q110" s="824">
        <v>552462.12379999994</v>
      </c>
      <c r="R110" s="824">
        <v>346054.33130000002</v>
      </c>
      <c r="S110" s="824">
        <v>605595.07979999995</v>
      </c>
      <c r="T110" s="824">
        <v>375443.071</v>
      </c>
      <c r="U110" s="824">
        <v>657025.37410000002</v>
      </c>
    </row>
    <row r="111" spans="1:21" ht="14.5">
      <c r="A111" s="823" t="s">
        <v>1179</v>
      </c>
      <c r="B111" s="823" t="s">
        <v>171</v>
      </c>
      <c r="C111" s="823" t="s">
        <v>177</v>
      </c>
      <c r="D111" s="823" t="s">
        <v>468</v>
      </c>
      <c r="E111" s="823" t="s">
        <v>741</v>
      </c>
      <c r="F111" s="823" t="s">
        <v>1180</v>
      </c>
      <c r="G111" s="823" t="s">
        <v>19</v>
      </c>
      <c r="H111" s="824">
        <v>124799.064</v>
      </c>
      <c r="I111" s="824">
        <v>218398.36199999999</v>
      </c>
      <c r="J111" s="824">
        <v>164018.83240000001</v>
      </c>
      <c r="K111" s="824">
        <v>287032.95659999998</v>
      </c>
      <c r="L111" s="824">
        <v>199982.5626</v>
      </c>
      <c r="M111" s="824">
        <v>349969.48450000002</v>
      </c>
      <c r="N111" s="824">
        <v>246261.06219999999</v>
      </c>
      <c r="O111" s="824">
        <v>430956.859</v>
      </c>
      <c r="P111" s="824">
        <v>292903.96759999997</v>
      </c>
      <c r="Q111" s="824">
        <v>512581.94319999998</v>
      </c>
      <c r="R111" s="824">
        <v>323029.1704</v>
      </c>
      <c r="S111" s="824">
        <v>565301.04830000002</v>
      </c>
      <c r="T111" s="824">
        <v>351615.29009999998</v>
      </c>
      <c r="U111" s="824">
        <v>615326.75769999996</v>
      </c>
    </row>
    <row r="112" spans="1:21" ht="14.5">
      <c r="A112" s="823" t="s">
        <v>1179</v>
      </c>
      <c r="B112" s="823" t="s">
        <v>171</v>
      </c>
      <c r="C112" s="823" t="s">
        <v>177</v>
      </c>
      <c r="D112" s="823" t="s">
        <v>468</v>
      </c>
      <c r="E112" s="823" t="s">
        <v>741</v>
      </c>
      <c r="F112" s="823" t="s">
        <v>1181</v>
      </c>
      <c r="G112" s="823" t="s">
        <v>44</v>
      </c>
      <c r="H112" s="824">
        <v>109202.4817</v>
      </c>
      <c r="I112" s="824">
        <v>191104.34289999999</v>
      </c>
      <c r="J112" s="824">
        <v>148424.9204</v>
      </c>
      <c r="K112" s="824">
        <v>259743.61060000001</v>
      </c>
      <c r="L112" s="824">
        <v>187540.15179999999</v>
      </c>
      <c r="M112" s="824">
        <v>328195.26569999999</v>
      </c>
      <c r="N112" s="824">
        <v>246751.3279</v>
      </c>
      <c r="O112" s="824">
        <v>431814.82380000001</v>
      </c>
      <c r="P112" s="824">
        <v>305343.33980000002</v>
      </c>
      <c r="Q112" s="824">
        <v>534350.84479999996</v>
      </c>
      <c r="R112" s="824">
        <v>343716.72129999998</v>
      </c>
      <c r="S112" s="824">
        <v>601504.26229999994</v>
      </c>
      <c r="T112" s="824">
        <v>381539.73460000003</v>
      </c>
      <c r="U112" s="824">
        <v>667694.53559999994</v>
      </c>
    </row>
    <row r="113" spans="1:21" ht="14.5">
      <c r="A113" s="823" t="s">
        <v>1179</v>
      </c>
      <c r="B113" s="823" t="s">
        <v>171</v>
      </c>
      <c r="C113" s="823" t="s">
        <v>177</v>
      </c>
      <c r="D113" s="823" t="s">
        <v>468</v>
      </c>
      <c r="E113" s="823" t="s">
        <v>741</v>
      </c>
      <c r="F113" s="823" t="s">
        <v>1182</v>
      </c>
      <c r="G113" s="823" t="s">
        <v>21</v>
      </c>
      <c r="H113" s="824">
        <v>123318.9264</v>
      </c>
      <c r="I113" s="824">
        <v>197310.28520000001</v>
      </c>
      <c r="J113" s="824">
        <v>172646.497</v>
      </c>
      <c r="K113" s="824">
        <v>276234.39919999999</v>
      </c>
      <c r="L113" s="824">
        <v>221974.06760000001</v>
      </c>
      <c r="M113" s="824">
        <v>355158.5134</v>
      </c>
      <c r="N113" s="824">
        <v>295965.42340000003</v>
      </c>
      <c r="O113" s="824">
        <v>473544.68449999997</v>
      </c>
      <c r="P113" s="824">
        <v>369956.77919999999</v>
      </c>
      <c r="Q113" s="824">
        <v>591930.85549999995</v>
      </c>
      <c r="R113" s="824">
        <v>419284.34980000003</v>
      </c>
      <c r="S113" s="824">
        <v>670854.96959999995</v>
      </c>
      <c r="T113" s="824">
        <v>468611.9203</v>
      </c>
      <c r="U113" s="824">
        <v>749779.08369999996</v>
      </c>
    </row>
    <row r="114" spans="1:21" ht="14.5">
      <c r="A114" s="823" t="s">
        <v>1179</v>
      </c>
      <c r="B114" s="823" t="s">
        <v>171</v>
      </c>
      <c r="C114" s="823" t="s">
        <v>178</v>
      </c>
      <c r="D114" s="823" t="s">
        <v>469</v>
      </c>
      <c r="E114" s="823" t="s">
        <v>742</v>
      </c>
      <c r="F114" s="823" t="s">
        <v>1179</v>
      </c>
      <c r="G114" s="823" t="s">
        <v>165</v>
      </c>
      <c r="H114" s="824">
        <v>128985.32369999999</v>
      </c>
      <c r="I114" s="824">
        <v>225724.31649999999</v>
      </c>
      <c r="J114" s="824">
        <v>167593.65890000001</v>
      </c>
      <c r="K114" s="824">
        <v>293288.9031</v>
      </c>
      <c r="L114" s="824">
        <v>201507.38370000001</v>
      </c>
      <c r="M114" s="824">
        <v>352637.92139999999</v>
      </c>
      <c r="N114" s="824">
        <v>242085.86790000001</v>
      </c>
      <c r="O114" s="824">
        <v>423650.26870000002</v>
      </c>
      <c r="P114" s="824">
        <v>285091.90629999997</v>
      </c>
      <c r="Q114" s="824">
        <v>498910.83600000001</v>
      </c>
      <c r="R114" s="824">
        <v>312445.53879999998</v>
      </c>
      <c r="S114" s="824">
        <v>546779.69299999997</v>
      </c>
      <c r="T114" s="824">
        <v>338823.29690000002</v>
      </c>
      <c r="U114" s="824">
        <v>592940.7696</v>
      </c>
    </row>
    <row r="115" spans="1:21" ht="14.5">
      <c r="A115" s="823" t="s">
        <v>1179</v>
      </c>
      <c r="B115" s="823" t="s">
        <v>171</v>
      </c>
      <c r="C115" s="823" t="s">
        <v>178</v>
      </c>
      <c r="D115" s="823" t="s">
        <v>469</v>
      </c>
      <c r="E115" s="823" t="s">
        <v>742</v>
      </c>
      <c r="F115" s="823" t="s">
        <v>1180</v>
      </c>
      <c r="G115" s="823" t="s">
        <v>19</v>
      </c>
      <c r="H115" s="824">
        <v>113829.0111</v>
      </c>
      <c r="I115" s="824">
        <v>199200.76930000001</v>
      </c>
      <c r="J115" s="824">
        <v>149319.47630000001</v>
      </c>
      <c r="K115" s="824">
        <v>261309.0834</v>
      </c>
      <c r="L115" s="824">
        <v>181797.99100000001</v>
      </c>
      <c r="M115" s="824">
        <v>318146.4841</v>
      </c>
      <c r="N115" s="824">
        <v>223378.6477</v>
      </c>
      <c r="O115" s="824">
        <v>390912.63339999999</v>
      </c>
      <c r="P115" s="824">
        <v>265419.6311</v>
      </c>
      <c r="Q115" s="824">
        <v>464484.35440000001</v>
      </c>
      <c r="R115" s="824">
        <v>292569.11739999999</v>
      </c>
      <c r="S115" s="824">
        <v>511995.95539999998</v>
      </c>
      <c r="T115" s="824">
        <v>318254.01549999998</v>
      </c>
      <c r="U115" s="824">
        <v>556944.52709999995</v>
      </c>
    </row>
    <row r="116" spans="1:21" ht="14.5">
      <c r="A116" s="823" t="s">
        <v>1179</v>
      </c>
      <c r="B116" s="823" t="s">
        <v>171</v>
      </c>
      <c r="C116" s="823" t="s">
        <v>178</v>
      </c>
      <c r="D116" s="823" t="s">
        <v>469</v>
      </c>
      <c r="E116" s="823" t="s">
        <v>742</v>
      </c>
      <c r="F116" s="823" t="s">
        <v>1181</v>
      </c>
      <c r="G116" s="823" t="s">
        <v>44</v>
      </c>
      <c r="H116" s="824">
        <v>100389.93090000001</v>
      </c>
      <c r="I116" s="824">
        <v>175682.3792</v>
      </c>
      <c r="J116" s="824">
        <v>136697.06589999999</v>
      </c>
      <c r="K116" s="824">
        <v>239219.86550000001</v>
      </c>
      <c r="L116" s="824">
        <v>172911.65470000001</v>
      </c>
      <c r="M116" s="824">
        <v>302595.39569999999</v>
      </c>
      <c r="N116" s="824">
        <v>227698.24900000001</v>
      </c>
      <c r="O116" s="824">
        <v>398471.93569999997</v>
      </c>
      <c r="P116" s="824">
        <v>281950.35119999998</v>
      </c>
      <c r="Q116" s="824">
        <v>493413.11450000003</v>
      </c>
      <c r="R116" s="824">
        <v>317524.5393</v>
      </c>
      <c r="S116" s="824">
        <v>555667.94369999995</v>
      </c>
      <c r="T116" s="824">
        <v>352623.62339999998</v>
      </c>
      <c r="U116" s="824">
        <v>617091.34100000001</v>
      </c>
    </row>
    <row r="117" spans="1:21" ht="14.5">
      <c r="A117" s="823" t="s">
        <v>1179</v>
      </c>
      <c r="B117" s="823" t="s">
        <v>171</v>
      </c>
      <c r="C117" s="823" t="s">
        <v>178</v>
      </c>
      <c r="D117" s="823" t="s">
        <v>469</v>
      </c>
      <c r="E117" s="823" t="s">
        <v>742</v>
      </c>
      <c r="F117" s="823" t="s">
        <v>1182</v>
      </c>
      <c r="G117" s="823" t="s">
        <v>21</v>
      </c>
      <c r="H117" s="824">
        <v>111636.7472</v>
      </c>
      <c r="I117" s="824">
        <v>178618.79819999999</v>
      </c>
      <c r="J117" s="824">
        <v>156291.446</v>
      </c>
      <c r="K117" s="824">
        <v>250066.3173</v>
      </c>
      <c r="L117" s="824">
        <v>200946.14490000001</v>
      </c>
      <c r="M117" s="824">
        <v>321513.83669999999</v>
      </c>
      <c r="N117" s="824">
        <v>267928.19319999998</v>
      </c>
      <c r="O117" s="824">
        <v>428685.11550000001</v>
      </c>
      <c r="P117" s="824">
        <v>334910.2415</v>
      </c>
      <c r="Q117" s="824">
        <v>535856.39439999999</v>
      </c>
      <c r="R117" s="824">
        <v>379564.94040000002</v>
      </c>
      <c r="S117" s="824">
        <v>607303.91370000003</v>
      </c>
      <c r="T117" s="824">
        <v>424219.63929999998</v>
      </c>
      <c r="U117" s="824">
        <v>678751.43299999996</v>
      </c>
    </row>
    <row r="118" spans="1:21" ht="14.5">
      <c r="A118" s="823" t="s">
        <v>1179</v>
      </c>
      <c r="B118" s="823" t="s">
        <v>171</v>
      </c>
      <c r="C118" s="823" t="s">
        <v>178</v>
      </c>
      <c r="D118" s="823" t="s">
        <v>469</v>
      </c>
      <c r="E118" s="823" t="s">
        <v>743</v>
      </c>
      <c r="F118" s="823" t="s">
        <v>1179</v>
      </c>
      <c r="G118" s="823" t="s">
        <v>165</v>
      </c>
      <c r="H118" s="824">
        <v>124616.97410000001</v>
      </c>
      <c r="I118" s="824">
        <v>218079.70480000001</v>
      </c>
      <c r="J118" s="824">
        <v>162054.42989999999</v>
      </c>
      <c r="K118" s="824">
        <v>283595.2525</v>
      </c>
      <c r="L118" s="824">
        <v>194941.42980000001</v>
      </c>
      <c r="M118" s="824">
        <v>341147.50229999999</v>
      </c>
      <c r="N118" s="824">
        <v>234351.35870000001</v>
      </c>
      <c r="O118" s="824">
        <v>410114.87760000001</v>
      </c>
      <c r="P118" s="824">
        <v>276084.40350000001</v>
      </c>
      <c r="Q118" s="824">
        <v>483147.70610000001</v>
      </c>
      <c r="R118" s="824">
        <v>302618.34139999998</v>
      </c>
      <c r="S118" s="824">
        <v>529582.09739999997</v>
      </c>
      <c r="T118" s="824">
        <v>328273.83779999998</v>
      </c>
      <c r="U118" s="824">
        <v>574479.21609999996</v>
      </c>
    </row>
    <row r="119" spans="1:21" ht="14.5">
      <c r="A119" s="823" t="s">
        <v>1179</v>
      </c>
      <c r="B119" s="823" t="s">
        <v>171</v>
      </c>
      <c r="C119" s="823" t="s">
        <v>178</v>
      </c>
      <c r="D119" s="823" t="s">
        <v>469</v>
      </c>
      <c r="E119" s="823" t="s">
        <v>743</v>
      </c>
      <c r="F119" s="823" t="s">
        <v>1180</v>
      </c>
      <c r="G119" s="823" t="s">
        <v>19</v>
      </c>
      <c r="H119" s="824">
        <v>109460.6615</v>
      </c>
      <c r="I119" s="824">
        <v>191556.15770000001</v>
      </c>
      <c r="J119" s="824">
        <v>143780.24729999999</v>
      </c>
      <c r="K119" s="824">
        <v>251615.43280000001</v>
      </c>
      <c r="L119" s="824">
        <v>175232.03709999999</v>
      </c>
      <c r="M119" s="824">
        <v>306656.065</v>
      </c>
      <c r="N119" s="824">
        <v>215644.1385</v>
      </c>
      <c r="O119" s="824">
        <v>377377.24229999998</v>
      </c>
      <c r="P119" s="824">
        <v>256412.12830000001</v>
      </c>
      <c r="Q119" s="824">
        <v>448721.22450000001</v>
      </c>
      <c r="R119" s="824">
        <v>282741.91989999998</v>
      </c>
      <c r="S119" s="824">
        <v>494798.35979999998</v>
      </c>
      <c r="T119" s="824">
        <v>307704.5564</v>
      </c>
      <c r="U119" s="824">
        <v>538482.97349999996</v>
      </c>
    </row>
    <row r="120" spans="1:21" ht="14.5">
      <c r="A120" s="823" t="s">
        <v>1179</v>
      </c>
      <c r="B120" s="823" t="s">
        <v>171</v>
      </c>
      <c r="C120" s="823" t="s">
        <v>178</v>
      </c>
      <c r="D120" s="823" t="s">
        <v>469</v>
      </c>
      <c r="E120" s="823" t="s">
        <v>743</v>
      </c>
      <c r="F120" s="823" t="s">
        <v>1181</v>
      </c>
      <c r="G120" s="823" t="s">
        <v>44</v>
      </c>
      <c r="H120" s="824">
        <v>96003.928400000004</v>
      </c>
      <c r="I120" s="824">
        <v>168006.87469999999</v>
      </c>
      <c r="J120" s="824">
        <v>130556.6623</v>
      </c>
      <c r="K120" s="824">
        <v>228474.15909999999</v>
      </c>
      <c r="L120" s="824">
        <v>165016.85</v>
      </c>
      <c r="M120" s="824">
        <v>288779.48759999999</v>
      </c>
      <c r="N120" s="824">
        <v>217171.84280000001</v>
      </c>
      <c r="O120" s="824">
        <v>380050.72480000003</v>
      </c>
      <c r="P120" s="824">
        <v>268792.34330000001</v>
      </c>
      <c r="Q120" s="824">
        <v>470386.60080000001</v>
      </c>
      <c r="R120" s="824">
        <v>302612.13050000003</v>
      </c>
      <c r="S120" s="824">
        <v>529571.22829999996</v>
      </c>
      <c r="T120" s="824">
        <v>335956.81359999999</v>
      </c>
      <c r="U120" s="824">
        <v>587924.42370000004</v>
      </c>
    </row>
    <row r="121" spans="1:21" ht="14.5">
      <c r="A121" s="823" t="s">
        <v>1179</v>
      </c>
      <c r="B121" s="823" t="s">
        <v>171</v>
      </c>
      <c r="C121" s="823" t="s">
        <v>178</v>
      </c>
      <c r="D121" s="823" t="s">
        <v>469</v>
      </c>
      <c r="E121" s="823" t="s">
        <v>743</v>
      </c>
      <c r="F121" s="823" t="s">
        <v>1182</v>
      </c>
      <c r="G121" s="823" t="s">
        <v>21</v>
      </c>
      <c r="H121" s="824">
        <v>107923.6972</v>
      </c>
      <c r="I121" s="824">
        <v>172677.91819999999</v>
      </c>
      <c r="J121" s="824">
        <v>151093.17610000001</v>
      </c>
      <c r="K121" s="824">
        <v>241749.08530000001</v>
      </c>
      <c r="L121" s="824">
        <v>194262.655</v>
      </c>
      <c r="M121" s="824">
        <v>310820.25260000001</v>
      </c>
      <c r="N121" s="824">
        <v>259016.87330000001</v>
      </c>
      <c r="O121" s="824">
        <v>414427.00349999999</v>
      </c>
      <c r="P121" s="824">
        <v>323771.09159999999</v>
      </c>
      <c r="Q121" s="824">
        <v>518033.75420000002</v>
      </c>
      <c r="R121" s="824">
        <v>366940.57059999998</v>
      </c>
      <c r="S121" s="824">
        <v>587104.92150000005</v>
      </c>
      <c r="T121" s="824">
        <v>410110.04930000001</v>
      </c>
      <c r="U121" s="824">
        <v>656176.08880000003</v>
      </c>
    </row>
    <row r="122" spans="1:21" ht="14.5">
      <c r="A122" s="823" t="s">
        <v>1179</v>
      </c>
      <c r="B122" s="823" t="s">
        <v>171</v>
      </c>
      <c r="C122" s="823" t="s">
        <v>178</v>
      </c>
      <c r="D122" s="823" t="s">
        <v>469</v>
      </c>
      <c r="E122" s="823" t="s">
        <v>744</v>
      </c>
      <c r="F122" s="823" t="s">
        <v>1179</v>
      </c>
      <c r="G122" s="823" t="s">
        <v>165</v>
      </c>
      <c r="H122" s="824">
        <v>128361.2743</v>
      </c>
      <c r="I122" s="824">
        <v>224632.23009999999</v>
      </c>
      <c r="J122" s="824">
        <v>166802.34109999999</v>
      </c>
      <c r="K122" s="824">
        <v>291904.09700000001</v>
      </c>
      <c r="L122" s="824">
        <v>200569.39110000001</v>
      </c>
      <c r="M122" s="824">
        <v>350996.43430000002</v>
      </c>
      <c r="N122" s="824">
        <v>240980.93900000001</v>
      </c>
      <c r="O122" s="824">
        <v>421716.64309999999</v>
      </c>
      <c r="P122" s="824">
        <v>283805.1213</v>
      </c>
      <c r="Q122" s="824">
        <v>496658.96220000001</v>
      </c>
      <c r="R122" s="824">
        <v>311041.65460000001</v>
      </c>
      <c r="S122" s="824">
        <v>544322.89560000005</v>
      </c>
      <c r="T122" s="824">
        <v>337316.23259999999</v>
      </c>
      <c r="U122" s="824">
        <v>590303.40709999995</v>
      </c>
    </row>
    <row r="123" spans="1:21" ht="14.5">
      <c r="A123" s="823" t="s">
        <v>1179</v>
      </c>
      <c r="B123" s="823" t="s">
        <v>171</v>
      </c>
      <c r="C123" s="823" t="s">
        <v>178</v>
      </c>
      <c r="D123" s="823" t="s">
        <v>469</v>
      </c>
      <c r="E123" s="823" t="s">
        <v>744</v>
      </c>
      <c r="F123" s="823" t="s">
        <v>1180</v>
      </c>
      <c r="G123" s="823" t="s">
        <v>19</v>
      </c>
      <c r="H123" s="824">
        <v>113204.9616</v>
      </c>
      <c r="I123" s="824">
        <v>198108.68290000001</v>
      </c>
      <c r="J123" s="824">
        <v>148528.15849999999</v>
      </c>
      <c r="K123" s="824">
        <v>259924.27729999999</v>
      </c>
      <c r="L123" s="824">
        <v>180859.99840000001</v>
      </c>
      <c r="M123" s="824">
        <v>316504.99709999998</v>
      </c>
      <c r="N123" s="824">
        <v>222273.7188</v>
      </c>
      <c r="O123" s="824">
        <v>388979.00770000002</v>
      </c>
      <c r="P123" s="824">
        <v>264132.84610000002</v>
      </c>
      <c r="Q123" s="824">
        <v>462232.48060000001</v>
      </c>
      <c r="R123" s="824">
        <v>291165.23320000002</v>
      </c>
      <c r="S123" s="824">
        <v>509539.1581</v>
      </c>
      <c r="T123" s="824">
        <v>316746.95110000001</v>
      </c>
      <c r="U123" s="824">
        <v>554307.16449999996</v>
      </c>
    </row>
    <row r="124" spans="1:21" ht="14.5">
      <c r="A124" s="823" t="s">
        <v>1179</v>
      </c>
      <c r="B124" s="823" t="s">
        <v>171</v>
      </c>
      <c r="C124" s="823" t="s">
        <v>178</v>
      </c>
      <c r="D124" s="823" t="s">
        <v>469</v>
      </c>
      <c r="E124" s="823" t="s">
        <v>744</v>
      </c>
      <c r="F124" s="823" t="s">
        <v>1181</v>
      </c>
      <c r="G124" s="823" t="s">
        <v>44</v>
      </c>
      <c r="H124" s="824">
        <v>99763.359700000001</v>
      </c>
      <c r="I124" s="824">
        <v>174585.87950000001</v>
      </c>
      <c r="J124" s="824">
        <v>135819.86619999999</v>
      </c>
      <c r="K124" s="824">
        <v>237684.76579999999</v>
      </c>
      <c r="L124" s="824">
        <v>171783.82639999999</v>
      </c>
      <c r="M124" s="824">
        <v>300621.69620000001</v>
      </c>
      <c r="N124" s="824">
        <v>226194.4779</v>
      </c>
      <c r="O124" s="824">
        <v>395840.33639999997</v>
      </c>
      <c r="P124" s="824">
        <v>280070.6373</v>
      </c>
      <c r="Q124" s="824">
        <v>490123.6153</v>
      </c>
      <c r="R124" s="824">
        <v>315394.19699999999</v>
      </c>
      <c r="S124" s="824">
        <v>551939.84470000002</v>
      </c>
      <c r="T124" s="824">
        <v>350242.65259999997</v>
      </c>
      <c r="U124" s="824">
        <v>612924.64210000006</v>
      </c>
    </row>
    <row r="125" spans="1:21" ht="14.5">
      <c r="A125" s="823" t="s">
        <v>1179</v>
      </c>
      <c r="B125" s="823" t="s">
        <v>171</v>
      </c>
      <c r="C125" s="823" t="s">
        <v>178</v>
      </c>
      <c r="D125" s="823" t="s">
        <v>469</v>
      </c>
      <c r="E125" s="823" t="s">
        <v>744</v>
      </c>
      <c r="F125" s="823" t="s">
        <v>1182</v>
      </c>
      <c r="G125" s="823" t="s">
        <v>21</v>
      </c>
      <c r="H125" s="824">
        <v>111106.3119</v>
      </c>
      <c r="I125" s="824">
        <v>177770.1018</v>
      </c>
      <c r="J125" s="824">
        <v>155548.83670000001</v>
      </c>
      <c r="K125" s="824">
        <v>248878.14240000001</v>
      </c>
      <c r="L125" s="824">
        <v>199991.3615</v>
      </c>
      <c r="M125" s="824">
        <v>319986.18310000002</v>
      </c>
      <c r="N125" s="824">
        <v>266655.14860000001</v>
      </c>
      <c r="O125" s="824">
        <v>426648.24410000001</v>
      </c>
      <c r="P125" s="824">
        <v>333318.93579999998</v>
      </c>
      <c r="Q125" s="824">
        <v>533310.3051</v>
      </c>
      <c r="R125" s="824">
        <v>377761.46059999999</v>
      </c>
      <c r="S125" s="824">
        <v>604418.34589999996</v>
      </c>
      <c r="T125" s="824">
        <v>422203.9853</v>
      </c>
      <c r="U125" s="824">
        <v>675526.38659999997</v>
      </c>
    </row>
    <row r="126" spans="1:21" ht="14.5">
      <c r="A126" s="823" t="s">
        <v>1179</v>
      </c>
      <c r="B126" s="823" t="s">
        <v>171</v>
      </c>
      <c r="C126" s="823" t="s">
        <v>178</v>
      </c>
      <c r="D126" s="823" t="s">
        <v>469</v>
      </c>
      <c r="E126" s="823" t="s">
        <v>745</v>
      </c>
      <c r="F126" s="823" t="s">
        <v>1179</v>
      </c>
      <c r="G126" s="823" t="s">
        <v>165</v>
      </c>
      <c r="H126" s="824">
        <v>124633.59910000001</v>
      </c>
      <c r="I126" s="824">
        <v>218108.79860000001</v>
      </c>
      <c r="J126" s="824">
        <v>162115.4664</v>
      </c>
      <c r="K126" s="824">
        <v>283702.0662</v>
      </c>
      <c r="L126" s="824">
        <v>195041.99129999999</v>
      </c>
      <c r="M126" s="824">
        <v>341323.48479999998</v>
      </c>
      <c r="N126" s="824">
        <v>234516.5085</v>
      </c>
      <c r="O126" s="824">
        <v>410403.88990000001</v>
      </c>
      <c r="P126" s="824">
        <v>276308.04200000002</v>
      </c>
      <c r="Q126" s="824">
        <v>483539.0735</v>
      </c>
      <c r="R126" s="824">
        <v>302876.29060000001</v>
      </c>
      <c r="S126" s="824">
        <v>530033.50859999994</v>
      </c>
      <c r="T126" s="824">
        <v>328584.54920000001</v>
      </c>
      <c r="U126" s="824">
        <v>575022.96120000002</v>
      </c>
    </row>
    <row r="127" spans="1:21" ht="14.5">
      <c r="A127" s="823" t="s">
        <v>1179</v>
      </c>
      <c r="B127" s="823" t="s">
        <v>171</v>
      </c>
      <c r="C127" s="823" t="s">
        <v>178</v>
      </c>
      <c r="D127" s="823" t="s">
        <v>469</v>
      </c>
      <c r="E127" s="823" t="s">
        <v>745</v>
      </c>
      <c r="F127" s="823" t="s">
        <v>1180</v>
      </c>
      <c r="G127" s="823" t="s">
        <v>19</v>
      </c>
      <c r="H127" s="824">
        <v>109327.22410000001</v>
      </c>
      <c r="I127" s="824">
        <v>191322.64230000001</v>
      </c>
      <c r="J127" s="824">
        <v>143660.35140000001</v>
      </c>
      <c r="K127" s="824">
        <v>251405.61499999999</v>
      </c>
      <c r="L127" s="824">
        <v>175137.45619999999</v>
      </c>
      <c r="M127" s="824">
        <v>306490.54849999998</v>
      </c>
      <c r="N127" s="824">
        <v>215624.06849999999</v>
      </c>
      <c r="O127" s="824">
        <v>377342.11989999999</v>
      </c>
      <c r="P127" s="824">
        <v>256440.9921</v>
      </c>
      <c r="Q127" s="824">
        <v>448771.73609999998</v>
      </c>
      <c r="R127" s="824">
        <v>282803.07309999998</v>
      </c>
      <c r="S127" s="824">
        <v>494905.37790000002</v>
      </c>
      <c r="T127" s="824">
        <v>307811.61170000001</v>
      </c>
      <c r="U127" s="824">
        <v>538670.32050000003</v>
      </c>
    </row>
    <row r="128" spans="1:21" ht="14.5">
      <c r="A128" s="823" t="s">
        <v>1179</v>
      </c>
      <c r="B128" s="823" t="s">
        <v>171</v>
      </c>
      <c r="C128" s="823" t="s">
        <v>178</v>
      </c>
      <c r="D128" s="823" t="s">
        <v>469</v>
      </c>
      <c r="E128" s="823" t="s">
        <v>745</v>
      </c>
      <c r="F128" s="823" t="s">
        <v>1181</v>
      </c>
      <c r="G128" s="823" t="s">
        <v>44</v>
      </c>
      <c r="H128" s="824">
        <v>95732.337299999999</v>
      </c>
      <c r="I128" s="824">
        <v>167531.59030000001</v>
      </c>
      <c r="J128" s="824">
        <v>130138.3276</v>
      </c>
      <c r="K128" s="824">
        <v>227742.07320000001</v>
      </c>
      <c r="L128" s="824">
        <v>164450.85519999999</v>
      </c>
      <c r="M128" s="824">
        <v>287788.99660000001</v>
      </c>
      <c r="N128" s="824">
        <v>216388.959</v>
      </c>
      <c r="O128" s="824">
        <v>378680.67830000003</v>
      </c>
      <c r="P128" s="824">
        <v>267787.27870000002</v>
      </c>
      <c r="Q128" s="824">
        <v>468627.7378</v>
      </c>
      <c r="R128" s="824">
        <v>301453.06530000002</v>
      </c>
      <c r="S128" s="824">
        <v>527542.86419999995</v>
      </c>
      <c r="T128" s="824">
        <v>334639.04379999998</v>
      </c>
      <c r="U128" s="824">
        <v>585618.32660000003</v>
      </c>
    </row>
    <row r="129" spans="1:21" ht="14.5">
      <c r="A129" s="823" t="s">
        <v>1179</v>
      </c>
      <c r="B129" s="823" t="s">
        <v>171</v>
      </c>
      <c r="C129" s="823" t="s">
        <v>178</v>
      </c>
      <c r="D129" s="823" t="s">
        <v>469</v>
      </c>
      <c r="E129" s="823" t="s">
        <v>745</v>
      </c>
      <c r="F129" s="823" t="s">
        <v>1182</v>
      </c>
      <c r="G129" s="823" t="s">
        <v>21</v>
      </c>
      <c r="H129" s="824">
        <v>107957.6364</v>
      </c>
      <c r="I129" s="824">
        <v>172732.22070000001</v>
      </c>
      <c r="J129" s="824">
        <v>151140.69080000001</v>
      </c>
      <c r="K129" s="824">
        <v>241825.10889999999</v>
      </c>
      <c r="L129" s="824">
        <v>194323.74540000001</v>
      </c>
      <c r="M129" s="824">
        <v>310917.99729999999</v>
      </c>
      <c r="N129" s="824">
        <v>259098.32709999999</v>
      </c>
      <c r="O129" s="824">
        <v>414557.3297</v>
      </c>
      <c r="P129" s="824">
        <v>323872.90899999999</v>
      </c>
      <c r="Q129" s="824">
        <v>518196.66200000001</v>
      </c>
      <c r="R129" s="824">
        <v>367055.96350000001</v>
      </c>
      <c r="S129" s="824">
        <v>587289.5503</v>
      </c>
      <c r="T129" s="824">
        <v>410239.01799999998</v>
      </c>
      <c r="U129" s="824">
        <v>656382.43859999999</v>
      </c>
    </row>
    <row r="130" spans="1:21" ht="14.5">
      <c r="A130" s="823" t="s">
        <v>1183</v>
      </c>
      <c r="B130" s="823" t="s">
        <v>426</v>
      </c>
      <c r="C130" s="823" t="s">
        <v>427</v>
      </c>
      <c r="D130" s="823" t="s">
        <v>503</v>
      </c>
      <c r="E130" s="823" t="s">
        <v>428</v>
      </c>
      <c r="F130" s="823" t="s">
        <v>1179</v>
      </c>
      <c r="G130" s="823" t="s">
        <v>165</v>
      </c>
      <c r="H130" s="824">
        <v>142472.929</v>
      </c>
      <c r="I130" s="824">
        <v>249327.6257</v>
      </c>
      <c r="J130" s="824">
        <v>185187.3222</v>
      </c>
      <c r="K130" s="824">
        <v>324077.8138</v>
      </c>
      <c r="L130" s="824">
        <v>222708.72330000001</v>
      </c>
      <c r="M130" s="824">
        <v>389740.2659</v>
      </c>
      <c r="N130" s="824">
        <v>267634.08779999998</v>
      </c>
      <c r="O130" s="824">
        <v>468359.65350000001</v>
      </c>
      <c r="P130" s="824">
        <v>315229.64429999999</v>
      </c>
      <c r="Q130" s="824">
        <v>551651.87730000005</v>
      </c>
      <c r="R130" s="824">
        <v>345497.35119999998</v>
      </c>
      <c r="S130" s="824">
        <v>604620.36439999996</v>
      </c>
      <c r="T130" s="824">
        <v>374719.59759999998</v>
      </c>
      <c r="U130" s="824">
        <v>655759.29579999996</v>
      </c>
    </row>
    <row r="131" spans="1:21" ht="14.5">
      <c r="A131" s="823" t="s">
        <v>1183</v>
      </c>
      <c r="B131" s="823" t="s">
        <v>426</v>
      </c>
      <c r="C131" s="823" t="s">
        <v>427</v>
      </c>
      <c r="D131" s="823" t="s">
        <v>503</v>
      </c>
      <c r="E131" s="823" t="s">
        <v>428</v>
      </c>
      <c r="F131" s="823" t="s">
        <v>1180</v>
      </c>
      <c r="G131" s="823" t="s">
        <v>19</v>
      </c>
      <c r="H131" s="824">
        <v>125472.9906</v>
      </c>
      <c r="I131" s="824">
        <v>219577.7334</v>
      </c>
      <c r="J131" s="824">
        <v>164690.2536</v>
      </c>
      <c r="K131" s="824">
        <v>288207.94380000001</v>
      </c>
      <c r="L131" s="824">
        <v>200601.86470000001</v>
      </c>
      <c r="M131" s="824">
        <v>351053.26329999999</v>
      </c>
      <c r="N131" s="824">
        <v>246651.30669999999</v>
      </c>
      <c r="O131" s="824">
        <v>431639.7867</v>
      </c>
      <c r="P131" s="824">
        <v>293164.41810000001</v>
      </c>
      <c r="Q131" s="824">
        <v>513037.7316</v>
      </c>
      <c r="R131" s="824">
        <v>323203.14620000002</v>
      </c>
      <c r="S131" s="824">
        <v>565605.50580000004</v>
      </c>
      <c r="T131" s="824">
        <v>351648.25260000001</v>
      </c>
      <c r="U131" s="824">
        <v>615384.44220000005</v>
      </c>
    </row>
    <row r="132" spans="1:21" ht="14.5">
      <c r="A132" s="823" t="s">
        <v>1183</v>
      </c>
      <c r="B132" s="823" t="s">
        <v>426</v>
      </c>
      <c r="C132" s="823" t="s">
        <v>427</v>
      </c>
      <c r="D132" s="823" t="s">
        <v>503</v>
      </c>
      <c r="E132" s="823" t="s">
        <v>428</v>
      </c>
      <c r="F132" s="823" t="s">
        <v>1181</v>
      </c>
      <c r="G132" s="823" t="s">
        <v>44</v>
      </c>
      <c r="H132" s="824">
        <v>110390.2706</v>
      </c>
      <c r="I132" s="824">
        <v>193182.97349999999</v>
      </c>
      <c r="J132" s="824">
        <v>150229.3658</v>
      </c>
      <c r="K132" s="824">
        <v>262901.39020000002</v>
      </c>
      <c r="L132" s="824">
        <v>189964.6574</v>
      </c>
      <c r="M132" s="824">
        <v>332438.15039999998</v>
      </c>
      <c r="N132" s="824">
        <v>250088.83369999999</v>
      </c>
      <c r="O132" s="824">
        <v>437655.45909999998</v>
      </c>
      <c r="P132" s="824">
        <v>309613.50199999998</v>
      </c>
      <c r="Q132" s="824">
        <v>541823.62849999999</v>
      </c>
      <c r="R132" s="824">
        <v>348630.49410000001</v>
      </c>
      <c r="S132" s="824">
        <v>610103.36479999998</v>
      </c>
      <c r="T132" s="824">
        <v>387114.59029999998</v>
      </c>
      <c r="U132" s="824">
        <v>677450.53300000005</v>
      </c>
    </row>
    <row r="133" spans="1:21" ht="14.5">
      <c r="A133" s="823" t="s">
        <v>1183</v>
      </c>
      <c r="B133" s="823" t="s">
        <v>426</v>
      </c>
      <c r="C133" s="823" t="s">
        <v>427</v>
      </c>
      <c r="D133" s="823" t="s">
        <v>503</v>
      </c>
      <c r="E133" s="823" t="s">
        <v>428</v>
      </c>
      <c r="F133" s="823" t="s">
        <v>1182</v>
      </c>
      <c r="G133" s="823" t="s">
        <v>21</v>
      </c>
      <c r="H133" s="824">
        <v>123344.42230000001</v>
      </c>
      <c r="I133" s="824">
        <v>197351.07870000001</v>
      </c>
      <c r="J133" s="824">
        <v>172682.19130000001</v>
      </c>
      <c r="K133" s="824">
        <v>276291.51</v>
      </c>
      <c r="L133" s="824">
        <v>222019.9601</v>
      </c>
      <c r="M133" s="824">
        <v>355231.94150000002</v>
      </c>
      <c r="N133" s="824">
        <v>296026.61349999998</v>
      </c>
      <c r="O133" s="824">
        <v>473642.58870000002</v>
      </c>
      <c r="P133" s="824">
        <v>370033.26689999999</v>
      </c>
      <c r="Q133" s="824">
        <v>592053.23589999997</v>
      </c>
      <c r="R133" s="824">
        <v>419371.03580000001</v>
      </c>
      <c r="S133" s="824">
        <v>670993.66740000003</v>
      </c>
      <c r="T133" s="824">
        <v>468708.80479999998</v>
      </c>
      <c r="U133" s="824">
        <v>749934.09880000004</v>
      </c>
    </row>
    <row r="134" spans="1:21" ht="14.5">
      <c r="A134" s="823" t="s">
        <v>1183</v>
      </c>
      <c r="B134" s="823" t="s">
        <v>426</v>
      </c>
      <c r="C134" s="823" t="s">
        <v>427</v>
      </c>
      <c r="D134" s="823" t="s">
        <v>503</v>
      </c>
      <c r="E134" s="823" t="s">
        <v>429</v>
      </c>
      <c r="F134" s="823" t="s">
        <v>1179</v>
      </c>
      <c r="G134" s="823" t="s">
        <v>165</v>
      </c>
      <c r="H134" s="824">
        <v>143721.02780000001</v>
      </c>
      <c r="I134" s="824">
        <v>251511.79860000001</v>
      </c>
      <c r="J134" s="824">
        <v>186769.9577</v>
      </c>
      <c r="K134" s="824">
        <v>326847.42599999998</v>
      </c>
      <c r="L134" s="824">
        <v>224584.70860000001</v>
      </c>
      <c r="M134" s="824">
        <v>393023.24</v>
      </c>
      <c r="N134" s="824">
        <v>269843.94569999998</v>
      </c>
      <c r="O134" s="824">
        <v>472226.90480000002</v>
      </c>
      <c r="P134" s="824">
        <v>317803.21429999999</v>
      </c>
      <c r="Q134" s="824">
        <v>556155.62490000005</v>
      </c>
      <c r="R134" s="824">
        <v>348305.11940000003</v>
      </c>
      <c r="S134" s="824">
        <v>609533.95900000003</v>
      </c>
      <c r="T134" s="824">
        <v>377733.72619999998</v>
      </c>
      <c r="U134" s="824">
        <v>661034.02080000006</v>
      </c>
    </row>
    <row r="135" spans="1:21" ht="14.5">
      <c r="A135" s="823" t="s">
        <v>1183</v>
      </c>
      <c r="B135" s="823" t="s">
        <v>426</v>
      </c>
      <c r="C135" s="823" t="s">
        <v>427</v>
      </c>
      <c r="D135" s="823" t="s">
        <v>503</v>
      </c>
      <c r="E135" s="823" t="s">
        <v>429</v>
      </c>
      <c r="F135" s="823" t="s">
        <v>1180</v>
      </c>
      <c r="G135" s="823" t="s">
        <v>19</v>
      </c>
      <c r="H135" s="824">
        <v>126721.08930000001</v>
      </c>
      <c r="I135" s="824">
        <v>221761.90640000001</v>
      </c>
      <c r="J135" s="824">
        <v>166272.88920000001</v>
      </c>
      <c r="K135" s="824">
        <v>290977.55599999998</v>
      </c>
      <c r="L135" s="824">
        <v>202477.85</v>
      </c>
      <c r="M135" s="824">
        <v>354336.23739999998</v>
      </c>
      <c r="N135" s="824">
        <v>248861.16450000001</v>
      </c>
      <c r="O135" s="824">
        <v>435507.038</v>
      </c>
      <c r="P135" s="824">
        <v>295737.98810000002</v>
      </c>
      <c r="Q135" s="824">
        <v>517541.4792</v>
      </c>
      <c r="R135" s="824">
        <v>326010.91450000001</v>
      </c>
      <c r="S135" s="824">
        <v>570519.1004</v>
      </c>
      <c r="T135" s="824">
        <v>354662.3812</v>
      </c>
      <c r="U135" s="824">
        <v>620659.16720000003</v>
      </c>
    </row>
    <row r="136" spans="1:21" ht="14.5">
      <c r="A136" s="823" t="s">
        <v>1183</v>
      </c>
      <c r="B136" s="823" t="s">
        <v>426</v>
      </c>
      <c r="C136" s="823" t="s">
        <v>427</v>
      </c>
      <c r="D136" s="823" t="s">
        <v>503</v>
      </c>
      <c r="E136" s="823" t="s">
        <v>429</v>
      </c>
      <c r="F136" s="823" t="s">
        <v>1181</v>
      </c>
      <c r="G136" s="823" t="s">
        <v>44</v>
      </c>
      <c r="H136" s="824">
        <v>111643.41310000001</v>
      </c>
      <c r="I136" s="824">
        <v>195375.97289999999</v>
      </c>
      <c r="J136" s="824">
        <v>151983.7654</v>
      </c>
      <c r="K136" s="824">
        <v>265971.5894</v>
      </c>
      <c r="L136" s="824">
        <v>192220.31400000001</v>
      </c>
      <c r="M136" s="824">
        <v>336385.54930000001</v>
      </c>
      <c r="N136" s="824">
        <v>253096.37580000001</v>
      </c>
      <c r="O136" s="824">
        <v>442918.65769999998</v>
      </c>
      <c r="P136" s="824">
        <v>313372.92959999997</v>
      </c>
      <c r="Q136" s="824">
        <v>548402.62679999997</v>
      </c>
      <c r="R136" s="824">
        <v>352891.17879999999</v>
      </c>
      <c r="S136" s="824">
        <v>617559.56279999996</v>
      </c>
      <c r="T136" s="824">
        <v>391876.5319</v>
      </c>
      <c r="U136" s="824">
        <v>685783.93090000004</v>
      </c>
    </row>
    <row r="137" spans="1:21" ht="14.5">
      <c r="A137" s="823" t="s">
        <v>1183</v>
      </c>
      <c r="B137" s="823" t="s">
        <v>426</v>
      </c>
      <c r="C137" s="823" t="s">
        <v>427</v>
      </c>
      <c r="D137" s="823" t="s">
        <v>503</v>
      </c>
      <c r="E137" s="823" t="s">
        <v>429</v>
      </c>
      <c r="F137" s="823" t="s">
        <v>1182</v>
      </c>
      <c r="G137" s="823" t="s">
        <v>21</v>
      </c>
      <c r="H137" s="824">
        <v>124405.2928</v>
      </c>
      <c r="I137" s="824">
        <v>199048.47150000001</v>
      </c>
      <c r="J137" s="824">
        <v>174167.41</v>
      </c>
      <c r="K137" s="824">
        <v>278667.86</v>
      </c>
      <c r="L137" s="824">
        <v>223929.52710000001</v>
      </c>
      <c r="M137" s="824">
        <v>358287.2487</v>
      </c>
      <c r="N137" s="824">
        <v>298572.70270000002</v>
      </c>
      <c r="O137" s="824">
        <v>477716.33159999998</v>
      </c>
      <c r="P137" s="824">
        <v>373215.87849999999</v>
      </c>
      <c r="Q137" s="824">
        <v>597145.41440000001</v>
      </c>
      <c r="R137" s="824">
        <v>422977.99560000002</v>
      </c>
      <c r="S137" s="824">
        <v>676764.80310000002</v>
      </c>
      <c r="T137" s="824">
        <v>472740.1127</v>
      </c>
      <c r="U137" s="824">
        <v>756384.19160000002</v>
      </c>
    </row>
    <row r="138" spans="1:21" ht="14.5">
      <c r="A138" s="823" t="s">
        <v>1183</v>
      </c>
      <c r="B138" s="823" t="s">
        <v>426</v>
      </c>
      <c r="C138" s="823" t="s">
        <v>427</v>
      </c>
      <c r="D138" s="823" t="s">
        <v>503</v>
      </c>
      <c r="E138" s="823" t="s">
        <v>430</v>
      </c>
      <c r="F138" s="823" t="s">
        <v>1179</v>
      </c>
      <c r="G138" s="823" t="s">
        <v>165</v>
      </c>
      <c r="H138" s="824">
        <v>149046.10500000001</v>
      </c>
      <c r="I138" s="824">
        <v>260830.68359999999</v>
      </c>
      <c r="J138" s="824">
        <v>193893.3671</v>
      </c>
      <c r="K138" s="824">
        <v>339313.39230000001</v>
      </c>
      <c r="L138" s="824">
        <v>233290.4436</v>
      </c>
      <c r="M138" s="824">
        <v>408258.27620000002</v>
      </c>
      <c r="N138" s="824">
        <v>280532.61989999999</v>
      </c>
      <c r="O138" s="824">
        <v>490932.08470000001</v>
      </c>
      <c r="P138" s="824">
        <v>330541.80800000002</v>
      </c>
      <c r="Q138" s="824">
        <v>578448.16390000004</v>
      </c>
      <c r="R138" s="824">
        <v>362332.56439999997</v>
      </c>
      <c r="S138" s="824">
        <v>634081.98770000006</v>
      </c>
      <c r="T138" s="824">
        <v>393106.02889999998</v>
      </c>
      <c r="U138" s="824">
        <v>687935.55059999996</v>
      </c>
    </row>
    <row r="139" spans="1:21" ht="14.5">
      <c r="A139" s="823" t="s">
        <v>1183</v>
      </c>
      <c r="B139" s="823" t="s">
        <v>426</v>
      </c>
      <c r="C139" s="823" t="s">
        <v>427</v>
      </c>
      <c r="D139" s="823" t="s">
        <v>503</v>
      </c>
      <c r="E139" s="823" t="s">
        <v>430</v>
      </c>
      <c r="F139" s="823" t="s">
        <v>1180</v>
      </c>
      <c r="G139" s="823" t="s">
        <v>19</v>
      </c>
      <c r="H139" s="824">
        <v>130652.72870000001</v>
      </c>
      <c r="I139" s="824">
        <v>228642.2752</v>
      </c>
      <c r="J139" s="824">
        <v>171716.21049999999</v>
      </c>
      <c r="K139" s="824">
        <v>300503.36839999998</v>
      </c>
      <c r="L139" s="824">
        <v>209371.54689999999</v>
      </c>
      <c r="M139" s="824">
        <v>366400.2071</v>
      </c>
      <c r="N139" s="824">
        <v>257829.93830000001</v>
      </c>
      <c r="O139" s="824">
        <v>451202.39199999999</v>
      </c>
      <c r="P139" s="824">
        <v>306667.95630000002</v>
      </c>
      <c r="Q139" s="824">
        <v>536668.92359999998</v>
      </c>
      <c r="R139" s="824">
        <v>338210.96529999998</v>
      </c>
      <c r="S139" s="824">
        <v>591869.18920000002</v>
      </c>
      <c r="T139" s="824">
        <v>368143.58970000001</v>
      </c>
      <c r="U139" s="824">
        <v>644251.28200000001</v>
      </c>
    </row>
    <row r="140" spans="1:21" ht="14.5">
      <c r="A140" s="823" t="s">
        <v>1183</v>
      </c>
      <c r="B140" s="823" t="s">
        <v>426</v>
      </c>
      <c r="C140" s="823" t="s">
        <v>427</v>
      </c>
      <c r="D140" s="823" t="s">
        <v>503</v>
      </c>
      <c r="E140" s="823" t="s">
        <v>430</v>
      </c>
      <c r="F140" s="823" t="s">
        <v>1181</v>
      </c>
      <c r="G140" s="823" t="s">
        <v>44</v>
      </c>
      <c r="H140" s="824">
        <v>114313.09020000001</v>
      </c>
      <c r="I140" s="824">
        <v>200047.90779999999</v>
      </c>
      <c r="J140" s="824">
        <v>155367.45980000001</v>
      </c>
      <c r="K140" s="824">
        <v>271893.05459999997</v>
      </c>
      <c r="L140" s="824">
        <v>196309.51699999999</v>
      </c>
      <c r="M140" s="824">
        <v>343541.65480000002</v>
      </c>
      <c r="N140" s="824">
        <v>258286.56649999999</v>
      </c>
      <c r="O140" s="824">
        <v>452001.4915</v>
      </c>
      <c r="P140" s="824">
        <v>319614.96799999999</v>
      </c>
      <c r="Q140" s="824">
        <v>559326.19389999995</v>
      </c>
      <c r="R140" s="824">
        <v>359779.84889999998</v>
      </c>
      <c r="S140" s="824">
        <v>629614.73549999995</v>
      </c>
      <c r="T140" s="824">
        <v>399368.15370000002</v>
      </c>
      <c r="U140" s="824">
        <v>698894.26910000003</v>
      </c>
    </row>
    <row r="141" spans="1:21" ht="14.5">
      <c r="A141" s="823" t="s">
        <v>1183</v>
      </c>
      <c r="B141" s="823" t="s">
        <v>426</v>
      </c>
      <c r="C141" s="823" t="s">
        <v>427</v>
      </c>
      <c r="D141" s="823" t="s">
        <v>503</v>
      </c>
      <c r="E141" s="823" t="s">
        <v>430</v>
      </c>
      <c r="F141" s="823" t="s">
        <v>1182</v>
      </c>
      <c r="G141" s="823" t="s">
        <v>21</v>
      </c>
      <c r="H141" s="824">
        <v>129115.48299999999</v>
      </c>
      <c r="I141" s="824">
        <v>206584.77590000001</v>
      </c>
      <c r="J141" s="824">
        <v>180761.67619999999</v>
      </c>
      <c r="K141" s="824">
        <v>289218.6862</v>
      </c>
      <c r="L141" s="824">
        <v>232407.8694</v>
      </c>
      <c r="M141" s="824">
        <v>371852.59659999999</v>
      </c>
      <c r="N141" s="824">
        <v>309877.15919999999</v>
      </c>
      <c r="O141" s="824">
        <v>495803.4621</v>
      </c>
      <c r="P141" s="824">
        <v>387346.44890000002</v>
      </c>
      <c r="Q141" s="824">
        <v>619754.32750000001</v>
      </c>
      <c r="R141" s="824">
        <v>438992.6422</v>
      </c>
      <c r="S141" s="824">
        <v>702388.23789999995</v>
      </c>
      <c r="T141" s="824">
        <v>490638.83539999998</v>
      </c>
      <c r="U141" s="824">
        <v>785022.1483</v>
      </c>
    </row>
    <row r="142" spans="1:21" ht="14.5">
      <c r="A142" s="823" t="s">
        <v>1183</v>
      </c>
      <c r="B142" s="823" t="s">
        <v>426</v>
      </c>
      <c r="C142" s="823" t="s">
        <v>427</v>
      </c>
      <c r="D142" s="823" t="s">
        <v>503</v>
      </c>
      <c r="E142" s="823" t="s">
        <v>431</v>
      </c>
      <c r="F142" s="823" t="s">
        <v>1179</v>
      </c>
      <c r="G142" s="823" t="s">
        <v>165</v>
      </c>
      <c r="H142" s="824">
        <v>151571.43290000001</v>
      </c>
      <c r="I142" s="824">
        <v>265250.00760000001</v>
      </c>
      <c r="J142" s="824">
        <v>197058.47459999999</v>
      </c>
      <c r="K142" s="824">
        <v>344852.33049999998</v>
      </c>
      <c r="L142" s="824">
        <v>237016.02350000001</v>
      </c>
      <c r="M142" s="824">
        <v>414778.04109999997</v>
      </c>
      <c r="N142" s="824">
        <v>284877.89159999997</v>
      </c>
      <c r="O142" s="824">
        <v>498536.31030000001</v>
      </c>
      <c r="P142" s="824">
        <v>335573.1801</v>
      </c>
      <c r="Q142" s="824">
        <v>587253.06519999995</v>
      </c>
      <c r="R142" s="824">
        <v>367808.8357</v>
      </c>
      <c r="S142" s="824">
        <v>643665.46250000002</v>
      </c>
      <c r="T142" s="824">
        <v>398953.39569999999</v>
      </c>
      <c r="U142" s="824">
        <v>698168.44240000006</v>
      </c>
    </row>
    <row r="143" spans="1:21" ht="14.5">
      <c r="A143" s="823" t="s">
        <v>1183</v>
      </c>
      <c r="B143" s="823" t="s">
        <v>426</v>
      </c>
      <c r="C143" s="823" t="s">
        <v>427</v>
      </c>
      <c r="D143" s="823" t="s">
        <v>503</v>
      </c>
      <c r="E143" s="823" t="s">
        <v>431</v>
      </c>
      <c r="F143" s="823" t="s">
        <v>1180</v>
      </c>
      <c r="G143" s="823" t="s">
        <v>19</v>
      </c>
      <c r="H143" s="824">
        <v>133317.4019</v>
      </c>
      <c r="I143" s="824">
        <v>233305.4534</v>
      </c>
      <c r="J143" s="824">
        <v>175049.32870000001</v>
      </c>
      <c r="K143" s="824">
        <v>306336.32510000002</v>
      </c>
      <c r="L143" s="824">
        <v>213278.33259999999</v>
      </c>
      <c r="M143" s="824">
        <v>373237.08199999999</v>
      </c>
      <c r="N143" s="824">
        <v>262347.20199999999</v>
      </c>
      <c r="O143" s="824">
        <v>459107.60340000002</v>
      </c>
      <c r="P143" s="824">
        <v>311880.19300000003</v>
      </c>
      <c r="Q143" s="824">
        <v>545790.33770000003</v>
      </c>
      <c r="R143" s="824">
        <v>343869.9779</v>
      </c>
      <c r="S143" s="824">
        <v>601772.46140000003</v>
      </c>
      <c r="T143" s="824">
        <v>374180.06790000002</v>
      </c>
      <c r="U143" s="824">
        <v>654815.11880000005</v>
      </c>
    </row>
    <row r="144" spans="1:21" ht="14.5">
      <c r="A144" s="823" t="s">
        <v>1183</v>
      </c>
      <c r="B144" s="823" t="s">
        <v>426</v>
      </c>
      <c r="C144" s="823" t="s">
        <v>427</v>
      </c>
      <c r="D144" s="823" t="s">
        <v>503</v>
      </c>
      <c r="E144" s="823" t="s">
        <v>431</v>
      </c>
      <c r="F144" s="823" t="s">
        <v>1181</v>
      </c>
      <c r="G144" s="823" t="s">
        <v>44</v>
      </c>
      <c r="H144" s="824">
        <v>117116.31819999999</v>
      </c>
      <c r="I144" s="824">
        <v>204953.55679999999</v>
      </c>
      <c r="J144" s="824">
        <v>159327.3646</v>
      </c>
      <c r="K144" s="824">
        <v>278822.88809999998</v>
      </c>
      <c r="L144" s="824">
        <v>201426.9497</v>
      </c>
      <c r="M144" s="824">
        <v>352497.16190000001</v>
      </c>
      <c r="N144" s="824">
        <v>265136.0184</v>
      </c>
      <c r="O144" s="824">
        <v>463988.03220000002</v>
      </c>
      <c r="P144" s="824">
        <v>328201.353</v>
      </c>
      <c r="Q144" s="824">
        <v>574352.36780000001</v>
      </c>
      <c r="R144" s="824">
        <v>369529.6495</v>
      </c>
      <c r="S144" s="824">
        <v>646676.88659999997</v>
      </c>
      <c r="T144" s="824">
        <v>410285.73790000001</v>
      </c>
      <c r="U144" s="824">
        <v>718000.04139999999</v>
      </c>
    </row>
    <row r="145" spans="1:21" ht="14.5">
      <c r="A145" s="823" t="s">
        <v>1183</v>
      </c>
      <c r="B145" s="823" t="s">
        <v>426</v>
      </c>
      <c r="C145" s="823" t="s">
        <v>427</v>
      </c>
      <c r="D145" s="823" t="s">
        <v>503</v>
      </c>
      <c r="E145" s="823" t="s">
        <v>431</v>
      </c>
      <c r="F145" s="823" t="s">
        <v>1182</v>
      </c>
      <c r="G145" s="823" t="s">
        <v>21</v>
      </c>
      <c r="H145" s="824">
        <v>131243.59109999999</v>
      </c>
      <c r="I145" s="824">
        <v>209989.74900000001</v>
      </c>
      <c r="J145" s="824">
        <v>183741.0275</v>
      </c>
      <c r="K145" s="824">
        <v>293985.64840000001</v>
      </c>
      <c r="L145" s="824">
        <v>236238.46400000001</v>
      </c>
      <c r="M145" s="824">
        <v>377981.54810000001</v>
      </c>
      <c r="N145" s="824">
        <v>314984.61869999999</v>
      </c>
      <c r="O145" s="824">
        <v>503975.39740000002</v>
      </c>
      <c r="P145" s="824">
        <v>393730.7733</v>
      </c>
      <c r="Q145" s="824">
        <v>629969.24670000002</v>
      </c>
      <c r="R145" s="824">
        <v>446228.20980000001</v>
      </c>
      <c r="S145" s="824">
        <v>713965.14639999997</v>
      </c>
      <c r="T145" s="824">
        <v>498725.64620000002</v>
      </c>
      <c r="U145" s="824">
        <v>797961.04590000003</v>
      </c>
    </row>
    <row r="146" spans="1:21" ht="14.5">
      <c r="A146" s="823" t="s">
        <v>1183</v>
      </c>
      <c r="B146" s="823" t="s">
        <v>426</v>
      </c>
      <c r="C146" s="823" t="s">
        <v>432</v>
      </c>
      <c r="D146" s="823" t="s">
        <v>504</v>
      </c>
      <c r="E146" s="823" t="s">
        <v>433</v>
      </c>
      <c r="F146" s="823" t="s">
        <v>1179</v>
      </c>
      <c r="G146" s="823" t="s">
        <v>165</v>
      </c>
      <c r="H146" s="824">
        <v>125970.79790000001</v>
      </c>
      <c r="I146" s="824">
        <v>220448.89629999999</v>
      </c>
      <c r="J146" s="824">
        <v>163933.39619999999</v>
      </c>
      <c r="K146" s="824">
        <v>286883.44339999999</v>
      </c>
      <c r="L146" s="824">
        <v>197283.24559999999</v>
      </c>
      <c r="M146" s="824">
        <v>345245.67989999999</v>
      </c>
      <c r="N146" s="824">
        <v>237299.5759</v>
      </c>
      <c r="O146" s="824">
        <v>415274.25780000002</v>
      </c>
      <c r="P146" s="824">
        <v>279645.00260000001</v>
      </c>
      <c r="Q146" s="824">
        <v>489378.75459999999</v>
      </c>
      <c r="R146" s="824">
        <v>306559.65169999999</v>
      </c>
      <c r="S146" s="824">
        <v>536479.39040000003</v>
      </c>
      <c r="T146" s="824">
        <v>332642.10460000002</v>
      </c>
      <c r="U146" s="824">
        <v>582123.68319999997</v>
      </c>
    </row>
    <row r="147" spans="1:21" ht="14.5">
      <c r="A147" s="823" t="s">
        <v>1183</v>
      </c>
      <c r="B147" s="823" t="s">
        <v>426</v>
      </c>
      <c r="C147" s="823" t="s">
        <v>432</v>
      </c>
      <c r="D147" s="823" t="s">
        <v>504</v>
      </c>
      <c r="E147" s="823" t="s">
        <v>433</v>
      </c>
      <c r="F147" s="823" t="s">
        <v>1180</v>
      </c>
      <c r="G147" s="823" t="s">
        <v>19</v>
      </c>
      <c r="H147" s="824">
        <v>110205.04829999999</v>
      </c>
      <c r="I147" s="824">
        <v>192858.8345</v>
      </c>
      <c r="J147" s="824">
        <v>144924.40669999999</v>
      </c>
      <c r="K147" s="824">
        <v>253617.71170000001</v>
      </c>
      <c r="L147" s="824">
        <v>176781.33619999999</v>
      </c>
      <c r="M147" s="824">
        <v>309367.3383</v>
      </c>
      <c r="N147" s="824">
        <v>217840.13639999999</v>
      </c>
      <c r="O147" s="824">
        <v>381220.23869999999</v>
      </c>
      <c r="P147" s="824">
        <v>259181.70310000001</v>
      </c>
      <c r="Q147" s="824">
        <v>453567.98050000001</v>
      </c>
      <c r="R147" s="824">
        <v>285883.99719999998</v>
      </c>
      <c r="S147" s="824">
        <v>500296.9951</v>
      </c>
      <c r="T147" s="824">
        <v>311245.73019999999</v>
      </c>
      <c r="U147" s="824">
        <v>544680.02789999999</v>
      </c>
    </row>
    <row r="148" spans="1:21" ht="14.5">
      <c r="A148" s="823" t="s">
        <v>1183</v>
      </c>
      <c r="B148" s="823" t="s">
        <v>426</v>
      </c>
      <c r="C148" s="823" t="s">
        <v>432</v>
      </c>
      <c r="D148" s="823" t="s">
        <v>504</v>
      </c>
      <c r="E148" s="823" t="s">
        <v>433</v>
      </c>
      <c r="F148" s="823" t="s">
        <v>1181</v>
      </c>
      <c r="G148" s="823" t="s">
        <v>44</v>
      </c>
      <c r="H148" s="824">
        <v>96192.439899999998</v>
      </c>
      <c r="I148" s="824">
        <v>168336.77</v>
      </c>
      <c r="J148" s="824">
        <v>130665.8164</v>
      </c>
      <c r="K148" s="824">
        <v>228665.17869999999</v>
      </c>
      <c r="L148" s="824">
        <v>165042.9253</v>
      </c>
      <c r="M148" s="824">
        <v>288825.11920000002</v>
      </c>
      <c r="N148" s="824">
        <v>217091.98579999999</v>
      </c>
      <c r="O148" s="824">
        <v>379910.97529999999</v>
      </c>
      <c r="P148" s="824">
        <v>268585.0624</v>
      </c>
      <c r="Q148" s="824">
        <v>470023.85920000001</v>
      </c>
      <c r="R148" s="824">
        <v>302296.02010000002</v>
      </c>
      <c r="S148" s="824">
        <v>529018.03520000004</v>
      </c>
      <c r="T148" s="824">
        <v>335512.76980000001</v>
      </c>
      <c r="U148" s="824">
        <v>587147.34719999996</v>
      </c>
    </row>
    <row r="149" spans="1:21" ht="14.5">
      <c r="A149" s="823" t="s">
        <v>1183</v>
      </c>
      <c r="B149" s="823" t="s">
        <v>426</v>
      </c>
      <c r="C149" s="823" t="s">
        <v>432</v>
      </c>
      <c r="D149" s="823" t="s">
        <v>504</v>
      </c>
      <c r="E149" s="823" t="s">
        <v>433</v>
      </c>
      <c r="F149" s="823" t="s">
        <v>1182</v>
      </c>
      <c r="G149" s="823" t="s">
        <v>21</v>
      </c>
      <c r="H149" s="824">
        <v>109154.8777</v>
      </c>
      <c r="I149" s="824">
        <v>174647.8069</v>
      </c>
      <c r="J149" s="824">
        <v>152816.82870000001</v>
      </c>
      <c r="K149" s="824">
        <v>244506.9296</v>
      </c>
      <c r="L149" s="824">
        <v>196478.77979999999</v>
      </c>
      <c r="M149" s="824">
        <v>314366.05239999999</v>
      </c>
      <c r="N149" s="824">
        <v>261971.7064</v>
      </c>
      <c r="O149" s="824">
        <v>419154.7365</v>
      </c>
      <c r="P149" s="824">
        <v>327464.63290000003</v>
      </c>
      <c r="Q149" s="824">
        <v>523943.42050000001</v>
      </c>
      <c r="R149" s="824">
        <v>371126.58409999998</v>
      </c>
      <c r="S149" s="824">
        <v>593802.54339999997</v>
      </c>
      <c r="T149" s="824">
        <v>414788.53509999998</v>
      </c>
      <c r="U149" s="824">
        <v>663661.66599999997</v>
      </c>
    </row>
    <row r="150" spans="1:21" ht="14.5">
      <c r="A150" s="823" t="s">
        <v>1183</v>
      </c>
      <c r="B150" s="823" t="s">
        <v>426</v>
      </c>
      <c r="C150" s="823" t="s">
        <v>432</v>
      </c>
      <c r="D150" s="823" t="s">
        <v>504</v>
      </c>
      <c r="E150" s="823" t="s">
        <v>434</v>
      </c>
      <c r="F150" s="823" t="s">
        <v>1179</v>
      </c>
      <c r="G150" s="823" t="s">
        <v>165</v>
      </c>
      <c r="H150" s="824">
        <v>127866.10860000001</v>
      </c>
      <c r="I150" s="824">
        <v>223765.69</v>
      </c>
      <c r="J150" s="824">
        <v>166377.0834</v>
      </c>
      <c r="K150" s="824">
        <v>291159.8959</v>
      </c>
      <c r="L150" s="824">
        <v>200208.3823</v>
      </c>
      <c r="M150" s="824">
        <v>350364.6691</v>
      </c>
      <c r="N150" s="824">
        <v>240792.47260000001</v>
      </c>
      <c r="O150" s="824">
        <v>421386.82699999999</v>
      </c>
      <c r="P150" s="824">
        <v>283744.40870000003</v>
      </c>
      <c r="Q150" s="824">
        <v>496552.71529999998</v>
      </c>
      <c r="R150" s="824">
        <v>311046.2108</v>
      </c>
      <c r="S150" s="824">
        <v>544330.86899999995</v>
      </c>
      <c r="T150" s="824">
        <v>337492.55780000001</v>
      </c>
      <c r="U150" s="824">
        <v>590611.97609999997</v>
      </c>
    </row>
    <row r="151" spans="1:21" ht="14.5">
      <c r="A151" s="823" t="s">
        <v>1183</v>
      </c>
      <c r="B151" s="823" t="s">
        <v>426</v>
      </c>
      <c r="C151" s="823" t="s">
        <v>432</v>
      </c>
      <c r="D151" s="823" t="s">
        <v>504</v>
      </c>
      <c r="E151" s="823" t="s">
        <v>434</v>
      </c>
      <c r="F151" s="823" t="s">
        <v>1180</v>
      </c>
      <c r="G151" s="823" t="s">
        <v>19</v>
      </c>
      <c r="H151" s="824">
        <v>111948.7654</v>
      </c>
      <c r="I151" s="824">
        <v>195910.3394</v>
      </c>
      <c r="J151" s="824">
        <v>147185.31529999999</v>
      </c>
      <c r="K151" s="824">
        <v>257574.30179999999</v>
      </c>
      <c r="L151" s="824">
        <v>179509.33929999999</v>
      </c>
      <c r="M151" s="824">
        <v>314141.34389999998</v>
      </c>
      <c r="N151" s="824">
        <v>221145.92329999999</v>
      </c>
      <c r="O151" s="824">
        <v>387005.36570000002</v>
      </c>
      <c r="P151" s="824">
        <v>263084.3469</v>
      </c>
      <c r="Q151" s="824">
        <v>460397.60710000002</v>
      </c>
      <c r="R151" s="824">
        <v>290171.75219999999</v>
      </c>
      <c r="S151" s="824">
        <v>507800.56640000001</v>
      </c>
      <c r="T151" s="824">
        <v>315890.44919999997</v>
      </c>
      <c r="U151" s="824">
        <v>552808.28599999996</v>
      </c>
    </row>
    <row r="152" spans="1:21" ht="14.5">
      <c r="A152" s="823" t="s">
        <v>1183</v>
      </c>
      <c r="B152" s="823" t="s">
        <v>426</v>
      </c>
      <c r="C152" s="823" t="s">
        <v>432</v>
      </c>
      <c r="D152" s="823" t="s">
        <v>504</v>
      </c>
      <c r="E152" s="823" t="s">
        <v>434</v>
      </c>
      <c r="F152" s="823" t="s">
        <v>1181</v>
      </c>
      <c r="G152" s="823" t="s">
        <v>44</v>
      </c>
      <c r="H152" s="824">
        <v>97804.184899999993</v>
      </c>
      <c r="I152" s="824">
        <v>171157.3236</v>
      </c>
      <c r="J152" s="824">
        <v>132883.76319999999</v>
      </c>
      <c r="K152" s="824">
        <v>232546.5857</v>
      </c>
      <c r="L152" s="824">
        <v>167866.1483</v>
      </c>
      <c r="M152" s="824">
        <v>293765.75959999999</v>
      </c>
      <c r="N152" s="824">
        <v>220827.77119999999</v>
      </c>
      <c r="O152" s="824">
        <v>386448.59970000002</v>
      </c>
      <c r="P152" s="824">
        <v>273228.06410000002</v>
      </c>
      <c r="Q152" s="824">
        <v>478149.11229999998</v>
      </c>
      <c r="R152" s="824">
        <v>307537.89279999997</v>
      </c>
      <c r="S152" s="824">
        <v>538191.31240000005</v>
      </c>
      <c r="T152" s="824">
        <v>341348.76140000002</v>
      </c>
      <c r="U152" s="824">
        <v>597360.33259999997</v>
      </c>
    </row>
    <row r="153" spans="1:21" ht="14.5">
      <c r="A153" s="823" t="s">
        <v>1183</v>
      </c>
      <c r="B153" s="823" t="s">
        <v>426</v>
      </c>
      <c r="C153" s="823" t="s">
        <v>432</v>
      </c>
      <c r="D153" s="823" t="s">
        <v>504</v>
      </c>
      <c r="E153" s="823" t="s">
        <v>434</v>
      </c>
      <c r="F153" s="823" t="s">
        <v>1182</v>
      </c>
      <c r="G153" s="823" t="s">
        <v>21</v>
      </c>
      <c r="H153" s="824">
        <v>110785.8815</v>
      </c>
      <c r="I153" s="824">
        <v>177257.413</v>
      </c>
      <c r="J153" s="824">
        <v>155100.234</v>
      </c>
      <c r="K153" s="824">
        <v>248160.37820000001</v>
      </c>
      <c r="L153" s="824">
        <v>199414.58670000001</v>
      </c>
      <c r="M153" s="824">
        <v>319063.34330000001</v>
      </c>
      <c r="N153" s="824">
        <v>265886.11550000001</v>
      </c>
      <c r="O153" s="824">
        <v>425417.79119999998</v>
      </c>
      <c r="P153" s="824">
        <v>332357.64439999999</v>
      </c>
      <c r="Q153" s="824">
        <v>531772.23880000005</v>
      </c>
      <c r="R153" s="824">
        <v>376671.99699999997</v>
      </c>
      <c r="S153" s="824">
        <v>602675.20420000004</v>
      </c>
      <c r="T153" s="824">
        <v>420986.34950000001</v>
      </c>
      <c r="U153" s="824">
        <v>673578.16929999995</v>
      </c>
    </row>
    <row r="154" spans="1:21" ht="14.5">
      <c r="A154" s="823" t="s">
        <v>1183</v>
      </c>
      <c r="B154" s="823" t="s">
        <v>426</v>
      </c>
      <c r="C154" s="823" t="s">
        <v>432</v>
      </c>
      <c r="D154" s="823" t="s">
        <v>504</v>
      </c>
      <c r="E154" s="823" t="s">
        <v>435</v>
      </c>
      <c r="F154" s="823" t="s">
        <v>1179</v>
      </c>
      <c r="G154" s="823" t="s">
        <v>165</v>
      </c>
      <c r="H154" s="824">
        <v>121556.12330000001</v>
      </c>
      <c r="I154" s="824">
        <v>212723.21590000001</v>
      </c>
      <c r="J154" s="824">
        <v>158254.69940000001</v>
      </c>
      <c r="K154" s="824">
        <v>276945.72399999999</v>
      </c>
      <c r="L154" s="824">
        <v>190494.97399999999</v>
      </c>
      <c r="M154" s="824">
        <v>333366.20449999999</v>
      </c>
      <c r="N154" s="824">
        <v>229208.84700000001</v>
      </c>
      <c r="O154" s="824">
        <v>401115.48229999997</v>
      </c>
      <c r="P154" s="824">
        <v>270159.39779999998</v>
      </c>
      <c r="Q154" s="824">
        <v>472778.9461</v>
      </c>
      <c r="R154" s="824">
        <v>296182.64069999999</v>
      </c>
      <c r="S154" s="824">
        <v>518319.62119999999</v>
      </c>
      <c r="T154" s="824">
        <v>321434.1251</v>
      </c>
      <c r="U154" s="824">
        <v>562509.71889999998</v>
      </c>
    </row>
    <row r="155" spans="1:21" ht="14.5">
      <c r="A155" s="823" t="s">
        <v>1183</v>
      </c>
      <c r="B155" s="823" t="s">
        <v>426</v>
      </c>
      <c r="C155" s="823" t="s">
        <v>432</v>
      </c>
      <c r="D155" s="823" t="s">
        <v>504</v>
      </c>
      <c r="E155" s="823" t="s">
        <v>435</v>
      </c>
      <c r="F155" s="823" t="s">
        <v>1180</v>
      </c>
      <c r="G155" s="823" t="s">
        <v>19</v>
      </c>
      <c r="H155" s="824">
        <v>106093.561</v>
      </c>
      <c r="I155" s="824">
        <v>185663.73180000001</v>
      </c>
      <c r="J155" s="824">
        <v>139611.26699999999</v>
      </c>
      <c r="K155" s="824">
        <v>244319.71739999999</v>
      </c>
      <c r="L155" s="824">
        <v>170387.33170000001</v>
      </c>
      <c r="M155" s="824">
        <v>298177.83049999998</v>
      </c>
      <c r="N155" s="824">
        <v>210123.62719999999</v>
      </c>
      <c r="O155" s="824">
        <v>367716.34759999998</v>
      </c>
      <c r="P155" s="824">
        <v>250089.62289999999</v>
      </c>
      <c r="Q155" s="824">
        <v>437656.84009999997</v>
      </c>
      <c r="R155" s="824">
        <v>275904.59460000001</v>
      </c>
      <c r="S155" s="824">
        <v>482833.0405</v>
      </c>
      <c r="T155" s="824">
        <v>300449.21909999999</v>
      </c>
      <c r="U155" s="824">
        <v>525786.13329999999</v>
      </c>
    </row>
    <row r="156" spans="1:21" ht="14.5">
      <c r="A156" s="823" t="s">
        <v>1183</v>
      </c>
      <c r="B156" s="823" t="s">
        <v>426</v>
      </c>
      <c r="C156" s="823" t="s">
        <v>432</v>
      </c>
      <c r="D156" s="823" t="s">
        <v>504</v>
      </c>
      <c r="E156" s="823" t="s">
        <v>435</v>
      </c>
      <c r="F156" s="823" t="s">
        <v>1181</v>
      </c>
      <c r="G156" s="823" t="s">
        <v>44</v>
      </c>
      <c r="H156" s="824">
        <v>92342.375100000005</v>
      </c>
      <c r="I156" s="824">
        <v>161599.15640000001</v>
      </c>
      <c r="J156" s="824">
        <v>125352.7178</v>
      </c>
      <c r="K156" s="824">
        <v>219367.2562</v>
      </c>
      <c r="L156" s="824">
        <v>158268.64430000001</v>
      </c>
      <c r="M156" s="824">
        <v>276970.1275</v>
      </c>
      <c r="N156" s="824">
        <v>208116.63510000001</v>
      </c>
      <c r="O156" s="824">
        <v>364204.11139999999</v>
      </c>
      <c r="P156" s="824">
        <v>257419.3339</v>
      </c>
      <c r="Q156" s="824">
        <v>450483.83429999999</v>
      </c>
      <c r="R156" s="824">
        <v>289681.91979999997</v>
      </c>
      <c r="S156" s="824">
        <v>506943.35960000003</v>
      </c>
      <c r="T156" s="824">
        <v>321459.80160000001</v>
      </c>
      <c r="U156" s="824">
        <v>562554.65280000004</v>
      </c>
    </row>
    <row r="157" spans="1:21" ht="14.5">
      <c r="A157" s="823" t="s">
        <v>1183</v>
      </c>
      <c r="B157" s="823" t="s">
        <v>426</v>
      </c>
      <c r="C157" s="823" t="s">
        <v>432</v>
      </c>
      <c r="D157" s="823" t="s">
        <v>504</v>
      </c>
      <c r="E157" s="823" t="s">
        <v>435</v>
      </c>
      <c r="F157" s="823" t="s">
        <v>1182</v>
      </c>
      <c r="G157" s="823" t="s">
        <v>21</v>
      </c>
      <c r="H157" s="824">
        <v>105362.4316</v>
      </c>
      <c r="I157" s="824">
        <v>168579.89309999999</v>
      </c>
      <c r="J157" s="824">
        <v>147507.40419999999</v>
      </c>
      <c r="K157" s="824">
        <v>236011.85029999999</v>
      </c>
      <c r="L157" s="824">
        <v>189652.37700000001</v>
      </c>
      <c r="M157" s="824">
        <v>303443.8076</v>
      </c>
      <c r="N157" s="824">
        <v>252869.83600000001</v>
      </c>
      <c r="O157" s="824">
        <v>404591.74349999998</v>
      </c>
      <c r="P157" s="824">
        <v>316087.29489999998</v>
      </c>
      <c r="Q157" s="824">
        <v>505739.67930000002</v>
      </c>
      <c r="R157" s="824">
        <v>358232.26760000002</v>
      </c>
      <c r="S157" s="824">
        <v>573171.63670000003</v>
      </c>
      <c r="T157" s="824">
        <v>400377.2402</v>
      </c>
      <c r="U157" s="824">
        <v>640603.59389999998</v>
      </c>
    </row>
    <row r="158" spans="1:21" ht="14.5">
      <c r="A158" s="823" t="s">
        <v>1183</v>
      </c>
      <c r="B158" s="823" t="s">
        <v>426</v>
      </c>
      <c r="C158" s="823" t="s">
        <v>432</v>
      </c>
      <c r="D158" s="823" t="s">
        <v>504</v>
      </c>
      <c r="E158" s="823" t="s">
        <v>734</v>
      </c>
      <c r="F158" s="823" t="s">
        <v>1179</v>
      </c>
      <c r="G158" s="823" t="s">
        <v>165</v>
      </c>
      <c r="H158" s="824">
        <v>124583.7279</v>
      </c>
      <c r="I158" s="824">
        <v>218021.5238</v>
      </c>
      <c r="J158" s="824">
        <v>161932.36180000001</v>
      </c>
      <c r="K158" s="824">
        <v>283381.63309999998</v>
      </c>
      <c r="L158" s="824">
        <v>194740.3126</v>
      </c>
      <c r="M158" s="824">
        <v>340795.54700000002</v>
      </c>
      <c r="N158" s="824">
        <v>234021.0655</v>
      </c>
      <c r="O158" s="824">
        <v>409536.86469999998</v>
      </c>
      <c r="P158" s="824">
        <v>275637.13400000002</v>
      </c>
      <c r="Q158" s="824">
        <v>482364.98450000002</v>
      </c>
      <c r="R158" s="824">
        <v>302102.45110000001</v>
      </c>
      <c r="S158" s="824">
        <v>528679.28949999996</v>
      </c>
      <c r="T158" s="824">
        <v>327652.42379999999</v>
      </c>
      <c r="U158" s="824">
        <v>573391.74159999995</v>
      </c>
    </row>
    <row r="159" spans="1:21" ht="14.5">
      <c r="A159" s="823" t="s">
        <v>1183</v>
      </c>
      <c r="B159" s="823" t="s">
        <v>426</v>
      </c>
      <c r="C159" s="823" t="s">
        <v>432</v>
      </c>
      <c r="D159" s="823" t="s">
        <v>504</v>
      </c>
      <c r="E159" s="823" t="s">
        <v>734</v>
      </c>
      <c r="F159" s="823" t="s">
        <v>1180</v>
      </c>
      <c r="G159" s="823" t="s">
        <v>19</v>
      </c>
      <c r="H159" s="824">
        <v>109727.54</v>
      </c>
      <c r="I159" s="824">
        <v>192023.19500000001</v>
      </c>
      <c r="J159" s="824">
        <v>144020.04380000001</v>
      </c>
      <c r="K159" s="824">
        <v>252035.0765</v>
      </c>
      <c r="L159" s="824">
        <v>175421.20449999999</v>
      </c>
      <c r="M159" s="824">
        <v>306987.1079</v>
      </c>
      <c r="N159" s="824">
        <v>215684.285</v>
      </c>
      <c r="O159" s="824">
        <v>377447.4987</v>
      </c>
      <c r="P159" s="824">
        <v>256354.40839999999</v>
      </c>
      <c r="Q159" s="824">
        <v>448620.21480000002</v>
      </c>
      <c r="R159" s="824">
        <v>282619.62180000002</v>
      </c>
      <c r="S159" s="824">
        <v>494584.3382</v>
      </c>
      <c r="T159" s="824">
        <v>307490.45449999999</v>
      </c>
      <c r="U159" s="824">
        <v>538108.29520000005</v>
      </c>
    </row>
    <row r="160" spans="1:21" ht="14.5">
      <c r="A160" s="823" t="s">
        <v>1183</v>
      </c>
      <c r="B160" s="823" t="s">
        <v>426</v>
      </c>
      <c r="C160" s="823" t="s">
        <v>432</v>
      </c>
      <c r="D160" s="823" t="s">
        <v>504</v>
      </c>
      <c r="E160" s="823" t="s">
        <v>734</v>
      </c>
      <c r="F160" s="823" t="s">
        <v>1181</v>
      </c>
      <c r="G160" s="823" t="s">
        <v>44</v>
      </c>
      <c r="H160" s="824">
        <v>96547.114199999996</v>
      </c>
      <c r="I160" s="824">
        <v>168957.45</v>
      </c>
      <c r="J160" s="824">
        <v>131393.33720000001</v>
      </c>
      <c r="K160" s="824">
        <v>229938.34</v>
      </c>
      <c r="L160" s="824">
        <v>166148.84640000001</v>
      </c>
      <c r="M160" s="824">
        <v>290760.48119999998</v>
      </c>
      <c r="N160" s="824">
        <v>218737.61919999999</v>
      </c>
      <c r="O160" s="824">
        <v>382790.8334</v>
      </c>
      <c r="P160" s="824">
        <v>270802.48379999999</v>
      </c>
      <c r="Q160" s="824">
        <v>473904.34659999999</v>
      </c>
      <c r="R160" s="824">
        <v>304930.27360000001</v>
      </c>
      <c r="S160" s="824">
        <v>533627.97880000004</v>
      </c>
      <c r="T160" s="824">
        <v>338592.36739999999</v>
      </c>
      <c r="U160" s="824">
        <v>592536.64280000003</v>
      </c>
    </row>
    <row r="161" spans="1:21" ht="14.5">
      <c r="A161" s="823" t="s">
        <v>1183</v>
      </c>
      <c r="B161" s="823" t="s">
        <v>426</v>
      </c>
      <c r="C161" s="823" t="s">
        <v>432</v>
      </c>
      <c r="D161" s="823" t="s">
        <v>504</v>
      </c>
      <c r="E161" s="823" t="s">
        <v>734</v>
      </c>
      <c r="F161" s="823" t="s">
        <v>1182</v>
      </c>
      <c r="G161" s="823" t="s">
        <v>21</v>
      </c>
      <c r="H161" s="824">
        <v>107855.8222</v>
      </c>
      <c r="I161" s="824">
        <v>172569.3181</v>
      </c>
      <c r="J161" s="824">
        <v>150998.15100000001</v>
      </c>
      <c r="K161" s="824">
        <v>241597.04509999999</v>
      </c>
      <c r="L161" s="824">
        <v>194140.47990000001</v>
      </c>
      <c r="M161" s="824">
        <v>310624.77240000002</v>
      </c>
      <c r="N161" s="824">
        <v>258853.97320000001</v>
      </c>
      <c r="O161" s="824">
        <v>414166.36320000002</v>
      </c>
      <c r="P161" s="824">
        <v>323567.46649999998</v>
      </c>
      <c r="Q161" s="824">
        <v>517707.95400000003</v>
      </c>
      <c r="R161" s="824">
        <v>366709.7953</v>
      </c>
      <c r="S161" s="824">
        <v>586735.68130000005</v>
      </c>
      <c r="T161" s="824">
        <v>409852.12420000002</v>
      </c>
      <c r="U161" s="824">
        <v>655763.40839999996</v>
      </c>
    </row>
    <row r="162" spans="1:21" ht="14.5">
      <c r="A162" s="823" t="s">
        <v>1183</v>
      </c>
      <c r="B162" s="823" t="s">
        <v>426</v>
      </c>
      <c r="C162" s="823" t="s">
        <v>432</v>
      </c>
      <c r="D162" s="823" t="s">
        <v>504</v>
      </c>
      <c r="E162" s="823" t="s">
        <v>436</v>
      </c>
      <c r="F162" s="823" t="s">
        <v>1179</v>
      </c>
      <c r="G162" s="823" t="s">
        <v>165</v>
      </c>
      <c r="H162" s="824">
        <v>121463.47719999999</v>
      </c>
      <c r="I162" s="824">
        <v>212561.08499999999</v>
      </c>
      <c r="J162" s="824">
        <v>157975.7683</v>
      </c>
      <c r="K162" s="824">
        <v>276457.59460000001</v>
      </c>
      <c r="L162" s="824">
        <v>190050.34400000001</v>
      </c>
      <c r="M162" s="824">
        <v>332588.10190000001</v>
      </c>
      <c r="N162" s="824">
        <v>228496.4142</v>
      </c>
      <c r="O162" s="824">
        <v>399868.72480000003</v>
      </c>
      <c r="P162" s="824">
        <v>269203.20120000001</v>
      </c>
      <c r="Q162" s="824">
        <v>471105.60210000002</v>
      </c>
      <c r="R162" s="824">
        <v>295083.022</v>
      </c>
      <c r="S162" s="824">
        <v>516395.28840000002</v>
      </c>
      <c r="T162" s="824">
        <v>320117.0932</v>
      </c>
      <c r="U162" s="824">
        <v>560204.91319999995</v>
      </c>
    </row>
    <row r="163" spans="1:21" ht="14.5">
      <c r="A163" s="823" t="s">
        <v>1183</v>
      </c>
      <c r="B163" s="823" t="s">
        <v>426</v>
      </c>
      <c r="C163" s="823" t="s">
        <v>432</v>
      </c>
      <c r="D163" s="823" t="s">
        <v>504</v>
      </c>
      <c r="E163" s="823" t="s">
        <v>436</v>
      </c>
      <c r="F163" s="823" t="s">
        <v>1180</v>
      </c>
      <c r="G163" s="823" t="s">
        <v>19</v>
      </c>
      <c r="H163" s="824">
        <v>106607.2892</v>
      </c>
      <c r="I163" s="824">
        <v>186562.7562</v>
      </c>
      <c r="J163" s="824">
        <v>140063.4503</v>
      </c>
      <c r="K163" s="824">
        <v>245111.03810000001</v>
      </c>
      <c r="L163" s="824">
        <v>170731.236</v>
      </c>
      <c r="M163" s="824">
        <v>298779.6629</v>
      </c>
      <c r="N163" s="824">
        <v>210159.63370000001</v>
      </c>
      <c r="O163" s="824">
        <v>367779.35889999999</v>
      </c>
      <c r="P163" s="824">
        <v>249920.47570000001</v>
      </c>
      <c r="Q163" s="824">
        <v>437360.83240000001</v>
      </c>
      <c r="R163" s="824">
        <v>275600.19260000001</v>
      </c>
      <c r="S163" s="824">
        <v>482300.3371</v>
      </c>
      <c r="T163" s="824">
        <v>299955.12390000001</v>
      </c>
      <c r="U163" s="824">
        <v>524921.46680000005</v>
      </c>
    </row>
    <row r="164" spans="1:21" ht="14.5">
      <c r="A164" s="823" t="s">
        <v>1183</v>
      </c>
      <c r="B164" s="823" t="s">
        <v>426</v>
      </c>
      <c r="C164" s="823" t="s">
        <v>432</v>
      </c>
      <c r="D164" s="823" t="s">
        <v>504</v>
      </c>
      <c r="E164" s="823" t="s">
        <v>436</v>
      </c>
      <c r="F164" s="823" t="s">
        <v>1181</v>
      </c>
      <c r="G164" s="823" t="s">
        <v>44</v>
      </c>
      <c r="H164" s="824">
        <v>93414.254199999996</v>
      </c>
      <c r="I164" s="824">
        <v>163474.9449</v>
      </c>
      <c r="J164" s="824">
        <v>127007.3331</v>
      </c>
      <c r="K164" s="824">
        <v>222262.83290000001</v>
      </c>
      <c r="L164" s="824">
        <v>160509.69820000001</v>
      </c>
      <c r="M164" s="824">
        <v>280891.9719</v>
      </c>
      <c r="N164" s="824">
        <v>211218.755</v>
      </c>
      <c r="O164" s="824">
        <v>369632.82120000001</v>
      </c>
      <c r="P164" s="824">
        <v>261403.90349999999</v>
      </c>
      <c r="Q164" s="824">
        <v>457456.83130000002</v>
      </c>
      <c r="R164" s="824">
        <v>294278.54940000002</v>
      </c>
      <c r="S164" s="824">
        <v>514987.46149999998</v>
      </c>
      <c r="T164" s="824">
        <v>326687.49910000002</v>
      </c>
      <c r="U164" s="824">
        <v>571703.12340000004</v>
      </c>
    </row>
    <row r="165" spans="1:21" ht="14.5">
      <c r="A165" s="823" t="s">
        <v>1183</v>
      </c>
      <c r="B165" s="823" t="s">
        <v>426</v>
      </c>
      <c r="C165" s="823" t="s">
        <v>432</v>
      </c>
      <c r="D165" s="823" t="s">
        <v>504</v>
      </c>
      <c r="E165" s="823" t="s">
        <v>436</v>
      </c>
      <c r="F165" s="823" t="s">
        <v>1182</v>
      </c>
      <c r="G165" s="823" t="s">
        <v>21</v>
      </c>
      <c r="H165" s="824">
        <v>105203.6427</v>
      </c>
      <c r="I165" s="824">
        <v>168325.8308</v>
      </c>
      <c r="J165" s="824">
        <v>147285.09969999999</v>
      </c>
      <c r="K165" s="824">
        <v>235656.16310000001</v>
      </c>
      <c r="L165" s="824">
        <v>189366.55679999999</v>
      </c>
      <c r="M165" s="824">
        <v>302986.49540000001</v>
      </c>
      <c r="N165" s="824">
        <v>252488.74239999999</v>
      </c>
      <c r="O165" s="824">
        <v>403981.99400000001</v>
      </c>
      <c r="P165" s="824">
        <v>315610.92810000002</v>
      </c>
      <c r="Q165" s="824">
        <v>504977.49249999999</v>
      </c>
      <c r="R165" s="824">
        <v>357692.38520000002</v>
      </c>
      <c r="S165" s="824">
        <v>572307.82479999994</v>
      </c>
      <c r="T165" s="824">
        <v>399773.84220000001</v>
      </c>
      <c r="U165" s="824">
        <v>639638.15709999995</v>
      </c>
    </row>
    <row r="166" spans="1:21" ht="14.5">
      <c r="A166" s="823" t="s">
        <v>1183</v>
      </c>
      <c r="B166" s="823" t="s">
        <v>426</v>
      </c>
      <c r="C166" s="823" t="s">
        <v>432</v>
      </c>
      <c r="D166" s="823" t="s">
        <v>504</v>
      </c>
      <c r="E166" s="823" t="s">
        <v>1001</v>
      </c>
      <c r="F166" s="823" t="s">
        <v>1179</v>
      </c>
      <c r="G166" s="823" t="s">
        <v>165</v>
      </c>
      <c r="H166" s="824">
        <v>124075.4872</v>
      </c>
      <c r="I166" s="824">
        <v>217132.10260000001</v>
      </c>
      <c r="J166" s="824">
        <v>161489.70910000001</v>
      </c>
      <c r="K166" s="824">
        <v>282606.99080000003</v>
      </c>
      <c r="L166" s="824">
        <v>194358.10889999999</v>
      </c>
      <c r="M166" s="824">
        <v>340126.69059999997</v>
      </c>
      <c r="N166" s="824">
        <v>233806.67920000001</v>
      </c>
      <c r="O166" s="824">
        <v>409161.68859999999</v>
      </c>
      <c r="P166" s="824">
        <v>275545.59649999999</v>
      </c>
      <c r="Q166" s="824">
        <v>482204.79389999999</v>
      </c>
      <c r="R166" s="824">
        <v>302073.09230000002</v>
      </c>
      <c r="S166" s="824">
        <v>528627.91170000006</v>
      </c>
      <c r="T166" s="824">
        <v>327791.65149999998</v>
      </c>
      <c r="U166" s="824">
        <v>573635.39009999996</v>
      </c>
    </row>
    <row r="167" spans="1:21" ht="14.5">
      <c r="A167" s="823" t="s">
        <v>1183</v>
      </c>
      <c r="B167" s="823" t="s">
        <v>426</v>
      </c>
      <c r="C167" s="823" t="s">
        <v>432</v>
      </c>
      <c r="D167" s="823" t="s">
        <v>504</v>
      </c>
      <c r="E167" s="823" t="s">
        <v>1001</v>
      </c>
      <c r="F167" s="823" t="s">
        <v>1180</v>
      </c>
      <c r="G167" s="823" t="s">
        <v>19</v>
      </c>
      <c r="H167" s="824">
        <v>108461.3312</v>
      </c>
      <c r="I167" s="824">
        <v>189807.3296</v>
      </c>
      <c r="J167" s="824">
        <v>142663.4981</v>
      </c>
      <c r="K167" s="824">
        <v>249661.12169999999</v>
      </c>
      <c r="L167" s="824">
        <v>174053.33300000001</v>
      </c>
      <c r="M167" s="824">
        <v>304593.33279999997</v>
      </c>
      <c r="N167" s="824">
        <v>214534.34959999999</v>
      </c>
      <c r="O167" s="824">
        <v>375435.11170000001</v>
      </c>
      <c r="P167" s="824">
        <v>255279.05929999999</v>
      </c>
      <c r="Q167" s="824">
        <v>446738.35389999999</v>
      </c>
      <c r="R167" s="824">
        <v>281596.24209999997</v>
      </c>
      <c r="S167" s="824">
        <v>492793.42379999999</v>
      </c>
      <c r="T167" s="824">
        <v>306601.01130000001</v>
      </c>
      <c r="U167" s="824">
        <v>536551.76969999995</v>
      </c>
    </row>
    <row r="168" spans="1:21" ht="14.5">
      <c r="A168" s="823" t="s">
        <v>1183</v>
      </c>
      <c r="B168" s="823" t="s">
        <v>426</v>
      </c>
      <c r="C168" s="823" t="s">
        <v>432</v>
      </c>
      <c r="D168" s="823" t="s">
        <v>504</v>
      </c>
      <c r="E168" s="823" t="s">
        <v>1001</v>
      </c>
      <c r="F168" s="823" t="s">
        <v>1181</v>
      </c>
      <c r="G168" s="823" t="s">
        <v>44</v>
      </c>
      <c r="H168" s="824">
        <v>94580.695000000007</v>
      </c>
      <c r="I168" s="824">
        <v>165516.2163</v>
      </c>
      <c r="J168" s="824">
        <v>128447.86960000001</v>
      </c>
      <c r="K168" s="824">
        <v>224783.77179999999</v>
      </c>
      <c r="L168" s="824">
        <v>162219.7023</v>
      </c>
      <c r="M168" s="824">
        <v>283884.47899999999</v>
      </c>
      <c r="N168" s="824">
        <v>213356.20050000001</v>
      </c>
      <c r="O168" s="824">
        <v>373373.35080000001</v>
      </c>
      <c r="P168" s="824">
        <v>263942.06060000003</v>
      </c>
      <c r="Q168" s="824">
        <v>461898.60609999998</v>
      </c>
      <c r="R168" s="824">
        <v>297054.14740000002</v>
      </c>
      <c r="S168" s="824">
        <v>519844.75809999998</v>
      </c>
      <c r="T168" s="824">
        <v>329676.7782</v>
      </c>
      <c r="U168" s="824">
        <v>576934.36199999996</v>
      </c>
    </row>
    <row r="169" spans="1:21" ht="14.5">
      <c r="A169" s="823" t="s">
        <v>1183</v>
      </c>
      <c r="B169" s="823" t="s">
        <v>426</v>
      </c>
      <c r="C169" s="823" t="s">
        <v>432</v>
      </c>
      <c r="D169" s="823" t="s">
        <v>504</v>
      </c>
      <c r="E169" s="823" t="s">
        <v>1001</v>
      </c>
      <c r="F169" s="823" t="s">
        <v>1182</v>
      </c>
      <c r="G169" s="823" t="s">
        <v>21</v>
      </c>
      <c r="H169" s="824">
        <v>107523.87390000001</v>
      </c>
      <c r="I169" s="824">
        <v>172038.20069999999</v>
      </c>
      <c r="J169" s="824">
        <v>150533.4234</v>
      </c>
      <c r="K169" s="824">
        <v>240853.481</v>
      </c>
      <c r="L169" s="824">
        <v>193542.97289999999</v>
      </c>
      <c r="M169" s="824">
        <v>309668.76130000001</v>
      </c>
      <c r="N169" s="824">
        <v>258057.29730000001</v>
      </c>
      <c r="O169" s="824">
        <v>412891.68180000002</v>
      </c>
      <c r="P169" s="824">
        <v>322571.62150000001</v>
      </c>
      <c r="Q169" s="824">
        <v>516114.60210000002</v>
      </c>
      <c r="R169" s="824">
        <v>365581.17109999998</v>
      </c>
      <c r="S169" s="824">
        <v>584929.88249999995</v>
      </c>
      <c r="T169" s="824">
        <v>408590.72070000001</v>
      </c>
      <c r="U169" s="824">
        <v>653745.16280000005</v>
      </c>
    </row>
    <row r="170" spans="1:21" ht="14.5">
      <c r="A170" s="823" t="s">
        <v>1183</v>
      </c>
      <c r="B170" s="823" t="s">
        <v>426</v>
      </c>
      <c r="C170" s="823" t="s">
        <v>437</v>
      </c>
      <c r="D170" s="823" t="s">
        <v>505</v>
      </c>
      <c r="E170" s="823" t="s">
        <v>438</v>
      </c>
      <c r="F170" s="823" t="s">
        <v>1179</v>
      </c>
      <c r="G170" s="823" t="s">
        <v>165</v>
      </c>
      <c r="H170" s="824">
        <v>131473.12469999999</v>
      </c>
      <c r="I170" s="824">
        <v>230077.96840000001</v>
      </c>
      <c r="J170" s="824">
        <v>170942.3518</v>
      </c>
      <c r="K170" s="824">
        <v>299149.11550000001</v>
      </c>
      <c r="L170" s="824">
        <v>205613.80179999999</v>
      </c>
      <c r="M170" s="824">
        <v>359824.1532</v>
      </c>
      <c r="N170" s="824">
        <v>247149.89980000001</v>
      </c>
      <c r="O170" s="824">
        <v>432512.3247</v>
      </c>
      <c r="P170" s="824">
        <v>291141.47230000002</v>
      </c>
      <c r="Q170" s="824">
        <v>509497.57650000002</v>
      </c>
      <c r="R170" s="824">
        <v>319113.42580000003</v>
      </c>
      <c r="S170" s="824">
        <v>558448.4952</v>
      </c>
      <c r="T170" s="824">
        <v>346145.43890000001</v>
      </c>
      <c r="U170" s="824">
        <v>605754.51809999999</v>
      </c>
    </row>
    <row r="171" spans="1:21" ht="14.5">
      <c r="A171" s="823" t="s">
        <v>1183</v>
      </c>
      <c r="B171" s="823" t="s">
        <v>426</v>
      </c>
      <c r="C171" s="823" t="s">
        <v>437</v>
      </c>
      <c r="D171" s="823" t="s">
        <v>505</v>
      </c>
      <c r="E171" s="823" t="s">
        <v>438</v>
      </c>
      <c r="F171" s="823" t="s">
        <v>1180</v>
      </c>
      <c r="G171" s="823" t="s">
        <v>19</v>
      </c>
      <c r="H171" s="824">
        <v>115587.93700000001</v>
      </c>
      <c r="I171" s="824">
        <v>202278.8898</v>
      </c>
      <c r="J171" s="824">
        <v>151789.35389999999</v>
      </c>
      <c r="K171" s="824">
        <v>265631.36940000003</v>
      </c>
      <c r="L171" s="824">
        <v>184956.57389999999</v>
      </c>
      <c r="M171" s="824">
        <v>323674.00439999998</v>
      </c>
      <c r="N171" s="824">
        <v>227543.03950000001</v>
      </c>
      <c r="O171" s="824">
        <v>398200.31910000002</v>
      </c>
      <c r="P171" s="824">
        <v>270523.147</v>
      </c>
      <c r="Q171" s="824">
        <v>473415.50719999999</v>
      </c>
      <c r="R171" s="824">
        <v>298281.13669999997</v>
      </c>
      <c r="S171" s="824">
        <v>521991.98930000002</v>
      </c>
      <c r="T171" s="824">
        <v>324586.96980000002</v>
      </c>
      <c r="U171" s="824">
        <v>568027.19720000005</v>
      </c>
    </row>
    <row r="172" spans="1:21" ht="14.5">
      <c r="A172" s="823" t="s">
        <v>1183</v>
      </c>
      <c r="B172" s="823" t="s">
        <v>426</v>
      </c>
      <c r="C172" s="823" t="s">
        <v>437</v>
      </c>
      <c r="D172" s="823" t="s">
        <v>505</v>
      </c>
      <c r="E172" s="823" t="s">
        <v>438</v>
      </c>
      <c r="F172" s="823" t="s">
        <v>1181</v>
      </c>
      <c r="G172" s="823" t="s">
        <v>44</v>
      </c>
      <c r="H172" s="824">
        <v>101487.55100000001</v>
      </c>
      <c r="I172" s="824">
        <v>177603.21419999999</v>
      </c>
      <c r="J172" s="824">
        <v>138048.64129999999</v>
      </c>
      <c r="K172" s="824">
        <v>241585.12229999999</v>
      </c>
      <c r="L172" s="824">
        <v>174512.73480000001</v>
      </c>
      <c r="M172" s="824">
        <v>305397.28590000002</v>
      </c>
      <c r="N172" s="824">
        <v>229695.9344</v>
      </c>
      <c r="O172" s="824">
        <v>401967.88520000002</v>
      </c>
      <c r="P172" s="824">
        <v>284318.93790000002</v>
      </c>
      <c r="Q172" s="824">
        <v>497558.14140000002</v>
      </c>
      <c r="R172" s="824">
        <v>320111.83360000001</v>
      </c>
      <c r="S172" s="824">
        <v>560195.70900000003</v>
      </c>
      <c r="T172" s="824">
        <v>355406.77730000002</v>
      </c>
      <c r="U172" s="824">
        <v>621961.86040000001</v>
      </c>
    </row>
    <row r="173" spans="1:21" ht="14.5">
      <c r="A173" s="823" t="s">
        <v>1183</v>
      </c>
      <c r="B173" s="823" t="s">
        <v>426</v>
      </c>
      <c r="C173" s="823" t="s">
        <v>437</v>
      </c>
      <c r="D173" s="823" t="s">
        <v>505</v>
      </c>
      <c r="E173" s="823" t="s">
        <v>438</v>
      </c>
      <c r="F173" s="823" t="s">
        <v>1182</v>
      </c>
      <c r="G173" s="823" t="s">
        <v>21</v>
      </c>
      <c r="H173" s="824">
        <v>113847.5618</v>
      </c>
      <c r="I173" s="824">
        <v>182156.10159999999</v>
      </c>
      <c r="J173" s="824">
        <v>159386.5865</v>
      </c>
      <c r="K173" s="824">
        <v>255018.5422</v>
      </c>
      <c r="L173" s="824">
        <v>204925.61129999999</v>
      </c>
      <c r="M173" s="824">
        <v>327880.9829</v>
      </c>
      <c r="N173" s="824">
        <v>273234.1483</v>
      </c>
      <c r="O173" s="824">
        <v>437174.64380000002</v>
      </c>
      <c r="P173" s="824">
        <v>341542.68540000002</v>
      </c>
      <c r="Q173" s="824">
        <v>546468.30480000004</v>
      </c>
      <c r="R173" s="824">
        <v>387081.71010000003</v>
      </c>
      <c r="S173" s="824">
        <v>619330.74549999996</v>
      </c>
      <c r="T173" s="824">
        <v>432620.73489999998</v>
      </c>
      <c r="U173" s="824">
        <v>692193.18610000005</v>
      </c>
    </row>
    <row r="174" spans="1:21" ht="14.5">
      <c r="A174" s="823" t="s">
        <v>1183</v>
      </c>
      <c r="B174" s="823" t="s">
        <v>426</v>
      </c>
      <c r="C174" s="823" t="s">
        <v>437</v>
      </c>
      <c r="D174" s="823" t="s">
        <v>505</v>
      </c>
      <c r="E174" s="823" t="s">
        <v>439</v>
      </c>
      <c r="F174" s="823" t="s">
        <v>1179</v>
      </c>
      <c r="G174" s="823" t="s">
        <v>165</v>
      </c>
      <c r="H174" s="824">
        <v>131443.98730000001</v>
      </c>
      <c r="I174" s="824">
        <v>230026.97779999999</v>
      </c>
      <c r="J174" s="824">
        <v>170942.50580000001</v>
      </c>
      <c r="K174" s="824">
        <v>299149.38510000001</v>
      </c>
      <c r="L174" s="824">
        <v>205640.1808</v>
      </c>
      <c r="M174" s="824">
        <v>359870.31640000001</v>
      </c>
      <c r="N174" s="824">
        <v>247224.32980000001</v>
      </c>
      <c r="O174" s="824">
        <v>432642.57709999999</v>
      </c>
      <c r="P174" s="824">
        <v>291257.22350000002</v>
      </c>
      <c r="Q174" s="824">
        <v>509700.14110000001</v>
      </c>
      <c r="R174" s="824">
        <v>319252.6728</v>
      </c>
      <c r="S174" s="824">
        <v>558692.17740000004</v>
      </c>
      <c r="T174" s="824">
        <v>346326.30920000002</v>
      </c>
      <c r="U174" s="824">
        <v>606071.04130000004</v>
      </c>
    </row>
    <row r="175" spans="1:21" ht="14.5">
      <c r="A175" s="823" t="s">
        <v>1183</v>
      </c>
      <c r="B175" s="823" t="s">
        <v>426</v>
      </c>
      <c r="C175" s="823" t="s">
        <v>437</v>
      </c>
      <c r="D175" s="823" t="s">
        <v>505</v>
      </c>
      <c r="E175" s="823" t="s">
        <v>439</v>
      </c>
      <c r="F175" s="823" t="s">
        <v>1180</v>
      </c>
      <c r="G175" s="823" t="s">
        <v>19</v>
      </c>
      <c r="H175" s="824">
        <v>115419.4559</v>
      </c>
      <c r="I175" s="824">
        <v>201984.04790000001</v>
      </c>
      <c r="J175" s="824">
        <v>151621.4994</v>
      </c>
      <c r="K175" s="824">
        <v>265337.62390000001</v>
      </c>
      <c r="L175" s="824">
        <v>184801.7494</v>
      </c>
      <c r="M175" s="824">
        <v>323403.06140000001</v>
      </c>
      <c r="N175" s="824">
        <v>227445.47959999999</v>
      </c>
      <c r="O175" s="824">
        <v>398029.5894</v>
      </c>
      <c r="P175" s="824">
        <v>270458.03580000001</v>
      </c>
      <c r="Q175" s="824">
        <v>473301.56270000001</v>
      </c>
      <c r="R175" s="824">
        <v>298237.64449999999</v>
      </c>
      <c r="S175" s="824">
        <v>521915.87780000002</v>
      </c>
      <c r="T175" s="824">
        <v>324578.73090000002</v>
      </c>
      <c r="U175" s="824">
        <v>568012.77930000005</v>
      </c>
    </row>
    <row r="176" spans="1:21" ht="14.5">
      <c r="A176" s="823" t="s">
        <v>1183</v>
      </c>
      <c r="B176" s="823" t="s">
        <v>426</v>
      </c>
      <c r="C176" s="823" t="s">
        <v>437</v>
      </c>
      <c r="D176" s="823" t="s">
        <v>505</v>
      </c>
      <c r="E176" s="823" t="s">
        <v>439</v>
      </c>
      <c r="F176" s="823" t="s">
        <v>1181</v>
      </c>
      <c r="G176" s="823" t="s">
        <v>44</v>
      </c>
      <c r="H176" s="824">
        <v>101190.6041</v>
      </c>
      <c r="I176" s="824">
        <v>177083.55720000001</v>
      </c>
      <c r="J176" s="824">
        <v>137597.53039999999</v>
      </c>
      <c r="K176" s="824">
        <v>240795.6783</v>
      </c>
      <c r="L176" s="824">
        <v>173906.6091</v>
      </c>
      <c r="M176" s="824">
        <v>304336.56589999999</v>
      </c>
      <c r="N176" s="824">
        <v>228861.55869999999</v>
      </c>
      <c r="O176" s="824">
        <v>400507.7279</v>
      </c>
      <c r="P176" s="824">
        <v>283251.39840000001</v>
      </c>
      <c r="Q176" s="824">
        <v>495689.9472</v>
      </c>
      <c r="R176" s="824">
        <v>318883.39159999997</v>
      </c>
      <c r="S176" s="824">
        <v>558045.93519999995</v>
      </c>
      <c r="T176" s="824">
        <v>354013.06459999998</v>
      </c>
      <c r="U176" s="824">
        <v>619522.86309999996</v>
      </c>
    </row>
    <row r="177" spans="1:21" ht="14.5">
      <c r="A177" s="823" t="s">
        <v>1183</v>
      </c>
      <c r="B177" s="823" t="s">
        <v>426</v>
      </c>
      <c r="C177" s="823" t="s">
        <v>437</v>
      </c>
      <c r="D177" s="823" t="s">
        <v>505</v>
      </c>
      <c r="E177" s="823" t="s">
        <v>439</v>
      </c>
      <c r="F177" s="823" t="s">
        <v>1182</v>
      </c>
      <c r="G177" s="823" t="s">
        <v>21</v>
      </c>
      <c r="H177" s="824">
        <v>113841.1885</v>
      </c>
      <c r="I177" s="824">
        <v>182145.90429999999</v>
      </c>
      <c r="J177" s="824">
        <v>159377.66390000001</v>
      </c>
      <c r="K177" s="824">
        <v>255004.2659</v>
      </c>
      <c r="L177" s="824">
        <v>204914.13930000001</v>
      </c>
      <c r="M177" s="824">
        <v>327862.62770000001</v>
      </c>
      <c r="N177" s="824">
        <v>273218.85230000003</v>
      </c>
      <c r="O177" s="824">
        <v>437150.17019999999</v>
      </c>
      <c r="P177" s="824">
        <v>341523.56540000002</v>
      </c>
      <c r="Q177" s="824">
        <v>546437.71270000003</v>
      </c>
      <c r="R177" s="824">
        <v>387060.04080000002</v>
      </c>
      <c r="S177" s="824">
        <v>619296.07449999999</v>
      </c>
      <c r="T177" s="824">
        <v>432596.51620000001</v>
      </c>
      <c r="U177" s="824">
        <v>692154.4362</v>
      </c>
    </row>
    <row r="178" spans="1:21" ht="14.5">
      <c r="A178" s="823" t="s">
        <v>1183</v>
      </c>
      <c r="B178" s="823" t="s">
        <v>426</v>
      </c>
      <c r="C178" s="823" t="s">
        <v>437</v>
      </c>
      <c r="D178" s="823" t="s">
        <v>505</v>
      </c>
      <c r="E178" s="823" t="s">
        <v>1002</v>
      </c>
      <c r="F178" s="823" t="s">
        <v>1179</v>
      </c>
      <c r="G178" s="823" t="s">
        <v>165</v>
      </c>
      <c r="H178" s="824">
        <v>125465.72319999999</v>
      </c>
      <c r="I178" s="824">
        <v>219565.01569999999</v>
      </c>
      <c r="J178" s="824">
        <v>163027.9327</v>
      </c>
      <c r="K178" s="824">
        <v>285298.88219999999</v>
      </c>
      <c r="L178" s="824">
        <v>196022.83230000001</v>
      </c>
      <c r="M178" s="824">
        <v>343039.95640000002</v>
      </c>
      <c r="N178" s="824">
        <v>235505.15659999999</v>
      </c>
      <c r="O178" s="824">
        <v>412134.02409999998</v>
      </c>
      <c r="P178" s="824">
        <v>277347.59590000001</v>
      </c>
      <c r="Q178" s="824">
        <v>485358.2929</v>
      </c>
      <c r="R178" s="824">
        <v>303960.5906</v>
      </c>
      <c r="S178" s="824">
        <v>531931.03339999996</v>
      </c>
      <c r="T178" s="824">
        <v>329627.8126</v>
      </c>
      <c r="U178" s="824">
        <v>576848.67209999997</v>
      </c>
    </row>
    <row r="179" spans="1:21" ht="14.5">
      <c r="A179" s="823" t="s">
        <v>1183</v>
      </c>
      <c r="B179" s="823" t="s">
        <v>426</v>
      </c>
      <c r="C179" s="823" t="s">
        <v>437</v>
      </c>
      <c r="D179" s="823" t="s">
        <v>505</v>
      </c>
      <c r="E179" s="823" t="s">
        <v>1002</v>
      </c>
      <c r="F179" s="823" t="s">
        <v>1180</v>
      </c>
      <c r="G179" s="823" t="s">
        <v>19</v>
      </c>
      <c r="H179" s="824">
        <v>110695.2861</v>
      </c>
      <c r="I179" s="824">
        <v>193716.75080000001</v>
      </c>
      <c r="J179" s="824">
        <v>145219.00570000001</v>
      </c>
      <c r="K179" s="824">
        <v>254133.2599</v>
      </c>
      <c r="L179" s="824">
        <v>176815.2352</v>
      </c>
      <c r="M179" s="824">
        <v>309426.66159999999</v>
      </c>
      <c r="N179" s="824">
        <v>217274.21710000001</v>
      </c>
      <c r="O179" s="824">
        <v>380229.8799</v>
      </c>
      <c r="P179" s="824">
        <v>258176.17139999999</v>
      </c>
      <c r="Q179" s="824">
        <v>451808.3</v>
      </c>
      <c r="R179" s="824">
        <v>284590.21720000001</v>
      </c>
      <c r="S179" s="824">
        <v>498032.88020000001</v>
      </c>
      <c r="T179" s="824">
        <v>309582.2194</v>
      </c>
      <c r="U179" s="824">
        <v>541768.88399999996</v>
      </c>
    </row>
    <row r="180" spans="1:21" ht="14.5">
      <c r="A180" s="823" t="s">
        <v>1183</v>
      </c>
      <c r="B180" s="823" t="s">
        <v>426</v>
      </c>
      <c r="C180" s="823" t="s">
        <v>437</v>
      </c>
      <c r="D180" s="823" t="s">
        <v>505</v>
      </c>
      <c r="E180" s="823" t="s">
        <v>1002</v>
      </c>
      <c r="F180" s="823" t="s">
        <v>1181</v>
      </c>
      <c r="G180" s="823" t="s">
        <v>44</v>
      </c>
      <c r="H180" s="824">
        <v>97597.408899999995</v>
      </c>
      <c r="I180" s="824">
        <v>170795.4656</v>
      </c>
      <c r="J180" s="824">
        <v>132885.52540000001</v>
      </c>
      <c r="K180" s="824">
        <v>232549.66949999999</v>
      </c>
      <c r="L180" s="824">
        <v>168083.45189999999</v>
      </c>
      <c r="M180" s="824">
        <v>294146.04080000002</v>
      </c>
      <c r="N180" s="824">
        <v>221333.2213</v>
      </c>
      <c r="O180" s="824">
        <v>387333.1373</v>
      </c>
      <c r="P180" s="824">
        <v>274062.1067</v>
      </c>
      <c r="Q180" s="824">
        <v>479608.68670000002</v>
      </c>
      <c r="R180" s="824">
        <v>308635.93699999998</v>
      </c>
      <c r="S180" s="824">
        <v>540112.88970000006</v>
      </c>
      <c r="T180" s="824">
        <v>342746.75929999998</v>
      </c>
      <c r="U180" s="824">
        <v>599806.82869999995</v>
      </c>
    </row>
    <row r="181" spans="1:21" ht="14.5">
      <c r="A181" s="823" t="s">
        <v>1183</v>
      </c>
      <c r="B181" s="823" t="s">
        <v>426</v>
      </c>
      <c r="C181" s="823" t="s">
        <v>437</v>
      </c>
      <c r="D181" s="823" t="s">
        <v>505</v>
      </c>
      <c r="E181" s="823" t="s">
        <v>1002</v>
      </c>
      <c r="F181" s="823" t="s">
        <v>1182</v>
      </c>
      <c r="G181" s="823" t="s">
        <v>21</v>
      </c>
      <c r="H181" s="824">
        <v>108594.1897</v>
      </c>
      <c r="I181" s="824">
        <v>173750.70619999999</v>
      </c>
      <c r="J181" s="824">
        <v>152031.86550000001</v>
      </c>
      <c r="K181" s="824">
        <v>243250.98850000001</v>
      </c>
      <c r="L181" s="824">
        <v>195469.54149999999</v>
      </c>
      <c r="M181" s="824">
        <v>312751.27100000001</v>
      </c>
      <c r="N181" s="824">
        <v>260626.05530000001</v>
      </c>
      <c r="O181" s="824">
        <v>417001.69469999999</v>
      </c>
      <c r="P181" s="824">
        <v>325782.56910000002</v>
      </c>
      <c r="Q181" s="824">
        <v>521252.11829999997</v>
      </c>
      <c r="R181" s="824">
        <v>369220.245</v>
      </c>
      <c r="S181" s="824">
        <v>590752.40079999994</v>
      </c>
      <c r="T181" s="824">
        <v>412657.92080000002</v>
      </c>
      <c r="U181" s="824">
        <v>660252.68330000003</v>
      </c>
    </row>
    <row r="182" spans="1:21" ht="14.5">
      <c r="A182" s="823" t="s">
        <v>1183</v>
      </c>
      <c r="B182" s="823" t="s">
        <v>426</v>
      </c>
      <c r="C182" s="823" t="s">
        <v>437</v>
      </c>
      <c r="D182" s="823" t="s">
        <v>505</v>
      </c>
      <c r="E182" s="823" t="s">
        <v>1003</v>
      </c>
      <c r="F182" s="823" t="s">
        <v>1179</v>
      </c>
      <c r="G182" s="823" t="s">
        <v>165</v>
      </c>
      <c r="H182" s="824">
        <v>128469.42750000001</v>
      </c>
      <c r="I182" s="824">
        <v>224821.49830000001</v>
      </c>
      <c r="J182" s="824">
        <v>166985.14689999999</v>
      </c>
      <c r="K182" s="824">
        <v>292224.00719999999</v>
      </c>
      <c r="L182" s="824">
        <v>200818.32269999999</v>
      </c>
      <c r="M182" s="824">
        <v>351432.06479999999</v>
      </c>
      <c r="N182" s="824">
        <v>241327.53520000001</v>
      </c>
      <c r="O182" s="824">
        <v>422323.18660000002</v>
      </c>
      <c r="P182" s="824">
        <v>284244.54249999998</v>
      </c>
      <c r="Q182" s="824">
        <v>497427.94939999998</v>
      </c>
      <c r="R182" s="824">
        <v>311537.01730000001</v>
      </c>
      <c r="S182" s="824">
        <v>545189.78040000005</v>
      </c>
      <c r="T182" s="824">
        <v>337886.63589999999</v>
      </c>
      <c r="U182" s="824">
        <v>591301.61270000006</v>
      </c>
    </row>
    <row r="183" spans="1:21" ht="14.5">
      <c r="A183" s="823" t="s">
        <v>1183</v>
      </c>
      <c r="B183" s="823" t="s">
        <v>426</v>
      </c>
      <c r="C183" s="823" t="s">
        <v>437</v>
      </c>
      <c r="D183" s="823" t="s">
        <v>505</v>
      </c>
      <c r="E183" s="823" t="s">
        <v>1003</v>
      </c>
      <c r="F183" s="823" t="s">
        <v>1180</v>
      </c>
      <c r="G183" s="823" t="s">
        <v>19</v>
      </c>
      <c r="H183" s="824">
        <v>113141.6143</v>
      </c>
      <c r="I183" s="824">
        <v>197997.82500000001</v>
      </c>
      <c r="J183" s="824">
        <v>148504.18350000001</v>
      </c>
      <c r="K183" s="824">
        <v>259882.32120000001</v>
      </c>
      <c r="L183" s="824">
        <v>180885.90919999999</v>
      </c>
      <c r="M183" s="824">
        <v>316550.34120000002</v>
      </c>
      <c r="N183" s="824">
        <v>222408.63430000001</v>
      </c>
      <c r="O183" s="824">
        <v>389215.11</v>
      </c>
      <c r="P183" s="824">
        <v>264349.66649999999</v>
      </c>
      <c r="Q183" s="824">
        <v>462611.91639999999</v>
      </c>
      <c r="R183" s="824">
        <v>291435.6851</v>
      </c>
      <c r="S183" s="824">
        <v>510012.44900000002</v>
      </c>
      <c r="T183" s="824">
        <v>317084.60350000003</v>
      </c>
      <c r="U183" s="824">
        <v>554898.05619999999</v>
      </c>
    </row>
    <row r="184" spans="1:21" ht="14.5">
      <c r="A184" s="823" t="s">
        <v>1183</v>
      </c>
      <c r="B184" s="823" t="s">
        <v>426</v>
      </c>
      <c r="C184" s="823" t="s">
        <v>437</v>
      </c>
      <c r="D184" s="823" t="s">
        <v>505</v>
      </c>
      <c r="E184" s="823" t="s">
        <v>1003</v>
      </c>
      <c r="F184" s="823" t="s">
        <v>1181</v>
      </c>
      <c r="G184" s="823" t="s">
        <v>44</v>
      </c>
      <c r="H184" s="824">
        <v>99542.481899999999</v>
      </c>
      <c r="I184" s="824">
        <v>174199.34340000001</v>
      </c>
      <c r="J184" s="824">
        <v>135467.08590000001</v>
      </c>
      <c r="K184" s="824">
        <v>237067.40040000001</v>
      </c>
      <c r="L184" s="824">
        <v>171298.09650000001</v>
      </c>
      <c r="M184" s="824">
        <v>299771.66879999998</v>
      </c>
      <c r="N184" s="824">
        <v>225514.58180000001</v>
      </c>
      <c r="O184" s="824">
        <v>394650.5183</v>
      </c>
      <c r="P184" s="824">
        <v>279190.52710000001</v>
      </c>
      <c r="Q184" s="824">
        <v>488583.42259999999</v>
      </c>
      <c r="R184" s="824">
        <v>314373.89069999999</v>
      </c>
      <c r="S184" s="824">
        <v>550154.30870000005</v>
      </c>
      <c r="T184" s="824">
        <v>349076.77419999999</v>
      </c>
      <c r="U184" s="824">
        <v>610884.35490000003</v>
      </c>
    </row>
    <row r="185" spans="1:21" ht="14.5">
      <c r="A185" s="823" t="s">
        <v>1183</v>
      </c>
      <c r="B185" s="823" t="s">
        <v>426</v>
      </c>
      <c r="C185" s="823" t="s">
        <v>437</v>
      </c>
      <c r="D185" s="823" t="s">
        <v>505</v>
      </c>
      <c r="E185" s="823" t="s">
        <v>1003</v>
      </c>
      <c r="F185" s="823" t="s">
        <v>1182</v>
      </c>
      <c r="G185" s="823" t="s">
        <v>21</v>
      </c>
      <c r="H185" s="824">
        <v>111220.8789</v>
      </c>
      <c r="I185" s="824">
        <v>177953.40890000001</v>
      </c>
      <c r="J185" s="824">
        <v>155709.2304</v>
      </c>
      <c r="K185" s="824">
        <v>249134.77239999999</v>
      </c>
      <c r="L185" s="824">
        <v>200197.58199999999</v>
      </c>
      <c r="M185" s="824">
        <v>320316.136</v>
      </c>
      <c r="N185" s="824">
        <v>266930.10930000001</v>
      </c>
      <c r="O185" s="824">
        <v>427088.1813</v>
      </c>
      <c r="P185" s="824">
        <v>333662.63669999997</v>
      </c>
      <c r="Q185" s="824">
        <v>533860.22660000005</v>
      </c>
      <c r="R185" s="824">
        <v>378150.98820000002</v>
      </c>
      <c r="S185" s="824">
        <v>605041.59010000003</v>
      </c>
      <c r="T185" s="824">
        <v>422639.33970000001</v>
      </c>
      <c r="U185" s="824">
        <v>676222.95369999995</v>
      </c>
    </row>
    <row r="186" spans="1:21" ht="14.5">
      <c r="A186" s="823" t="s">
        <v>1183</v>
      </c>
      <c r="B186" s="823" t="s">
        <v>426</v>
      </c>
      <c r="C186" s="823" t="s">
        <v>437</v>
      </c>
      <c r="D186" s="823" t="s">
        <v>505</v>
      </c>
      <c r="E186" s="823" t="s">
        <v>1004</v>
      </c>
      <c r="F186" s="823" t="s">
        <v>1179</v>
      </c>
      <c r="G186" s="823" t="s">
        <v>165</v>
      </c>
      <c r="H186" s="824">
        <v>130254.1634</v>
      </c>
      <c r="I186" s="824">
        <v>227944.78589999999</v>
      </c>
      <c r="J186" s="824">
        <v>169359.56219999999</v>
      </c>
      <c r="K186" s="824">
        <v>296379.234</v>
      </c>
      <c r="L186" s="824">
        <v>203711.4376</v>
      </c>
      <c r="M186" s="824">
        <v>356495.01579999999</v>
      </c>
      <c r="N186" s="824">
        <v>244865.61199999999</v>
      </c>
      <c r="O186" s="824">
        <v>428514.821</v>
      </c>
      <c r="P186" s="824">
        <v>288452.15110000002</v>
      </c>
      <c r="Q186" s="824">
        <v>504791.26449999999</v>
      </c>
      <c r="R186" s="824">
        <v>316166.4106</v>
      </c>
      <c r="S186" s="824">
        <v>553291.21860000002</v>
      </c>
      <c r="T186" s="824">
        <v>342950.4399</v>
      </c>
      <c r="U186" s="824">
        <v>600163.26989999996</v>
      </c>
    </row>
    <row r="187" spans="1:21" ht="14.5">
      <c r="A187" s="823" t="s">
        <v>1183</v>
      </c>
      <c r="B187" s="823" t="s">
        <v>426</v>
      </c>
      <c r="C187" s="823" t="s">
        <v>437</v>
      </c>
      <c r="D187" s="823" t="s">
        <v>505</v>
      </c>
      <c r="E187" s="823" t="s">
        <v>1004</v>
      </c>
      <c r="F187" s="823" t="s">
        <v>1180</v>
      </c>
      <c r="G187" s="823" t="s">
        <v>19</v>
      </c>
      <c r="H187" s="824">
        <v>114508.3193</v>
      </c>
      <c r="I187" s="824">
        <v>200389.55869999999</v>
      </c>
      <c r="J187" s="824">
        <v>150374.57310000001</v>
      </c>
      <c r="K187" s="824">
        <v>263155.50280000002</v>
      </c>
      <c r="L187" s="824">
        <v>183235.41329999999</v>
      </c>
      <c r="M187" s="824">
        <v>320661.97330000001</v>
      </c>
      <c r="N187" s="824">
        <v>225430.7415</v>
      </c>
      <c r="O187" s="824">
        <v>394503.79759999999</v>
      </c>
      <c r="P187" s="824">
        <v>268014.68810000003</v>
      </c>
      <c r="Q187" s="824">
        <v>469025.70419999998</v>
      </c>
      <c r="R187" s="824">
        <v>295516.86070000002</v>
      </c>
      <c r="S187" s="824">
        <v>517154.50630000001</v>
      </c>
      <c r="T187" s="824">
        <v>321581.08</v>
      </c>
      <c r="U187" s="824">
        <v>562766.89</v>
      </c>
    </row>
    <row r="188" spans="1:21" ht="14.5">
      <c r="A188" s="823" t="s">
        <v>1183</v>
      </c>
      <c r="B188" s="823" t="s">
        <v>426</v>
      </c>
      <c r="C188" s="823" t="s">
        <v>437</v>
      </c>
      <c r="D188" s="823" t="s">
        <v>505</v>
      </c>
      <c r="E188" s="823" t="s">
        <v>1004</v>
      </c>
      <c r="F188" s="823" t="s">
        <v>1181</v>
      </c>
      <c r="G188" s="823" t="s">
        <v>44</v>
      </c>
      <c r="H188" s="824">
        <v>100531.35520000001</v>
      </c>
      <c r="I188" s="824">
        <v>175929.87160000001</v>
      </c>
      <c r="J188" s="824">
        <v>136745.35260000001</v>
      </c>
      <c r="K188" s="824">
        <v>239304.36720000001</v>
      </c>
      <c r="L188" s="824">
        <v>172863.2041</v>
      </c>
      <c r="M188" s="824">
        <v>302510.60700000002</v>
      </c>
      <c r="N188" s="824">
        <v>227522.76800000001</v>
      </c>
      <c r="O188" s="824">
        <v>398164.84399999998</v>
      </c>
      <c r="P188" s="824">
        <v>281627.04989999998</v>
      </c>
      <c r="Q188" s="824">
        <v>492847.33730000001</v>
      </c>
      <c r="R188" s="824">
        <v>317079.59120000002</v>
      </c>
      <c r="S188" s="824">
        <v>554889.28469999996</v>
      </c>
      <c r="T188" s="824">
        <v>352038.54849999998</v>
      </c>
      <c r="U188" s="824">
        <v>616067.45979999995</v>
      </c>
    </row>
    <row r="189" spans="1:21" ht="14.5">
      <c r="A189" s="823" t="s">
        <v>1183</v>
      </c>
      <c r="B189" s="823" t="s">
        <v>426</v>
      </c>
      <c r="C189" s="823" t="s">
        <v>437</v>
      </c>
      <c r="D189" s="823" t="s">
        <v>505</v>
      </c>
      <c r="E189" s="823" t="s">
        <v>1004</v>
      </c>
      <c r="F189" s="823" t="s">
        <v>1182</v>
      </c>
      <c r="G189" s="823" t="s">
        <v>21</v>
      </c>
      <c r="H189" s="824">
        <v>112793.0647</v>
      </c>
      <c r="I189" s="824">
        <v>180468.90609999999</v>
      </c>
      <c r="J189" s="824">
        <v>157910.2905</v>
      </c>
      <c r="K189" s="824">
        <v>252656.46849999999</v>
      </c>
      <c r="L189" s="824">
        <v>203027.51629999999</v>
      </c>
      <c r="M189" s="824">
        <v>324844.03100000002</v>
      </c>
      <c r="N189" s="824">
        <v>270703.35509999999</v>
      </c>
      <c r="O189" s="824">
        <v>433125.37469999999</v>
      </c>
      <c r="P189" s="824">
        <v>338379.19390000001</v>
      </c>
      <c r="Q189" s="824">
        <v>541406.71829999995</v>
      </c>
      <c r="R189" s="824">
        <v>383496.41979999997</v>
      </c>
      <c r="S189" s="824">
        <v>613594.28079999995</v>
      </c>
      <c r="T189" s="824">
        <v>428613.64559999999</v>
      </c>
      <c r="U189" s="824">
        <v>685781.84310000006</v>
      </c>
    </row>
    <row r="190" spans="1:21" ht="14.5">
      <c r="A190" s="823" t="s">
        <v>1183</v>
      </c>
      <c r="B190" s="823" t="s">
        <v>426</v>
      </c>
      <c r="C190" s="823" t="s">
        <v>437</v>
      </c>
      <c r="D190" s="823" t="s">
        <v>505</v>
      </c>
      <c r="E190" s="823" t="s">
        <v>440</v>
      </c>
      <c r="F190" s="823" t="s">
        <v>1179</v>
      </c>
      <c r="G190" s="823" t="s">
        <v>165</v>
      </c>
      <c r="H190" s="824">
        <v>132126.31159999999</v>
      </c>
      <c r="I190" s="824">
        <v>231221.0453</v>
      </c>
      <c r="J190" s="824">
        <v>171733.51550000001</v>
      </c>
      <c r="K190" s="824">
        <v>300533.65210000001</v>
      </c>
      <c r="L190" s="824">
        <v>206525.4154</v>
      </c>
      <c r="M190" s="824">
        <v>361419.47690000001</v>
      </c>
      <c r="N190" s="824">
        <v>248180.3988</v>
      </c>
      <c r="O190" s="824">
        <v>434315.69790000003</v>
      </c>
      <c r="P190" s="824">
        <v>292312.5062</v>
      </c>
      <c r="Q190" s="824">
        <v>511546.88579999999</v>
      </c>
      <c r="R190" s="824">
        <v>320378.06310000003</v>
      </c>
      <c r="S190" s="824">
        <v>560661.61040000001</v>
      </c>
      <c r="T190" s="824">
        <v>347471.63280000002</v>
      </c>
      <c r="U190" s="824">
        <v>608075.35750000004</v>
      </c>
    </row>
    <row r="191" spans="1:21" ht="14.5">
      <c r="A191" s="823" t="s">
        <v>1183</v>
      </c>
      <c r="B191" s="823" t="s">
        <v>426</v>
      </c>
      <c r="C191" s="823" t="s">
        <v>437</v>
      </c>
      <c r="D191" s="823" t="s">
        <v>505</v>
      </c>
      <c r="E191" s="823" t="s">
        <v>440</v>
      </c>
      <c r="F191" s="823" t="s">
        <v>1180</v>
      </c>
      <c r="G191" s="823" t="s">
        <v>19</v>
      </c>
      <c r="H191" s="824">
        <v>116380.46739999999</v>
      </c>
      <c r="I191" s="824">
        <v>203665.8181</v>
      </c>
      <c r="J191" s="824">
        <v>152748.52619999999</v>
      </c>
      <c r="K191" s="824">
        <v>267309.92090000003</v>
      </c>
      <c r="L191" s="824">
        <v>186049.39120000001</v>
      </c>
      <c r="M191" s="824">
        <v>325586.43449999997</v>
      </c>
      <c r="N191" s="824">
        <v>228745.52840000001</v>
      </c>
      <c r="O191" s="824">
        <v>400304.67450000002</v>
      </c>
      <c r="P191" s="824">
        <v>271875.04320000001</v>
      </c>
      <c r="Q191" s="824">
        <v>475781.32559999998</v>
      </c>
      <c r="R191" s="824">
        <v>299728.51319999999</v>
      </c>
      <c r="S191" s="824">
        <v>524524.89809999999</v>
      </c>
      <c r="T191" s="824">
        <v>326102.27299999999</v>
      </c>
      <c r="U191" s="824">
        <v>570678.97759999998</v>
      </c>
    </row>
    <row r="192" spans="1:21" ht="14.5">
      <c r="A192" s="823" t="s">
        <v>1183</v>
      </c>
      <c r="B192" s="823" t="s">
        <v>426</v>
      </c>
      <c r="C192" s="823" t="s">
        <v>437</v>
      </c>
      <c r="D192" s="823" t="s">
        <v>505</v>
      </c>
      <c r="E192" s="823" t="s">
        <v>440</v>
      </c>
      <c r="F192" s="823" t="s">
        <v>1181</v>
      </c>
      <c r="G192" s="823" t="s">
        <v>44</v>
      </c>
      <c r="H192" s="824">
        <v>102411.069</v>
      </c>
      <c r="I192" s="824">
        <v>179219.3708</v>
      </c>
      <c r="J192" s="824">
        <v>139376.95199999999</v>
      </c>
      <c r="K192" s="824">
        <v>243909.66589999999</v>
      </c>
      <c r="L192" s="824">
        <v>176246.68890000001</v>
      </c>
      <c r="M192" s="824">
        <v>308431.70549999998</v>
      </c>
      <c r="N192" s="824">
        <v>232034.08110000001</v>
      </c>
      <c r="O192" s="824">
        <v>406059.64199999999</v>
      </c>
      <c r="P192" s="824">
        <v>287266.19130000001</v>
      </c>
      <c r="Q192" s="824">
        <v>502715.83470000001</v>
      </c>
      <c r="R192" s="824">
        <v>323470.61810000002</v>
      </c>
      <c r="S192" s="824">
        <v>566073.58169999998</v>
      </c>
      <c r="T192" s="824">
        <v>359181.46090000001</v>
      </c>
      <c r="U192" s="824">
        <v>628567.55649999995</v>
      </c>
    </row>
    <row r="193" spans="1:21" ht="14.5">
      <c r="A193" s="823" t="s">
        <v>1183</v>
      </c>
      <c r="B193" s="823" t="s">
        <v>426</v>
      </c>
      <c r="C193" s="823" t="s">
        <v>437</v>
      </c>
      <c r="D193" s="823" t="s">
        <v>505</v>
      </c>
      <c r="E193" s="823" t="s">
        <v>440</v>
      </c>
      <c r="F193" s="823" t="s">
        <v>1182</v>
      </c>
      <c r="G193" s="823" t="s">
        <v>21</v>
      </c>
      <c r="H193" s="824">
        <v>114384.3705</v>
      </c>
      <c r="I193" s="824">
        <v>183014.99540000001</v>
      </c>
      <c r="J193" s="824">
        <v>160138.11859999999</v>
      </c>
      <c r="K193" s="824">
        <v>256220.99350000001</v>
      </c>
      <c r="L193" s="824">
        <v>205891.86670000001</v>
      </c>
      <c r="M193" s="824">
        <v>329426.99170000001</v>
      </c>
      <c r="N193" s="824">
        <v>274522.489</v>
      </c>
      <c r="O193" s="824">
        <v>439235.989</v>
      </c>
      <c r="P193" s="824">
        <v>343153.11119999998</v>
      </c>
      <c r="Q193" s="824">
        <v>549044.98600000003</v>
      </c>
      <c r="R193" s="824">
        <v>388906.85940000002</v>
      </c>
      <c r="S193" s="824">
        <v>622250.98430000001</v>
      </c>
      <c r="T193" s="824">
        <v>434660.60759999999</v>
      </c>
      <c r="U193" s="824">
        <v>695456.98250000004</v>
      </c>
    </row>
    <row r="194" spans="1:21" ht="14.5">
      <c r="A194" s="823" t="s">
        <v>1183</v>
      </c>
      <c r="B194" s="823" t="s">
        <v>426</v>
      </c>
      <c r="C194" s="823" t="s">
        <v>437</v>
      </c>
      <c r="D194" s="823" t="s">
        <v>505</v>
      </c>
      <c r="E194" s="823" t="s">
        <v>1005</v>
      </c>
      <c r="F194" s="823" t="s">
        <v>1179</v>
      </c>
      <c r="G194" s="823" t="s">
        <v>165</v>
      </c>
      <c r="H194" s="824">
        <v>128469.42750000001</v>
      </c>
      <c r="I194" s="824">
        <v>224821.49830000001</v>
      </c>
      <c r="J194" s="824">
        <v>166985.14689999999</v>
      </c>
      <c r="K194" s="824">
        <v>292224.00719999999</v>
      </c>
      <c r="L194" s="824">
        <v>200818.32269999999</v>
      </c>
      <c r="M194" s="824">
        <v>351432.06479999999</v>
      </c>
      <c r="N194" s="824">
        <v>241327.53520000001</v>
      </c>
      <c r="O194" s="824">
        <v>422323.18660000002</v>
      </c>
      <c r="P194" s="824">
        <v>284244.54249999998</v>
      </c>
      <c r="Q194" s="824">
        <v>497427.94939999998</v>
      </c>
      <c r="R194" s="824">
        <v>311537.01730000001</v>
      </c>
      <c r="S194" s="824">
        <v>545189.78040000005</v>
      </c>
      <c r="T194" s="824">
        <v>337886.63589999999</v>
      </c>
      <c r="U194" s="824">
        <v>591301.61270000006</v>
      </c>
    </row>
    <row r="195" spans="1:21" ht="14.5">
      <c r="A195" s="823" t="s">
        <v>1183</v>
      </c>
      <c r="B195" s="823" t="s">
        <v>426</v>
      </c>
      <c r="C195" s="823" t="s">
        <v>437</v>
      </c>
      <c r="D195" s="823" t="s">
        <v>505</v>
      </c>
      <c r="E195" s="823" t="s">
        <v>1005</v>
      </c>
      <c r="F195" s="823" t="s">
        <v>1180</v>
      </c>
      <c r="G195" s="823" t="s">
        <v>19</v>
      </c>
      <c r="H195" s="824">
        <v>113141.6143</v>
      </c>
      <c r="I195" s="824">
        <v>197997.82500000001</v>
      </c>
      <c r="J195" s="824">
        <v>148504.18350000001</v>
      </c>
      <c r="K195" s="824">
        <v>259882.32120000001</v>
      </c>
      <c r="L195" s="824">
        <v>180885.90919999999</v>
      </c>
      <c r="M195" s="824">
        <v>316550.34120000002</v>
      </c>
      <c r="N195" s="824">
        <v>222408.63430000001</v>
      </c>
      <c r="O195" s="824">
        <v>389215.11</v>
      </c>
      <c r="P195" s="824">
        <v>264349.66649999999</v>
      </c>
      <c r="Q195" s="824">
        <v>462611.91639999999</v>
      </c>
      <c r="R195" s="824">
        <v>291435.6851</v>
      </c>
      <c r="S195" s="824">
        <v>510012.44900000002</v>
      </c>
      <c r="T195" s="824">
        <v>317084.60350000003</v>
      </c>
      <c r="U195" s="824">
        <v>554898.05619999999</v>
      </c>
    </row>
    <row r="196" spans="1:21" ht="14.5">
      <c r="A196" s="823" t="s">
        <v>1183</v>
      </c>
      <c r="B196" s="823" t="s">
        <v>426</v>
      </c>
      <c r="C196" s="823" t="s">
        <v>437</v>
      </c>
      <c r="D196" s="823" t="s">
        <v>505</v>
      </c>
      <c r="E196" s="823" t="s">
        <v>1005</v>
      </c>
      <c r="F196" s="823" t="s">
        <v>1181</v>
      </c>
      <c r="G196" s="823" t="s">
        <v>44</v>
      </c>
      <c r="H196" s="824">
        <v>99542.481899999999</v>
      </c>
      <c r="I196" s="824">
        <v>174199.34340000001</v>
      </c>
      <c r="J196" s="824">
        <v>135467.08590000001</v>
      </c>
      <c r="K196" s="824">
        <v>237067.40040000001</v>
      </c>
      <c r="L196" s="824">
        <v>171298.09650000001</v>
      </c>
      <c r="M196" s="824">
        <v>299771.66879999998</v>
      </c>
      <c r="N196" s="824">
        <v>225514.58180000001</v>
      </c>
      <c r="O196" s="824">
        <v>394650.5183</v>
      </c>
      <c r="P196" s="824">
        <v>279190.52710000001</v>
      </c>
      <c r="Q196" s="824">
        <v>488583.42259999999</v>
      </c>
      <c r="R196" s="824">
        <v>314373.89069999999</v>
      </c>
      <c r="S196" s="824">
        <v>550154.30870000005</v>
      </c>
      <c r="T196" s="824">
        <v>349076.77419999999</v>
      </c>
      <c r="U196" s="824">
        <v>610884.35490000003</v>
      </c>
    </row>
    <row r="197" spans="1:21" ht="14.5">
      <c r="A197" s="823" t="s">
        <v>1183</v>
      </c>
      <c r="B197" s="823" t="s">
        <v>426</v>
      </c>
      <c r="C197" s="823" t="s">
        <v>437</v>
      </c>
      <c r="D197" s="823" t="s">
        <v>505</v>
      </c>
      <c r="E197" s="823" t="s">
        <v>1005</v>
      </c>
      <c r="F197" s="823" t="s">
        <v>1182</v>
      </c>
      <c r="G197" s="823" t="s">
        <v>21</v>
      </c>
      <c r="H197" s="824">
        <v>111220.8789</v>
      </c>
      <c r="I197" s="824">
        <v>177953.40890000001</v>
      </c>
      <c r="J197" s="824">
        <v>155709.2304</v>
      </c>
      <c r="K197" s="824">
        <v>249134.77239999999</v>
      </c>
      <c r="L197" s="824">
        <v>200197.58199999999</v>
      </c>
      <c r="M197" s="824">
        <v>320316.136</v>
      </c>
      <c r="N197" s="824">
        <v>266930.10930000001</v>
      </c>
      <c r="O197" s="824">
        <v>427088.1813</v>
      </c>
      <c r="P197" s="824">
        <v>333662.63669999997</v>
      </c>
      <c r="Q197" s="824">
        <v>533860.22660000005</v>
      </c>
      <c r="R197" s="824">
        <v>378150.98820000002</v>
      </c>
      <c r="S197" s="824">
        <v>605041.59010000003</v>
      </c>
      <c r="T197" s="824">
        <v>422639.33970000001</v>
      </c>
      <c r="U197" s="824">
        <v>676222.95369999995</v>
      </c>
    </row>
    <row r="198" spans="1:21" ht="14.5">
      <c r="A198" s="823" t="s">
        <v>1183</v>
      </c>
      <c r="B198" s="823" t="s">
        <v>426</v>
      </c>
      <c r="C198" s="823" t="s">
        <v>441</v>
      </c>
      <c r="D198" s="823" t="s">
        <v>506</v>
      </c>
      <c r="E198" s="823" t="s">
        <v>1006</v>
      </c>
      <c r="F198" s="823" t="s">
        <v>1179</v>
      </c>
      <c r="G198" s="823" t="s">
        <v>165</v>
      </c>
      <c r="H198" s="824">
        <v>138699.48759999999</v>
      </c>
      <c r="I198" s="824">
        <v>242724.10329999999</v>
      </c>
      <c r="J198" s="824">
        <v>180439.56030000001</v>
      </c>
      <c r="K198" s="824">
        <v>315769.23060000001</v>
      </c>
      <c r="L198" s="824">
        <v>217107.13560000001</v>
      </c>
      <c r="M198" s="824">
        <v>379937.48729999998</v>
      </c>
      <c r="N198" s="824">
        <v>261078.93090000001</v>
      </c>
      <c r="O198" s="824">
        <v>456888.12900000002</v>
      </c>
      <c r="P198" s="824">
        <v>307624.67</v>
      </c>
      <c r="Q198" s="824">
        <v>538343.17240000004</v>
      </c>
      <c r="R198" s="824">
        <v>337213.27639999997</v>
      </c>
      <c r="S198" s="824">
        <v>590123.23360000004</v>
      </c>
      <c r="T198" s="824">
        <v>365858.06410000002</v>
      </c>
      <c r="U198" s="824">
        <v>640251.61230000004</v>
      </c>
    </row>
    <row r="199" spans="1:21" ht="14.5">
      <c r="A199" s="823" t="s">
        <v>1183</v>
      </c>
      <c r="B199" s="823" t="s">
        <v>426</v>
      </c>
      <c r="C199" s="823" t="s">
        <v>441</v>
      </c>
      <c r="D199" s="823" t="s">
        <v>506</v>
      </c>
      <c r="E199" s="823" t="s">
        <v>1006</v>
      </c>
      <c r="F199" s="823" t="s">
        <v>1180</v>
      </c>
      <c r="G199" s="823" t="s">
        <v>19</v>
      </c>
      <c r="H199" s="824">
        <v>121560.2056</v>
      </c>
      <c r="I199" s="824">
        <v>212730.35990000001</v>
      </c>
      <c r="J199" s="824">
        <v>159774.48310000001</v>
      </c>
      <c r="K199" s="824">
        <v>279605.3456</v>
      </c>
      <c r="L199" s="824">
        <v>194819.07329999999</v>
      </c>
      <c r="M199" s="824">
        <v>340933.37839999999</v>
      </c>
      <c r="N199" s="824">
        <v>239924.16</v>
      </c>
      <c r="O199" s="824">
        <v>419867.27990000002</v>
      </c>
      <c r="P199" s="824">
        <v>285378.58140000002</v>
      </c>
      <c r="Q199" s="824">
        <v>499412.51750000002</v>
      </c>
      <c r="R199" s="824">
        <v>314736.3322</v>
      </c>
      <c r="S199" s="824">
        <v>550788.58149999997</v>
      </c>
      <c r="T199" s="824">
        <v>342597.61</v>
      </c>
      <c r="U199" s="824">
        <v>599545.8175</v>
      </c>
    </row>
    <row r="200" spans="1:21" ht="14.5">
      <c r="A200" s="823" t="s">
        <v>1183</v>
      </c>
      <c r="B200" s="823" t="s">
        <v>426</v>
      </c>
      <c r="C200" s="823" t="s">
        <v>441</v>
      </c>
      <c r="D200" s="823" t="s">
        <v>506</v>
      </c>
      <c r="E200" s="823" t="s">
        <v>1006</v>
      </c>
      <c r="F200" s="823" t="s">
        <v>1181</v>
      </c>
      <c r="G200" s="823" t="s">
        <v>44</v>
      </c>
      <c r="H200" s="824">
        <v>106333.8887</v>
      </c>
      <c r="I200" s="824">
        <v>186084.3052</v>
      </c>
      <c r="J200" s="824">
        <v>144515.04579999999</v>
      </c>
      <c r="K200" s="824">
        <v>252901.3303</v>
      </c>
      <c r="L200" s="824">
        <v>182591.54860000001</v>
      </c>
      <c r="M200" s="824">
        <v>319535.20990000002</v>
      </c>
      <c r="N200" s="824">
        <v>240231.81400000001</v>
      </c>
      <c r="O200" s="824">
        <v>420405.67440000002</v>
      </c>
      <c r="P200" s="824">
        <v>297267.65730000002</v>
      </c>
      <c r="Q200" s="824">
        <v>520218.40019999997</v>
      </c>
      <c r="R200" s="824">
        <v>334619.97279999999</v>
      </c>
      <c r="S200" s="824">
        <v>585584.95239999995</v>
      </c>
      <c r="T200" s="824">
        <v>371435.02439999999</v>
      </c>
      <c r="U200" s="824">
        <v>650011.29260000004</v>
      </c>
    </row>
    <row r="201" spans="1:21" ht="14.5">
      <c r="A201" s="823" t="s">
        <v>1183</v>
      </c>
      <c r="B201" s="823" t="s">
        <v>426</v>
      </c>
      <c r="C201" s="823" t="s">
        <v>441</v>
      </c>
      <c r="D201" s="823" t="s">
        <v>506</v>
      </c>
      <c r="E201" s="823" t="s">
        <v>1006</v>
      </c>
      <c r="F201" s="823" t="s">
        <v>1182</v>
      </c>
      <c r="G201" s="823" t="s">
        <v>21</v>
      </c>
      <c r="H201" s="824">
        <v>120155.4311</v>
      </c>
      <c r="I201" s="824">
        <v>192248.69270000001</v>
      </c>
      <c r="J201" s="824">
        <v>168217.6035</v>
      </c>
      <c r="K201" s="824">
        <v>269148.16960000002</v>
      </c>
      <c r="L201" s="824">
        <v>216279.77600000001</v>
      </c>
      <c r="M201" s="824">
        <v>346047.64679999999</v>
      </c>
      <c r="N201" s="824">
        <v>288373.03460000001</v>
      </c>
      <c r="O201" s="824">
        <v>461396.86229999998</v>
      </c>
      <c r="P201" s="824">
        <v>360466.29330000002</v>
      </c>
      <c r="Q201" s="824">
        <v>576746.07779999997</v>
      </c>
      <c r="R201" s="824">
        <v>408528.4657</v>
      </c>
      <c r="S201" s="824">
        <v>653645.55489999999</v>
      </c>
      <c r="T201" s="824">
        <v>456590.63819999999</v>
      </c>
      <c r="U201" s="824">
        <v>730545.03189999994</v>
      </c>
    </row>
    <row r="202" spans="1:21" ht="14.5">
      <c r="A202" s="823" t="s">
        <v>1183</v>
      </c>
      <c r="B202" s="823" t="s">
        <v>426</v>
      </c>
      <c r="C202" s="823" t="s">
        <v>441</v>
      </c>
      <c r="D202" s="823" t="s">
        <v>506</v>
      </c>
      <c r="E202" s="823" t="s">
        <v>444</v>
      </c>
      <c r="F202" s="823" t="s">
        <v>1179</v>
      </c>
      <c r="G202" s="823" t="s">
        <v>165</v>
      </c>
      <c r="H202" s="824">
        <v>137451.38879999999</v>
      </c>
      <c r="I202" s="824">
        <v>240539.93040000001</v>
      </c>
      <c r="J202" s="824">
        <v>178856.92490000001</v>
      </c>
      <c r="K202" s="824">
        <v>312999.61849999998</v>
      </c>
      <c r="L202" s="824">
        <v>215231.15040000001</v>
      </c>
      <c r="M202" s="824">
        <v>376654.51319999999</v>
      </c>
      <c r="N202" s="824">
        <v>258869.07310000001</v>
      </c>
      <c r="O202" s="824">
        <v>453020.87770000001</v>
      </c>
      <c r="P202" s="824">
        <v>305051.09989999997</v>
      </c>
      <c r="Q202" s="824">
        <v>533839.42480000004</v>
      </c>
      <c r="R202" s="824">
        <v>334405.50799999997</v>
      </c>
      <c r="S202" s="824">
        <v>585209.63910000003</v>
      </c>
      <c r="T202" s="824">
        <v>362843.93550000002</v>
      </c>
      <c r="U202" s="824">
        <v>634976.88710000005</v>
      </c>
    </row>
    <row r="203" spans="1:21" ht="14.5">
      <c r="A203" s="823" t="s">
        <v>1183</v>
      </c>
      <c r="B203" s="823" t="s">
        <v>426</v>
      </c>
      <c r="C203" s="823" t="s">
        <v>441</v>
      </c>
      <c r="D203" s="823" t="s">
        <v>506</v>
      </c>
      <c r="E203" s="823" t="s">
        <v>444</v>
      </c>
      <c r="F203" s="823" t="s">
        <v>1180</v>
      </c>
      <c r="G203" s="823" t="s">
        <v>19</v>
      </c>
      <c r="H203" s="824">
        <v>120312.10679999999</v>
      </c>
      <c r="I203" s="824">
        <v>210546.1869</v>
      </c>
      <c r="J203" s="824">
        <v>158191.84770000001</v>
      </c>
      <c r="K203" s="824">
        <v>276835.73340000003</v>
      </c>
      <c r="L203" s="824">
        <v>192943.08809999999</v>
      </c>
      <c r="M203" s="824">
        <v>337650.40419999999</v>
      </c>
      <c r="N203" s="824">
        <v>237714.3021</v>
      </c>
      <c r="O203" s="824">
        <v>416000.02860000002</v>
      </c>
      <c r="P203" s="824">
        <v>282805.01140000002</v>
      </c>
      <c r="Q203" s="824">
        <v>494908.76990000001</v>
      </c>
      <c r="R203" s="824">
        <v>311928.56390000001</v>
      </c>
      <c r="S203" s="824">
        <v>545874.98690000002</v>
      </c>
      <c r="T203" s="824">
        <v>339583.48139999999</v>
      </c>
      <c r="U203" s="824">
        <v>594271.09239999996</v>
      </c>
    </row>
    <row r="204" spans="1:21" ht="14.5">
      <c r="A204" s="823" t="s">
        <v>1183</v>
      </c>
      <c r="B204" s="823" t="s">
        <v>426</v>
      </c>
      <c r="C204" s="823" t="s">
        <v>441</v>
      </c>
      <c r="D204" s="823" t="s">
        <v>506</v>
      </c>
      <c r="E204" s="823" t="s">
        <v>444</v>
      </c>
      <c r="F204" s="823" t="s">
        <v>1181</v>
      </c>
      <c r="G204" s="823" t="s">
        <v>44</v>
      </c>
      <c r="H204" s="824">
        <v>105080.74619999999</v>
      </c>
      <c r="I204" s="824">
        <v>183891.3058</v>
      </c>
      <c r="J204" s="824">
        <v>142760.64629999999</v>
      </c>
      <c r="K204" s="824">
        <v>249831.1311</v>
      </c>
      <c r="L204" s="824">
        <v>180335.89199999999</v>
      </c>
      <c r="M204" s="824">
        <v>315587.81099999999</v>
      </c>
      <c r="N204" s="824">
        <v>237224.27179999999</v>
      </c>
      <c r="O204" s="824">
        <v>415142.47580000001</v>
      </c>
      <c r="P204" s="824">
        <v>293508.22970000003</v>
      </c>
      <c r="Q204" s="824">
        <v>513639.402</v>
      </c>
      <c r="R204" s="824">
        <v>330359.28820000001</v>
      </c>
      <c r="S204" s="824">
        <v>578128.75439999998</v>
      </c>
      <c r="T204" s="824">
        <v>366673.08270000003</v>
      </c>
      <c r="U204" s="824">
        <v>641677.89469999995</v>
      </c>
    </row>
    <row r="205" spans="1:21" ht="14.5">
      <c r="A205" s="823" t="s">
        <v>1183</v>
      </c>
      <c r="B205" s="823" t="s">
        <v>426</v>
      </c>
      <c r="C205" s="823" t="s">
        <v>441</v>
      </c>
      <c r="D205" s="823" t="s">
        <v>506</v>
      </c>
      <c r="E205" s="823" t="s">
        <v>444</v>
      </c>
      <c r="F205" s="823" t="s">
        <v>1182</v>
      </c>
      <c r="G205" s="823" t="s">
        <v>21</v>
      </c>
      <c r="H205" s="824">
        <v>119094.5606</v>
      </c>
      <c r="I205" s="824">
        <v>190551.29980000001</v>
      </c>
      <c r="J205" s="824">
        <v>166732.3848</v>
      </c>
      <c r="K205" s="824">
        <v>266771.81959999999</v>
      </c>
      <c r="L205" s="824">
        <v>214370.20910000001</v>
      </c>
      <c r="M205" s="824">
        <v>342992.33960000001</v>
      </c>
      <c r="N205" s="824">
        <v>285826.94540000003</v>
      </c>
      <c r="O205" s="824">
        <v>457323.11940000003</v>
      </c>
      <c r="P205" s="824">
        <v>357283.68170000002</v>
      </c>
      <c r="Q205" s="824">
        <v>571653.89930000005</v>
      </c>
      <c r="R205" s="824">
        <v>404921.50599999999</v>
      </c>
      <c r="S205" s="824">
        <v>647874.4192</v>
      </c>
      <c r="T205" s="824">
        <v>452559.33020000003</v>
      </c>
      <c r="U205" s="824">
        <v>724094.93909999996</v>
      </c>
    </row>
    <row r="206" spans="1:21" ht="14.5">
      <c r="A206" s="823" t="s">
        <v>1183</v>
      </c>
      <c r="B206" s="823" t="s">
        <v>426</v>
      </c>
      <c r="C206" s="823" t="s">
        <v>441</v>
      </c>
      <c r="D206" s="823" t="s">
        <v>506</v>
      </c>
      <c r="E206" s="823" t="s">
        <v>445</v>
      </c>
      <c r="F206" s="823" t="s">
        <v>1179</v>
      </c>
      <c r="G206" s="823" t="s">
        <v>165</v>
      </c>
      <c r="H206" s="824">
        <v>139352.6819</v>
      </c>
      <c r="I206" s="824">
        <v>243867.19330000001</v>
      </c>
      <c r="J206" s="824">
        <v>181230.7335</v>
      </c>
      <c r="K206" s="824">
        <v>317153.78360000002</v>
      </c>
      <c r="L206" s="824">
        <v>218018.76029999999</v>
      </c>
      <c r="M206" s="824">
        <v>381532.83059999999</v>
      </c>
      <c r="N206" s="824">
        <v>262109.4431</v>
      </c>
      <c r="O206" s="824">
        <v>458691.52529999998</v>
      </c>
      <c r="P206" s="824">
        <v>308795.71919999999</v>
      </c>
      <c r="Q206" s="824">
        <v>540392.50840000005</v>
      </c>
      <c r="R206" s="824">
        <v>338477.93030000001</v>
      </c>
      <c r="S206" s="824">
        <v>592336.37809999997</v>
      </c>
      <c r="T206" s="824">
        <v>367184.27600000001</v>
      </c>
      <c r="U206" s="824">
        <v>642572.48309999995</v>
      </c>
    </row>
    <row r="207" spans="1:21" ht="14.5">
      <c r="A207" s="823" t="s">
        <v>1183</v>
      </c>
      <c r="B207" s="823" t="s">
        <v>426</v>
      </c>
      <c r="C207" s="823" t="s">
        <v>441</v>
      </c>
      <c r="D207" s="823" t="s">
        <v>506</v>
      </c>
      <c r="E207" s="823" t="s">
        <v>445</v>
      </c>
      <c r="F207" s="823" t="s">
        <v>1180</v>
      </c>
      <c r="G207" s="823" t="s">
        <v>19</v>
      </c>
      <c r="H207" s="824">
        <v>122352.7435</v>
      </c>
      <c r="I207" s="824">
        <v>214117.30119999999</v>
      </c>
      <c r="J207" s="824">
        <v>160733.66500000001</v>
      </c>
      <c r="K207" s="824">
        <v>281283.91360000003</v>
      </c>
      <c r="L207" s="824">
        <v>195911.90169999999</v>
      </c>
      <c r="M207" s="824">
        <v>342845.82799999998</v>
      </c>
      <c r="N207" s="824">
        <v>241126.66200000001</v>
      </c>
      <c r="O207" s="824">
        <v>421971.65840000001</v>
      </c>
      <c r="P207" s="824">
        <v>286730.49300000002</v>
      </c>
      <c r="Q207" s="824">
        <v>501778.3627</v>
      </c>
      <c r="R207" s="824">
        <v>316183.7255</v>
      </c>
      <c r="S207" s="824">
        <v>553321.51950000005</v>
      </c>
      <c r="T207" s="824">
        <v>344112.93109999999</v>
      </c>
      <c r="U207" s="824">
        <v>602197.62950000004</v>
      </c>
    </row>
    <row r="208" spans="1:21" ht="14.5">
      <c r="A208" s="823" t="s">
        <v>1183</v>
      </c>
      <c r="B208" s="823" t="s">
        <v>426</v>
      </c>
      <c r="C208" s="823" t="s">
        <v>441</v>
      </c>
      <c r="D208" s="823" t="s">
        <v>506</v>
      </c>
      <c r="E208" s="823" t="s">
        <v>445</v>
      </c>
      <c r="F208" s="823" t="s">
        <v>1181</v>
      </c>
      <c r="G208" s="823" t="s">
        <v>44</v>
      </c>
      <c r="H208" s="824">
        <v>107257.4143</v>
      </c>
      <c r="I208" s="824">
        <v>187700.4749</v>
      </c>
      <c r="J208" s="824">
        <v>145843.36689999999</v>
      </c>
      <c r="K208" s="824">
        <v>255225.8922</v>
      </c>
      <c r="L208" s="824">
        <v>184325.51610000001</v>
      </c>
      <c r="M208" s="824">
        <v>322569.65299999999</v>
      </c>
      <c r="N208" s="824">
        <v>242569.9785</v>
      </c>
      <c r="O208" s="824">
        <v>424497.46240000002</v>
      </c>
      <c r="P208" s="824">
        <v>300214.93300000002</v>
      </c>
      <c r="Q208" s="824">
        <v>525376.13269999996</v>
      </c>
      <c r="R208" s="824">
        <v>337978.78269999998</v>
      </c>
      <c r="S208" s="824">
        <v>591462.86970000004</v>
      </c>
      <c r="T208" s="824">
        <v>375209.73629999999</v>
      </c>
      <c r="U208" s="824">
        <v>656617.03839999996</v>
      </c>
    </row>
    <row r="209" spans="1:21" ht="14.5">
      <c r="A209" s="823" t="s">
        <v>1183</v>
      </c>
      <c r="B209" s="823" t="s">
        <v>426</v>
      </c>
      <c r="C209" s="823" t="s">
        <v>441</v>
      </c>
      <c r="D209" s="823" t="s">
        <v>506</v>
      </c>
      <c r="E209" s="823" t="s">
        <v>445</v>
      </c>
      <c r="F209" s="823" t="s">
        <v>1182</v>
      </c>
      <c r="G209" s="823" t="s">
        <v>21</v>
      </c>
      <c r="H209" s="824">
        <v>120692.2461</v>
      </c>
      <c r="I209" s="824">
        <v>193107.59650000001</v>
      </c>
      <c r="J209" s="824">
        <v>168969.14439999999</v>
      </c>
      <c r="K209" s="824">
        <v>270350.63500000001</v>
      </c>
      <c r="L209" s="824">
        <v>217246.0428</v>
      </c>
      <c r="M209" s="824">
        <v>347593.67379999999</v>
      </c>
      <c r="N209" s="824">
        <v>289661.39039999997</v>
      </c>
      <c r="O209" s="824">
        <v>463458.2316</v>
      </c>
      <c r="P209" s="824">
        <v>362076.73800000001</v>
      </c>
      <c r="Q209" s="824">
        <v>579322.78949999996</v>
      </c>
      <c r="R209" s="824">
        <v>410353.63640000002</v>
      </c>
      <c r="S209" s="824">
        <v>656565.82810000004</v>
      </c>
      <c r="T209" s="824">
        <v>458630.53480000002</v>
      </c>
      <c r="U209" s="824">
        <v>733808.86670000001</v>
      </c>
    </row>
    <row r="210" spans="1:21" ht="14.5">
      <c r="A210" s="823" t="s">
        <v>1183</v>
      </c>
      <c r="B210" s="823" t="s">
        <v>426</v>
      </c>
      <c r="C210" s="823" t="s">
        <v>441</v>
      </c>
      <c r="D210" s="823" t="s">
        <v>506</v>
      </c>
      <c r="E210" s="823" t="s">
        <v>446</v>
      </c>
      <c r="F210" s="823" t="s">
        <v>1179</v>
      </c>
      <c r="G210" s="823" t="s">
        <v>165</v>
      </c>
      <c r="H210" s="824">
        <v>126568.1419</v>
      </c>
      <c r="I210" s="824">
        <v>221494.24840000001</v>
      </c>
      <c r="J210" s="824">
        <v>164611.34770000001</v>
      </c>
      <c r="K210" s="824">
        <v>288069.85859999998</v>
      </c>
      <c r="L210" s="824">
        <v>198030.72399999999</v>
      </c>
      <c r="M210" s="824">
        <v>346553.76699999999</v>
      </c>
      <c r="N210" s="824">
        <v>238087.1784</v>
      </c>
      <c r="O210" s="824">
        <v>416652.56219999999</v>
      </c>
      <c r="P210" s="824">
        <v>280499.9387</v>
      </c>
      <c r="Q210" s="824">
        <v>490874.89260000002</v>
      </c>
      <c r="R210" s="824">
        <v>307464.61180000001</v>
      </c>
      <c r="S210" s="824">
        <v>538063.07070000004</v>
      </c>
      <c r="T210" s="824">
        <v>333546.31329999998</v>
      </c>
      <c r="U210" s="824">
        <v>583706.04830000002</v>
      </c>
    </row>
    <row r="211" spans="1:21" ht="14.5">
      <c r="A211" s="823" t="s">
        <v>1183</v>
      </c>
      <c r="B211" s="823" t="s">
        <v>426</v>
      </c>
      <c r="C211" s="823" t="s">
        <v>441</v>
      </c>
      <c r="D211" s="823" t="s">
        <v>506</v>
      </c>
      <c r="E211" s="823" t="s">
        <v>446</v>
      </c>
      <c r="F211" s="823" t="s">
        <v>1180</v>
      </c>
      <c r="G211" s="823" t="s">
        <v>19</v>
      </c>
      <c r="H211" s="824">
        <v>111100.985</v>
      </c>
      <c r="I211" s="824">
        <v>194426.72380000001</v>
      </c>
      <c r="J211" s="824">
        <v>145962.3757</v>
      </c>
      <c r="K211" s="824">
        <v>255434.1575</v>
      </c>
      <c r="L211" s="824">
        <v>177917.10690000001</v>
      </c>
      <c r="M211" s="824">
        <v>311354.93709999998</v>
      </c>
      <c r="N211" s="824">
        <v>218996.28760000001</v>
      </c>
      <c r="O211" s="824">
        <v>383243.50329999998</v>
      </c>
      <c r="P211" s="824">
        <v>260424.2003</v>
      </c>
      <c r="Q211" s="824">
        <v>455742.3505</v>
      </c>
      <c r="R211" s="824">
        <v>287180.5404</v>
      </c>
      <c r="S211" s="824">
        <v>502565.94559999998</v>
      </c>
      <c r="T211" s="824">
        <v>312555.17170000001</v>
      </c>
      <c r="U211" s="824">
        <v>546971.55059999996</v>
      </c>
    </row>
    <row r="212" spans="1:21" ht="14.5">
      <c r="A212" s="823" t="s">
        <v>1183</v>
      </c>
      <c r="B212" s="823" t="s">
        <v>426</v>
      </c>
      <c r="C212" s="823" t="s">
        <v>441</v>
      </c>
      <c r="D212" s="823" t="s">
        <v>506</v>
      </c>
      <c r="E212" s="823" t="s">
        <v>446</v>
      </c>
      <c r="F212" s="823" t="s">
        <v>1181</v>
      </c>
      <c r="G212" s="823" t="s">
        <v>44</v>
      </c>
      <c r="H212" s="824">
        <v>97365.821299999996</v>
      </c>
      <c r="I212" s="824">
        <v>170390.18719999999</v>
      </c>
      <c r="J212" s="824">
        <v>132384.37580000001</v>
      </c>
      <c r="K212" s="824">
        <v>231672.65760000001</v>
      </c>
      <c r="L212" s="824">
        <v>167308.48579999999</v>
      </c>
      <c r="M212" s="824">
        <v>292789.85029999999</v>
      </c>
      <c r="N212" s="824">
        <v>220168.89309999999</v>
      </c>
      <c r="O212" s="824">
        <v>385295.56290000002</v>
      </c>
      <c r="P212" s="824">
        <v>272483.84620000003</v>
      </c>
      <c r="Q212" s="824">
        <v>476846.73090000002</v>
      </c>
      <c r="R212" s="824">
        <v>306754.42170000001</v>
      </c>
      <c r="S212" s="824">
        <v>536820.23789999995</v>
      </c>
      <c r="T212" s="824">
        <v>340540.14909999998</v>
      </c>
      <c r="U212" s="824">
        <v>595945.26080000005</v>
      </c>
    </row>
    <row r="213" spans="1:21" ht="14.5">
      <c r="A213" s="823" t="s">
        <v>1183</v>
      </c>
      <c r="B213" s="823" t="s">
        <v>426</v>
      </c>
      <c r="C213" s="823" t="s">
        <v>441</v>
      </c>
      <c r="D213" s="823" t="s">
        <v>506</v>
      </c>
      <c r="E213" s="823" t="s">
        <v>446</v>
      </c>
      <c r="F213" s="823" t="s">
        <v>1182</v>
      </c>
      <c r="G213" s="823" t="s">
        <v>21</v>
      </c>
      <c r="H213" s="824">
        <v>109623.1997</v>
      </c>
      <c r="I213" s="824">
        <v>175397.12220000001</v>
      </c>
      <c r="J213" s="824">
        <v>153472.47959999999</v>
      </c>
      <c r="K213" s="824">
        <v>245555.97099999999</v>
      </c>
      <c r="L213" s="824">
        <v>197321.75959999999</v>
      </c>
      <c r="M213" s="824">
        <v>315714.82</v>
      </c>
      <c r="N213" s="824">
        <v>263095.67940000002</v>
      </c>
      <c r="O213" s="824">
        <v>420953.09340000001</v>
      </c>
      <c r="P213" s="824">
        <v>328869.5993</v>
      </c>
      <c r="Q213" s="824">
        <v>526191.36659999995</v>
      </c>
      <c r="R213" s="824">
        <v>372718.87920000002</v>
      </c>
      <c r="S213" s="824">
        <v>596350.2156</v>
      </c>
      <c r="T213" s="824">
        <v>416568.15909999999</v>
      </c>
      <c r="U213" s="824">
        <v>666509.06449999998</v>
      </c>
    </row>
    <row r="214" spans="1:21" ht="14.5">
      <c r="A214" s="823" t="s">
        <v>1183</v>
      </c>
      <c r="B214" s="823" t="s">
        <v>426</v>
      </c>
      <c r="C214" s="823" t="s">
        <v>441</v>
      </c>
      <c r="D214" s="823" t="s">
        <v>506</v>
      </c>
      <c r="E214" s="823" t="s">
        <v>1007</v>
      </c>
      <c r="F214" s="823" t="s">
        <v>1179</v>
      </c>
      <c r="G214" s="823" t="s">
        <v>165</v>
      </c>
      <c r="H214" s="824">
        <v>137480.52619999999</v>
      </c>
      <c r="I214" s="824">
        <v>240590.9209</v>
      </c>
      <c r="J214" s="824">
        <v>178856.7708</v>
      </c>
      <c r="K214" s="824">
        <v>312999.34899999999</v>
      </c>
      <c r="L214" s="824">
        <v>215204.77129999999</v>
      </c>
      <c r="M214" s="824">
        <v>376608.34980000003</v>
      </c>
      <c r="N214" s="824">
        <v>258794.64309999999</v>
      </c>
      <c r="O214" s="824">
        <v>452890.62530000001</v>
      </c>
      <c r="P214" s="824">
        <v>304935.34879999998</v>
      </c>
      <c r="Q214" s="824">
        <v>533636.86029999994</v>
      </c>
      <c r="R214" s="824">
        <v>334266.2611</v>
      </c>
      <c r="S214" s="824">
        <v>584965.95700000005</v>
      </c>
      <c r="T214" s="824">
        <v>362663.06510000001</v>
      </c>
      <c r="U214" s="824">
        <v>634660.36399999994</v>
      </c>
    </row>
    <row r="215" spans="1:21" ht="14.5">
      <c r="A215" s="823" t="s">
        <v>1183</v>
      </c>
      <c r="B215" s="823" t="s">
        <v>426</v>
      </c>
      <c r="C215" s="823" t="s">
        <v>441</v>
      </c>
      <c r="D215" s="823" t="s">
        <v>506</v>
      </c>
      <c r="E215" s="823" t="s">
        <v>1007</v>
      </c>
      <c r="F215" s="823" t="s">
        <v>1180</v>
      </c>
      <c r="G215" s="823" t="s">
        <v>19</v>
      </c>
      <c r="H215" s="824">
        <v>120480.58779999999</v>
      </c>
      <c r="I215" s="824">
        <v>210841.0287</v>
      </c>
      <c r="J215" s="824">
        <v>158359.7023</v>
      </c>
      <c r="K215" s="824">
        <v>277129.47899999999</v>
      </c>
      <c r="L215" s="824">
        <v>193097.91269999999</v>
      </c>
      <c r="M215" s="824">
        <v>337921.34720000002</v>
      </c>
      <c r="N215" s="824">
        <v>237811.86189999999</v>
      </c>
      <c r="O215" s="824">
        <v>416170.75839999999</v>
      </c>
      <c r="P215" s="824">
        <v>282870.1226</v>
      </c>
      <c r="Q215" s="824">
        <v>495022.7145</v>
      </c>
      <c r="R215" s="824">
        <v>311972.0563</v>
      </c>
      <c r="S215" s="824">
        <v>545951.09829999995</v>
      </c>
      <c r="T215" s="824">
        <v>339591.72019999998</v>
      </c>
      <c r="U215" s="824">
        <v>594285.51029999997</v>
      </c>
    </row>
    <row r="216" spans="1:21" ht="14.5">
      <c r="A216" s="823" t="s">
        <v>1183</v>
      </c>
      <c r="B216" s="823" t="s">
        <v>426</v>
      </c>
      <c r="C216" s="823" t="s">
        <v>441</v>
      </c>
      <c r="D216" s="823" t="s">
        <v>506</v>
      </c>
      <c r="E216" s="823" t="s">
        <v>1007</v>
      </c>
      <c r="F216" s="823" t="s">
        <v>1181</v>
      </c>
      <c r="G216" s="823" t="s">
        <v>44</v>
      </c>
      <c r="H216" s="824">
        <v>105377.69289999999</v>
      </c>
      <c r="I216" s="824">
        <v>184410.9627</v>
      </c>
      <c r="J216" s="824">
        <v>143211.75719999999</v>
      </c>
      <c r="K216" s="824">
        <v>250620.57509999999</v>
      </c>
      <c r="L216" s="824">
        <v>180942.0177</v>
      </c>
      <c r="M216" s="824">
        <v>316648.53100000002</v>
      </c>
      <c r="N216" s="824">
        <v>238058.64749999999</v>
      </c>
      <c r="O216" s="824">
        <v>416602.63319999998</v>
      </c>
      <c r="P216" s="824">
        <v>294575.76929999999</v>
      </c>
      <c r="Q216" s="824">
        <v>515507.59610000002</v>
      </c>
      <c r="R216" s="824">
        <v>331587.7304</v>
      </c>
      <c r="S216" s="824">
        <v>580278.5281</v>
      </c>
      <c r="T216" s="824">
        <v>368066.7954</v>
      </c>
      <c r="U216" s="824">
        <v>644116.89199999999</v>
      </c>
    </row>
    <row r="217" spans="1:21" ht="14.5">
      <c r="A217" s="823" t="s">
        <v>1183</v>
      </c>
      <c r="B217" s="823" t="s">
        <v>426</v>
      </c>
      <c r="C217" s="823" t="s">
        <v>441</v>
      </c>
      <c r="D217" s="823" t="s">
        <v>506</v>
      </c>
      <c r="E217" s="823" t="s">
        <v>1007</v>
      </c>
      <c r="F217" s="823" t="s">
        <v>1182</v>
      </c>
      <c r="G217" s="823" t="s">
        <v>21</v>
      </c>
      <c r="H217" s="824">
        <v>119100.93399999999</v>
      </c>
      <c r="I217" s="824">
        <v>190561.49710000001</v>
      </c>
      <c r="J217" s="824">
        <v>166741.3075</v>
      </c>
      <c r="K217" s="824">
        <v>266786.09590000001</v>
      </c>
      <c r="L217" s="824">
        <v>214381.68109999999</v>
      </c>
      <c r="M217" s="824">
        <v>343010.6948</v>
      </c>
      <c r="N217" s="824">
        <v>285842.2414</v>
      </c>
      <c r="O217" s="824">
        <v>457347.5931</v>
      </c>
      <c r="P217" s="824">
        <v>357302.80170000001</v>
      </c>
      <c r="Q217" s="824">
        <v>571684.49120000005</v>
      </c>
      <c r="R217" s="824">
        <v>404943.1753</v>
      </c>
      <c r="S217" s="824">
        <v>647909.09019999998</v>
      </c>
      <c r="T217" s="824">
        <v>452583.54889999999</v>
      </c>
      <c r="U217" s="824">
        <v>724133.68900000001</v>
      </c>
    </row>
    <row r="218" spans="1:21" ht="14.5">
      <c r="A218" s="823" t="s">
        <v>1183</v>
      </c>
      <c r="B218" s="823" t="s">
        <v>426</v>
      </c>
      <c r="C218" s="823" t="s">
        <v>441</v>
      </c>
      <c r="D218" s="823" t="s">
        <v>506</v>
      </c>
      <c r="E218" s="823" t="s">
        <v>1008</v>
      </c>
      <c r="F218" s="823" t="s">
        <v>1179</v>
      </c>
      <c r="G218" s="823" t="s">
        <v>165</v>
      </c>
      <c r="H218" s="824">
        <v>129064.3395</v>
      </c>
      <c r="I218" s="824">
        <v>225862.59409999999</v>
      </c>
      <c r="J218" s="824">
        <v>167776.61869999999</v>
      </c>
      <c r="K218" s="824">
        <v>293609.08279999997</v>
      </c>
      <c r="L218" s="824">
        <v>201782.69440000001</v>
      </c>
      <c r="M218" s="824">
        <v>353119.71519999998</v>
      </c>
      <c r="N218" s="824">
        <v>242506.89420000001</v>
      </c>
      <c r="O218" s="824">
        <v>424387.06479999999</v>
      </c>
      <c r="P218" s="824">
        <v>285647.07870000001</v>
      </c>
      <c r="Q218" s="824">
        <v>499882.38770000002</v>
      </c>
      <c r="R218" s="824">
        <v>313080.14840000001</v>
      </c>
      <c r="S218" s="824">
        <v>547890.25989999995</v>
      </c>
      <c r="T218" s="824">
        <v>339574.57049999997</v>
      </c>
      <c r="U218" s="824">
        <v>594255.49840000004</v>
      </c>
    </row>
    <row r="219" spans="1:21" ht="14.5">
      <c r="A219" s="823" t="s">
        <v>1183</v>
      </c>
      <c r="B219" s="823" t="s">
        <v>426</v>
      </c>
      <c r="C219" s="823" t="s">
        <v>441</v>
      </c>
      <c r="D219" s="823" t="s">
        <v>506</v>
      </c>
      <c r="E219" s="823" t="s">
        <v>1008</v>
      </c>
      <c r="F219" s="823" t="s">
        <v>1180</v>
      </c>
      <c r="G219" s="823" t="s">
        <v>19</v>
      </c>
      <c r="H219" s="824">
        <v>113597.1826</v>
      </c>
      <c r="I219" s="824">
        <v>198795.06959999999</v>
      </c>
      <c r="J219" s="824">
        <v>149127.64670000001</v>
      </c>
      <c r="K219" s="824">
        <v>260973.3817</v>
      </c>
      <c r="L219" s="824">
        <v>181669.0773</v>
      </c>
      <c r="M219" s="824">
        <v>317920.88520000002</v>
      </c>
      <c r="N219" s="824">
        <v>223416.00339999999</v>
      </c>
      <c r="O219" s="824">
        <v>390978.00589999999</v>
      </c>
      <c r="P219" s="824">
        <v>265571.34039999999</v>
      </c>
      <c r="Q219" s="824">
        <v>464749.8456</v>
      </c>
      <c r="R219" s="824">
        <v>292796.07699999999</v>
      </c>
      <c r="S219" s="824">
        <v>512393.1348</v>
      </c>
      <c r="T219" s="824">
        <v>318583.429</v>
      </c>
      <c r="U219" s="824">
        <v>557521.00080000004</v>
      </c>
    </row>
    <row r="220" spans="1:21" ht="14.5">
      <c r="A220" s="823" t="s">
        <v>1183</v>
      </c>
      <c r="B220" s="823" t="s">
        <v>426</v>
      </c>
      <c r="C220" s="823" t="s">
        <v>441</v>
      </c>
      <c r="D220" s="823" t="s">
        <v>506</v>
      </c>
      <c r="E220" s="823" t="s">
        <v>1008</v>
      </c>
      <c r="F220" s="823" t="s">
        <v>1181</v>
      </c>
      <c r="G220" s="823" t="s">
        <v>44</v>
      </c>
      <c r="H220" s="824">
        <v>99872.106400000004</v>
      </c>
      <c r="I220" s="824">
        <v>174776.18609999999</v>
      </c>
      <c r="J220" s="824">
        <v>135893.17480000001</v>
      </c>
      <c r="K220" s="824">
        <v>237813.05600000001</v>
      </c>
      <c r="L220" s="824">
        <v>171819.799</v>
      </c>
      <c r="M220" s="824">
        <v>300684.6483</v>
      </c>
      <c r="N220" s="824">
        <v>226183.97719999999</v>
      </c>
      <c r="O220" s="824">
        <v>395821.96010000003</v>
      </c>
      <c r="P220" s="824">
        <v>280002.70140000002</v>
      </c>
      <c r="Q220" s="824">
        <v>490004.72749999998</v>
      </c>
      <c r="R220" s="824">
        <v>315275.79090000002</v>
      </c>
      <c r="S220" s="824">
        <v>551732.63399999996</v>
      </c>
      <c r="T220" s="824">
        <v>350064.03220000002</v>
      </c>
      <c r="U220" s="824">
        <v>612612.05649999995</v>
      </c>
    </row>
    <row r="221" spans="1:21" ht="14.5">
      <c r="A221" s="823" t="s">
        <v>1183</v>
      </c>
      <c r="B221" s="823" t="s">
        <v>426</v>
      </c>
      <c r="C221" s="823" t="s">
        <v>441</v>
      </c>
      <c r="D221" s="823" t="s">
        <v>506</v>
      </c>
      <c r="E221" s="823" t="s">
        <v>1008</v>
      </c>
      <c r="F221" s="823" t="s">
        <v>1182</v>
      </c>
      <c r="G221" s="823" t="s">
        <v>21</v>
      </c>
      <c r="H221" s="824">
        <v>111744.9408</v>
      </c>
      <c r="I221" s="824">
        <v>178791.908</v>
      </c>
      <c r="J221" s="824">
        <v>156442.91709999999</v>
      </c>
      <c r="K221" s="824">
        <v>250308.67110000001</v>
      </c>
      <c r="L221" s="824">
        <v>201140.89350000001</v>
      </c>
      <c r="M221" s="824">
        <v>321825.43430000002</v>
      </c>
      <c r="N221" s="824">
        <v>268187.8579</v>
      </c>
      <c r="O221" s="824">
        <v>429100.57909999997</v>
      </c>
      <c r="P221" s="824">
        <v>335234.8224</v>
      </c>
      <c r="Q221" s="824">
        <v>536375.72380000004</v>
      </c>
      <c r="R221" s="824">
        <v>379932.79879999999</v>
      </c>
      <c r="S221" s="824">
        <v>607892.48699999996</v>
      </c>
      <c r="T221" s="824">
        <v>424630.77500000002</v>
      </c>
      <c r="U221" s="824">
        <v>679409.25009999995</v>
      </c>
    </row>
    <row r="222" spans="1:21" ht="14.5">
      <c r="A222" s="823" t="s">
        <v>1183</v>
      </c>
      <c r="B222" s="823" t="s">
        <v>426</v>
      </c>
      <c r="C222" s="823" t="s">
        <v>441</v>
      </c>
      <c r="D222" s="823" t="s">
        <v>506</v>
      </c>
      <c r="E222" s="823" t="s">
        <v>1009</v>
      </c>
      <c r="F222" s="823" t="s">
        <v>1179</v>
      </c>
      <c r="G222" s="823" t="s">
        <v>165</v>
      </c>
      <c r="H222" s="824">
        <v>127192.19130000001</v>
      </c>
      <c r="I222" s="824">
        <v>222586.33480000001</v>
      </c>
      <c r="J222" s="824">
        <v>165402.6655</v>
      </c>
      <c r="K222" s="824">
        <v>289454.66460000002</v>
      </c>
      <c r="L222" s="824">
        <v>198968.71660000001</v>
      </c>
      <c r="M222" s="824">
        <v>348195.25400000002</v>
      </c>
      <c r="N222" s="824">
        <v>239192.1073</v>
      </c>
      <c r="O222" s="824">
        <v>418586.18780000001</v>
      </c>
      <c r="P222" s="824">
        <v>281786.72360000003</v>
      </c>
      <c r="Q222" s="824">
        <v>493126.76640000002</v>
      </c>
      <c r="R222" s="824">
        <v>308868.49599999998</v>
      </c>
      <c r="S222" s="824">
        <v>540519.86800000002</v>
      </c>
      <c r="T222" s="824">
        <v>335053.37760000001</v>
      </c>
      <c r="U222" s="824">
        <v>586343.41079999995</v>
      </c>
    </row>
    <row r="223" spans="1:21" ht="14.5">
      <c r="A223" s="823" t="s">
        <v>1183</v>
      </c>
      <c r="B223" s="823" t="s">
        <v>426</v>
      </c>
      <c r="C223" s="823" t="s">
        <v>441</v>
      </c>
      <c r="D223" s="823" t="s">
        <v>506</v>
      </c>
      <c r="E223" s="823" t="s">
        <v>1009</v>
      </c>
      <c r="F223" s="823" t="s">
        <v>1180</v>
      </c>
      <c r="G223" s="823" t="s">
        <v>19</v>
      </c>
      <c r="H223" s="824">
        <v>111725.0344</v>
      </c>
      <c r="I223" s="824">
        <v>195518.81030000001</v>
      </c>
      <c r="J223" s="824">
        <v>146753.69339999999</v>
      </c>
      <c r="K223" s="824">
        <v>256818.96350000001</v>
      </c>
      <c r="L223" s="824">
        <v>178855.09950000001</v>
      </c>
      <c r="M223" s="824">
        <v>312996.4241</v>
      </c>
      <c r="N223" s="824">
        <v>220101.21650000001</v>
      </c>
      <c r="O223" s="824">
        <v>385177.12890000001</v>
      </c>
      <c r="P223" s="824">
        <v>261710.9853</v>
      </c>
      <c r="Q223" s="824">
        <v>457994.2243</v>
      </c>
      <c r="R223" s="824">
        <v>288584.42450000002</v>
      </c>
      <c r="S223" s="824">
        <v>505022.74290000001</v>
      </c>
      <c r="T223" s="824">
        <v>314062.23609999998</v>
      </c>
      <c r="U223" s="824">
        <v>549608.91319999995</v>
      </c>
    </row>
    <row r="224" spans="1:21" ht="14.5">
      <c r="A224" s="823" t="s">
        <v>1183</v>
      </c>
      <c r="B224" s="823" t="s">
        <v>426</v>
      </c>
      <c r="C224" s="823" t="s">
        <v>441</v>
      </c>
      <c r="D224" s="823" t="s">
        <v>506</v>
      </c>
      <c r="E224" s="823" t="s">
        <v>1009</v>
      </c>
      <c r="F224" s="823" t="s">
        <v>1181</v>
      </c>
      <c r="G224" s="823" t="s">
        <v>44</v>
      </c>
      <c r="H224" s="824">
        <v>97992.392600000006</v>
      </c>
      <c r="I224" s="824">
        <v>171486.68700000001</v>
      </c>
      <c r="J224" s="824">
        <v>133261.57550000001</v>
      </c>
      <c r="K224" s="824">
        <v>233207.75719999999</v>
      </c>
      <c r="L224" s="824">
        <v>168436.31409999999</v>
      </c>
      <c r="M224" s="824">
        <v>294763.54979999998</v>
      </c>
      <c r="N224" s="824">
        <v>221672.66409999999</v>
      </c>
      <c r="O224" s="824">
        <v>387927.16220000002</v>
      </c>
      <c r="P224" s="824">
        <v>274363.56</v>
      </c>
      <c r="Q224" s="824">
        <v>480136.23009999999</v>
      </c>
      <c r="R224" s="824">
        <v>308884.76400000002</v>
      </c>
      <c r="S224" s="824">
        <v>540548.33700000006</v>
      </c>
      <c r="T224" s="824">
        <v>342921.11989999999</v>
      </c>
      <c r="U224" s="824">
        <v>600111.95979999995</v>
      </c>
    </row>
    <row r="225" spans="1:21" ht="14.5">
      <c r="A225" s="823" t="s">
        <v>1183</v>
      </c>
      <c r="B225" s="823" t="s">
        <v>426</v>
      </c>
      <c r="C225" s="823" t="s">
        <v>441</v>
      </c>
      <c r="D225" s="823" t="s">
        <v>506</v>
      </c>
      <c r="E225" s="823" t="s">
        <v>1009</v>
      </c>
      <c r="F225" s="823" t="s">
        <v>1182</v>
      </c>
      <c r="G225" s="823" t="s">
        <v>21</v>
      </c>
      <c r="H225" s="824">
        <v>110153.63499999999</v>
      </c>
      <c r="I225" s="824">
        <v>176245.8187</v>
      </c>
      <c r="J225" s="824">
        <v>154215.08910000001</v>
      </c>
      <c r="K225" s="824">
        <v>246744.14610000001</v>
      </c>
      <c r="L225" s="824">
        <v>198276.54310000001</v>
      </c>
      <c r="M225" s="824">
        <v>317242.47360000003</v>
      </c>
      <c r="N225" s="824">
        <v>264368.72409999999</v>
      </c>
      <c r="O225" s="824">
        <v>422989.96480000002</v>
      </c>
      <c r="P225" s="824">
        <v>330460.90509999997</v>
      </c>
      <c r="Q225" s="824">
        <v>528737.45589999994</v>
      </c>
      <c r="R225" s="824">
        <v>374522.3591</v>
      </c>
      <c r="S225" s="824">
        <v>599235.78339999996</v>
      </c>
      <c r="T225" s="824">
        <v>418583.81310000003</v>
      </c>
      <c r="U225" s="824">
        <v>669734.11089999997</v>
      </c>
    </row>
    <row r="226" spans="1:21" ht="14.5">
      <c r="A226" s="823" t="s">
        <v>1183</v>
      </c>
      <c r="B226" s="823" t="s">
        <v>426</v>
      </c>
      <c r="C226" s="823" t="s">
        <v>441</v>
      </c>
      <c r="D226" s="823" t="s">
        <v>506</v>
      </c>
      <c r="E226" s="823" t="s">
        <v>447</v>
      </c>
      <c r="F226" s="823" t="s">
        <v>1179</v>
      </c>
      <c r="G226" s="823" t="s">
        <v>165</v>
      </c>
      <c r="H226" s="824">
        <v>129659.25139999999</v>
      </c>
      <c r="I226" s="824">
        <v>226903.69010000001</v>
      </c>
      <c r="J226" s="824">
        <v>168568.09049999999</v>
      </c>
      <c r="K226" s="824">
        <v>294994.15830000001</v>
      </c>
      <c r="L226" s="824">
        <v>202747.06589999999</v>
      </c>
      <c r="M226" s="824">
        <v>354807.36540000001</v>
      </c>
      <c r="N226" s="824">
        <v>243686.253</v>
      </c>
      <c r="O226" s="824">
        <v>426450.94280000002</v>
      </c>
      <c r="P226" s="824">
        <v>287049.61489999999</v>
      </c>
      <c r="Q226" s="824">
        <v>502336.82610000001</v>
      </c>
      <c r="R226" s="824">
        <v>314623.2795</v>
      </c>
      <c r="S226" s="824">
        <v>550590.73919999995</v>
      </c>
      <c r="T226" s="824">
        <v>341262.50520000001</v>
      </c>
      <c r="U226" s="824">
        <v>597209.38419999997</v>
      </c>
    </row>
    <row r="227" spans="1:21" ht="14.5">
      <c r="A227" s="823" t="s">
        <v>1183</v>
      </c>
      <c r="B227" s="823" t="s">
        <v>426</v>
      </c>
      <c r="C227" s="823" t="s">
        <v>441</v>
      </c>
      <c r="D227" s="823" t="s">
        <v>506</v>
      </c>
      <c r="E227" s="823" t="s">
        <v>447</v>
      </c>
      <c r="F227" s="823" t="s">
        <v>1180</v>
      </c>
      <c r="G227" s="823" t="s">
        <v>19</v>
      </c>
      <c r="H227" s="824">
        <v>114052.751</v>
      </c>
      <c r="I227" s="824">
        <v>199592.31409999999</v>
      </c>
      <c r="J227" s="824">
        <v>149751.10990000001</v>
      </c>
      <c r="K227" s="824">
        <v>262064.44219999999</v>
      </c>
      <c r="L227" s="824">
        <v>182452.24530000001</v>
      </c>
      <c r="M227" s="824">
        <v>319291.42930000002</v>
      </c>
      <c r="N227" s="824">
        <v>224423.37239999999</v>
      </c>
      <c r="O227" s="824">
        <v>392740.90179999999</v>
      </c>
      <c r="P227" s="824">
        <v>266793.01429999998</v>
      </c>
      <c r="Q227" s="824">
        <v>466887.77490000002</v>
      </c>
      <c r="R227" s="824">
        <v>294156.46889999998</v>
      </c>
      <c r="S227" s="824">
        <v>514773.82049999997</v>
      </c>
      <c r="T227" s="824">
        <v>320082.25449999998</v>
      </c>
      <c r="U227" s="824">
        <v>560143.94539999997</v>
      </c>
    </row>
    <row r="228" spans="1:21" ht="14.5">
      <c r="A228" s="823" t="s">
        <v>1183</v>
      </c>
      <c r="B228" s="823" t="s">
        <v>426</v>
      </c>
      <c r="C228" s="823" t="s">
        <v>441</v>
      </c>
      <c r="D228" s="823" t="s">
        <v>506</v>
      </c>
      <c r="E228" s="823" t="s">
        <v>447</v>
      </c>
      <c r="F228" s="823" t="s">
        <v>1181</v>
      </c>
      <c r="G228" s="823" t="s">
        <v>44</v>
      </c>
      <c r="H228" s="824">
        <v>100201.7308</v>
      </c>
      <c r="I228" s="824">
        <v>175353.0289</v>
      </c>
      <c r="J228" s="824">
        <v>136319.26379999999</v>
      </c>
      <c r="K228" s="824">
        <v>238558.71160000001</v>
      </c>
      <c r="L228" s="824">
        <v>172341.50150000001</v>
      </c>
      <c r="M228" s="824">
        <v>301597.62760000001</v>
      </c>
      <c r="N228" s="824">
        <v>226853.37270000001</v>
      </c>
      <c r="O228" s="824">
        <v>396993.40210000001</v>
      </c>
      <c r="P228" s="824">
        <v>280814.87569999998</v>
      </c>
      <c r="Q228" s="824">
        <v>491426.03240000003</v>
      </c>
      <c r="R228" s="824">
        <v>316177.6911</v>
      </c>
      <c r="S228" s="824">
        <v>553310.95940000005</v>
      </c>
      <c r="T228" s="824">
        <v>351051.2904</v>
      </c>
      <c r="U228" s="824">
        <v>614339.75820000004</v>
      </c>
    </row>
    <row r="229" spans="1:21" ht="14.5">
      <c r="A229" s="823" t="s">
        <v>1183</v>
      </c>
      <c r="B229" s="823" t="s">
        <v>426</v>
      </c>
      <c r="C229" s="823" t="s">
        <v>441</v>
      </c>
      <c r="D229" s="823" t="s">
        <v>506</v>
      </c>
      <c r="E229" s="823" t="s">
        <v>447</v>
      </c>
      <c r="F229" s="823" t="s">
        <v>1182</v>
      </c>
      <c r="G229" s="823" t="s">
        <v>21</v>
      </c>
      <c r="H229" s="824">
        <v>112269.0027</v>
      </c>
      <c r="I229" s="824">
        <v>179630.40710000001</v>
      </c>
      <c r="J229" s="824">
        <v>157176.60380000001</v>
      </c>
      <c r="K229" s="824">
        <v>251482.56969999999</v>
      </c>
      <c r="L229" s="824">
        <v>202084.20490000001</v>
      </c>
      <c r="M229" s="824">
        <v>323334.73269999999</v>
      </c>
      <c r="N229" s="824">
        <v>269445.60649999999</v>
      </c>
      <c r="O229" s="824">
        <v>431112.9768</v>
      </c>
      <c r="P229" s="824">
        <v>336807.00819999998</v>
      </c>
      <c r="Q229" s="824">
        <v>538891.22109999997</v>
      </c>
      <c r="R229" s="824">
        <v>381714.60920000001</v>
      </c>
      <c r="S229" s="824">
        <v>610743.38390000002</v>
      </c>
      <c r="T229" s="824">
        <v>426622.21039999998</v>
      </c>
      <c r="U229" s="824">
        <v>682595.54669999995</v>
      </c>
    </row>
    <row r="230" spans="1:21" ht="14.5">
      <c r="A230" s="823" t="s">
        <v>1180</v>
      </c>
      <c r="B230" s="823" t="s">
        <v>179</v>
      </c>
      <c r="C230" s="823" t="s">
        <v>421</v>
      </c>
      <c r="D230" s="823" t="s">
        <v>1010</v>
      </c>
      <c r="E230" s="823" t="s">
        <v>421</v>
      </c>
      <c r="F230" s="823" t="s">
        <v>1179</v>
      </c>
      <c r="G230" s="823" t="s">
        <v>165</v>
      </c>
      <c r="H230" s="824">
        <v>138187.52309999999</v>
      </c>
      <c r="I230" s="824">
        <v>241828.1655</v>
      </c>
      <c r="J230" s="824">
        <v>180381.1391</v>
      </c>
      <c r="K230" s="824">
        <v>315666.99339999998</v>
      </c>
      <c r="L230" s="824">
        <v>217455.01370000001</v>
      </c>
      <c r="M230" s="824">
        <v>380546.27380000002</v>
      </c>
      <c r="N230" s="824">
        <v>262179.08659999998</v>
      </c>
      <c r="O230" s="824">
        <v>458813.40149999998</v>
      </c>
      <c r="P230" s="824">
        <v>309368.79719999997</v>
      </c>
      <c r="Q230" s="824">
        <v>541395.39509999997</v>
      </c>
      <c r="R230" s="824">
        <v>339322.52</v>
      </c>
      <c r="S230" s="824">
        <v>593814.41</v>
      </c>
      <c r="T230" s="824">
        <v>368622.14449999999</v>
      </c>
      <c r="U230" s="824">
        <v>645088.75269999995</v>
      </c>
    </row>
    <row r="231" spans="1:21" ht="14.5">
      <c r="A231" s="823" t="s">
        <v>1180</v>
      </c>
      <c r="B231" s="823" t="s">
        <v>179</v>
      </c>
      <c r="C231" s="823" t="s">
        <v>421</v>
      </c>
      <c r="D231" s="823" t="s">
        <v>1010</v>
      </c>
      <c r="E231" s="823" t="s">
        <v>421</v>
      </c>
      <c r="F231" s="823" t="s">
        <v>1180</v>
      </c>
      <c r="G231" s="823" t="s">
        <v>19</v>
      </c>
      <c r="H231" s="824">
        <v>118829.4608</v>
      </c>
      <c r="I231" s="824">
        <v>207951.55650000001</v>
      </c>
      <c r="J231" s="824">
        <v>157040.8468</v>
      </c>
      <c r="K231" s="824">
        <v>274821.48190000001</v>
      </c>
      <c r="L231" s="824">
        <v>192281.63140000001</v>
      </c>
      <c r="M231" s="824">
        <v>336492.85489999998</v>
      </c>
      <c r="N231" s="824">
        <v>238285.70680000001</v>
      </c>
      <c r="O231" s="824">
        <v>416999.98680000001</v>
      </c>
      <c r="P231" s="824">
        <v>284242.8224</v>
      </c>
      <c r="Q231" s="824">
        <v>497424.93920000002</v>
      </c>
      <c r="R231" s="824">
        <v>313935.804</v>
      </c>
      <c r="S231" s="824">
        <v>549387.65709999995</v>
      </c>
      <c r="T231" s="824">
        <v>342350.48849999998</v>
      </c>
      <c r="U231" s="824">
        <v>599113.35479999997</v>
      </c>
    </row>
    <row r="232" spans="1:21" ht="14.5">
      <c r="A232" s="823" t="s">
        <v>1180</v>
      </c>
      <c r="B232" s="823" t="s">
        <v>179</v>
      </c>
      <c r="C232" s="823" t="s">
        <v>421</v>
      </c>
      <c r="D232" s="823" t="s">
        <v>1010</v>
      </c>
      <c r="E232" s="823" t="s">
        <v>421</v>
      </c>
      <c r="F232" s="823" t="s">
        <v>1181</v>
      </c>
      <c r="G232" s="823" t="s">
        <v>44</v>
      </c>
      <c r="H232" s="824">
        <v>101557.3789</v>
      </c>
      <c r="I232" s="824">
        <v>177725.41320000001</v>
      </c>
      <c r="J232" s="824">
        <v>137264.48879999999</v>
      </c>
      <c r="K232" s="824">
        <v>240212.85550000001</v>
      </c>
      <c r="L232" s="824">
        <v>172853.39610000001</v>
      </c>
      <c r="M232" s="824">
        <v>302493.44309999997</v>
      </c>
      <c r="N232" s="824">
        <v>226830.29879999999</v>
      </c>
      <c r="O232" s="824">
        <v>396953.02299999999</v>
      </c>
      <c r="P232" s="824">
        <v>280124.53350000002</v>
      </c>
      <c r="Q232" s="824">
        <v>490217.93369999999</v>
      </c>
      <c r="R232" s="824">
        <v>314895.50349999999</v>
      </c>
      <c r="S232" s="824">
        <v>551067.13100000005</v>
      </c>
      <c r="T232" s="824">
        <v>349059.65720000002</v>
      </c>
      <c r="U232" s="824">
        <v>610854.40020000003</v>
      </c>
    </row>
    <row r="233" spans="1:21" ht="14.5">
      <c r="A233" s="823" t="s">
        <v>1180</v>
      </c>
      <c r="B233" s="823" t="s">
        <v>179</v>
      </c>
      <c r="C233" s="823" t="s">
        <v>421</v>
      </c>
      <c r="D233" s="823" t="s">
        <v>1010</v>
      </c>
      <c r="E233" s="823" t="s">
        <v>421</v>
      </c>
      <c r="F233" s="823" t="s">
        <v>1182</v>
      </c>
      <c r="G233" s="823" t="s">
        <v>21</v>
      </c>
      <c r="H233" s="824">
        <v>120013.143</v>
      </c>
      <c r="I233" s="824">
        <v>192021.03159999999</v>
      </c>
      <c r="J233" s="824">
        <v>168018.4002</v>
      </c>
      <c r="K233" s="824">
        <v>268829.44429999997</v>
      </c>
      <c r="L233" s="824">
        <v>216023.6574</v>
      </c>
      <c r="M233" s="824">
        <v>345637.85690000001</v>
      </c>
      <c r="N233" s="824">
        <v>288031.54320000001</v>
      </c>
      <c r="O233" s="824">
        <v>460850.47590000002</v>
      </c>
      <c r="P233" s="824">
        <v>360039.4289</v>
      </c>
      <c r="Q233" s="824">
        <v>576063.09490000003</v>
      </c>
      <c r="R233" s="824">
        <v>408044.6862</v>
      </c>
      <c r="S233" s="824">
        <v>652871.50760000001</v>
      </c>
      <c r="T233" s="824">
        <v>456049.94339999999</v>
      </c>
      <c r="U233" s="824">
        <v>729679.92020000005</v>
      </c>
    </row>
    <row r="234" spans="1:21" ht="14.5">
      <c r="A234" s="823" t="s">
        <v>1180</v>
      </c>
      <c r="B234" s="823" t="s">
        <v>179</v>
      </c>
      <c r="C234" s="823" t="s">
        <v>180</v>
      </c>
      <c r="D234" s="823" t="s">
        <v>470</v>
      </c>
      <c r="E234" s="823" t="s">
        <v>746</v>
      </c>
      <c r="F234" s="823" t="s">
        <v>1179</v>
      </c>
      <c r="G234" s="823" t="s">
        <v>165</v>
      </c>
      <c r="H234" s="824">
        <v>155003.6219</v>
      </c>
      <c r="I234" s="824">
        <v>271256.33840000001</v>
      </c>
      <c r="J234" s="824">
        <v>201624.66409999999</v>
      </c>
      <c r="K234" s="824">
        <v>352843.16210000002</v>
      </c>
      <c r="L234" s="824">
        <v>242579.71350000001</v>
      </c>
      <c r="M234" s="824">
        <v>424514.49859999999</v>
      </c>
      <c r="N234" s="824">
        <v>291681.8946</v>
      </c>
      <c r="O234" s="824">
        <v>510443.31559999997</v>
      </c>
      <c r="P234" s="824">
        <v>343664.7463</v>
      </c>
      <c r="Q234" s="824">
        <v>601413.30590000004</v>
      </c>
      <c r="R234" s="824">
        <v>376711.52710000001</v>
      </c>
      <c r="S234" s="824">
        <v>659245.17260000005</v>
      </c>
      <c r="T234" s="824">
        <v>408691.4938</v>
      </c>
      <c r="U234" s="824">
        <v>715210.11399999994</v>
      </c>
    </row>
    <row r="235" spans="1:21" ht="14.5">
      <c r="A235" s="823" t="s">
        <v>1180</v>
      </c>
      <c r="B235" s="823" t="s">
        <v>179</v>
      </c>
      <c r="C235" s="823" t="s">
        <v>180</v>
      </c>
      <c r="D235" s="823" t="s">
        <v>470</v>
      </c>
      <c r="E235" s="823" t="s">
        <v>746</v>
      </c>
      <c r="F235" s="823" t="s">
        <v>1180</v>
      </c>
      <c r="G235" s="823" t="s">
        <v>19</v>
      </c>
      <c r="H235" s="824">
        <v>135945.68429999999</v>
      </c>
      <c r="I235" s="824">
        <v>237904.94760000001</v>
      </c>
      <c r="J235" s="824">
        <v>178646.2365</v>
      </c>
      <c r="K235" s="824">
        <v>312630.91389999999</v>
      </c>
      <c r="L235" s="824">
        <v>217796.6159</v>
      </c>
      <c r="M235" s="824">
        <v>381144.07770000002</v>
      </c>
      <c r="N235" s="824">
        <v>268158.95449999999</v>
      </c>
      <c r="O235" s="824">
        <v>469278.1704</v>
      </c>
      <c r="P235" s="824">
        <v>318928.3211</v>
      </c>
      <c r="Q235" s="824">
        <v>558124.56200000003</v>
      </c>
      <c r="R235" s="824">
        <v>351718.40330000001</v>
      </c>
      <c r="S235" s="824">
        <v>615507.2058</v>
      </c>
      <c r="T235" s="824">
        <v>382827.14980000001</v>
      </c>
      <c r="U235" s="824">
        <v>669947.51229999994</v>
      </c>
    </row>
    <row r="236" spans="1:21" ht="14.5">
      <c r="A236" s="823" t="s">
        <v>1180</v>
      </c>
      <c r="B236" s="823" t="s">
        <v>179</v>
      </c>
      <c r="C236" s="823" t="s">
        <v>180</v>
      </c>
      <c r="D236" s="823" t="s">
        <v>470</v>
      </c>
      <c r="E236" s="823" t="s">
        <v>746</v>
      </c>
      <c r="F236" s="823" t="s">
        <v>1181</v>
      </c>
      <c r="G236" s="823" t="s">
        <v>44</v>
      </c>
      <c r="H236" s="824">
        <v>119018.00019999999</v>
      </c>
      <c r="I236" s="824">
        <v>208281.50049999999</v>
      </c>
      <c r="J236" s="824">
        <v>161785.57320000001</v>
      </c>
      <c r="K236" s="824">
        <v>283124.75309999997</v>
      </c>
      <c r="L236" s="824">
        <v>204436.77600000001</v>
      </c>
      <c r="M236" s="824">
        <v>357764.35800000001</v>
      </c>
      <c r="N236" s="824">
        <v>268997.92009999999</v>
      </c>
      <c r="O236" s="824">
        <v>470746.3602</v>
      </c>
      <c r="P236" s="824">
        <v>332886.98009999999</v>
      </c>
      <c r="Q236" s="824">
        <v>582552.21510000003</v>
      </c>
      <c r="R236" s="824">
        <v>374732.92680000002</v>
      </c>
      <c r="S236" s="824">
        <v>655782.62179999996</v>
      </c>
      <c r="T236" s="824">
        <v>415981.46549999999</v>
      </c>
      <c r="U236" s="824">
        <v>727967.56460000004</v>
      </c>
    </row>
    <row r="237" spans="1:21" ht="14.5">
      <c r="A237" s="823" t="s">
        <v>1180</v>
      </c>
      <c r="B237" s="823" t="s">
        <v>179</v>
      </c>
      <c r="C237" s="823" t="s">
        <v>180</v>
      </c>
      <c r="D237" s="823" t="s">
        <v>470</v>
      </c>
      <c r="E237" s="823" t="s">
        <v>746</v>
      </c>
      <c r="F237" s="823" t="s">
        <v>1182</v>
      </c>
      <c r="G237" s="823" t="s">
        <v>21</v>
      </c>
      <c r="H237" s="824">
        <v>134267.0295</v>
      </c>
      <c r="I237" s="824">
        <v>214827.25030000001</v>
      </c>
      <c r="J237" s="824">
        <v>187973.84109999999</v>
      </c>
      <c r="K237" s="824">
        <v>300758.15029999998</v>
      </c>
      <c r="L237" s="824">
        <v>241680.65289999999</v>
      </c>
      <c r="M237" s="824">
        <v>386689.05040000001</v>
      </c>
      <c r="N237" s="824">
        <v>322240.87050000002</v>
      </c>
      <c r="O237" s="824">
        <v>515585.40059999999</v>
      </c>
      <c r="P237" s="824">
        <v>402801.0882</v>
      </c>
      <c r="Q237" s="824">
        <v>644481.75060000003</v>
      </c>
      <c r="R237" s="824">
        <v>456507.89990000002</v>
      </c>
      <c r="S237" s="824">
        <v>730412.65079999994</v>
      </c>
      <c r="T237" s="824">
        <v>510214.71169999999</v>
      </c>
      <c r="U237" s="824">
        <v>816343.55090000003</v>
      </c>
    </row>
    <row r="238" spans="1:21" ht="14.5">
      <c r="A238" s="823" t="s">
        <v>1180</v>
      </c>
      <c r="B238" s="823" t="s">
        <v>179</v>
      </c>
      <c r="C238" s="823" t="s">
        <v>180</v>
      </c>
      <c r="D238" s="823" t="s">
        <v>470</v>
      </c>
      <c r="E238" s="823" t="s">
        <v>747</v>
      </c>
      <c r="F238" s="823" t="s">
        <v>1179</v>
      </c>
      <c r="G238" s="823" t="s">
        <v>165</v>
      </c>
      <c r="H238" s="824">
        <v>147315.5215</v>
      </c>
      <c r="I238" s="824">
        <v>257802.16260000001</v>
      </c>
      <c r="J238" s="824">
        <v>191396.40349999999</v>
      </c>
      <c r="K238" s="824">
        <v>334943.70610000001</v>
      </c>
      <c r="L238" s="824">
        <v>230117.0527</v>
      </c>
      <c r="M238" s="824">
        <v>402704.84220000001</v>
      </c>
      <c r="N238" s="824">
        <v>276440.93369999999</v>
      </c>
      <c r="O238" s="824">
        <v>483771.63400000002</v>
      </c>
      <c r="P238" s="824">
        <v>325539.64520000003</v>
      </c>
      <c r="Q238" s="824">
        <v>569694.37899999996</v>
      </c>
      <c r="R238" s="824">
        <v>356769.50599999999</v>
      </c>
      <c r="S238" s="824">
        <v>624346.63549999997</v>
      </c>
      <c r="T238" s="824">
        <v>386878.16249999998</v>
      </c>
      <c r="U238" s="824">
        <v>677036.78430000006</v>
      </c>
    </row>
    <row r="239" spans="1:21" ht="14.5">
      <c r="A239" s="823" t="s">
        <v>1180</v>
      </c>
      <c r="B239" s="823" t="s">
        <v>179</v>
      </c>
      <c r="C239" s="823" t="s">
        <v>180</v>
      </c>
      <c r="D239" s="823" t="s">
        <v>470</v>
      </c>
      <c r="E239" s="823" t="s">
        <v>747</v>
      </c>
      <c r="F239" s="823" t="s">
        <v>1180</v>
      </c>
      <c r="G239" s="823" t="s">
        <v>19</v>
      </c>
      <c r="H239" s="824">
        <v>130058.334</v>
      </c>
      <c r="I239" s="824">
        <v>227602.0845</v>
      </c>
      <c r="J239" s="824">
        <v>170589.166</v>
      </c>
      <c r="K239" s="824">
        <v>298531.0405</v>
      </c>
      <c r="L239" s="824">
        <v>207675.66519999999</v>
      </c>
      <c r="M239" s="824">
        <v>363432.4142</v>
      </c>
      <c r="N239" s="824">
        <v>255140.63380000001</v>
      </c>
      <c r="O239" s="824">
        <v>446496.1091</v>
      </c>
      <c r="P239" s="824">
        <v>303140.52020000003</v>
      </c>
      <c r="Q239" s="824">
        <v>530495.91029999999</v>
      </c>
      <c r="R239" s="824">
        <v>334137.93729999999</v>
      </c>
      <c r="S239" s="824">
        <v>584741.39020000002</v>
      </c>
      <c r="T239" s="824">
        <v>363457.6937</v>
      </c>
      <c r="U239" s="824">
        <v>636050.96400000004</v>
      </c>
    </row>
    <row r="240" spans="1:21" ht="14.5">
      <c r="A240" s="823" t="s">
        <v>1180</v>
      </c>
      <c r="B240" s="823" t="s">
        <v>179</v>
      </c>
      <c r="C240" s="823" t="s">
        <v>180</v>
      </c>
      <c r="D240" s="823" t="s">
        <v>470</v>
      </c>
      <c r="E240" s="823" t="s">
        <v>747</v>
      </c>
      <c r="F240" s="823" t="s">
        <v>1181</v>
      </c>
      <c r="G240" s="823" t="s">
        <v>44</v>
      </c>
      <c r="H240" s="824">
        <v>114758.234</v>
      </c>
      <c r="I240" s="824">
        <v>200826.90960000001</v>
      </c>
      <c r="J240" s="824">
        <v>156279.1881</v>
      </c>
      <c r="K240" s="824">
        <v>273488.57919999998</v>
      </c>
      <c r="L240" s="824">
        <v>197694.76759999999</v>
      </c>
      <c r="M240" s="824">
        <v>345965.84330000001</v>
      </c>
      <c r="N240" s="824">
        <v>260347.26360000001</v>
      </c>
      <c r="O240" s="824">
        <v>455607.71130000002</v>
      </c>
      <c r="P240" s="824">
        <v>322391.17940000002</v>
      </c>
      <c r="Q240" s="824">
        <v>564184.56409999996</v>
      </c>
      <c r="R240" s="824">
        <v>363077.59009999997</v>
      </c>
      <c r="S240" s="824">
        <v>635385.78260000004</v>
      </c>
      <c r="T240" s="824">
        <v>403223.04070000001</v>
      </c>
      <c r="U240" s="824">
        <v>705640.32129999995</v>
      </c>
    </row>
    <row r="241" spans="1:21" ht="14.5">
      <c r="A241" s="823" t="s">
        <v>1180</v>
      </c>
      <c r="B241" s="823" t="s">
        <v>179</v>
      </c>
      <c r="C241" s="823" t="s">
        <v>180</v>
      </c>
      <c r="D241" s="823" t="s">
        <v>470</v>
      </c>
      <c r="E241" s="823" t="s">
        <v>747</v>
      </c>
      <c r="F241" s="823" t="s">
        <v>1182</v>
      </c>
      <c r="G241" s="823" t="s">
        <v>21</v>
      </c>
      <c r="H241" s="824">
        <v>127494.5303</v>
      </c>
      <c r="I241" s="824">
        <v>203991.25150000001</v>
      </c>
      <c r="J241" s="824">
        <v>178492.34229999999</v>
      </c>
      <c r="K241" s="824">
        <v>285587.75199999998</v>
      </c>
      <c r="L241" s="824">
        <v>229490.1545</v>
      </c>
      <c r="M241" s="824">
        <v>367184.25260000001</v>
      </c>
      <c r="N241" s="824">
        <v>305986.8726</v>
      </c>
      <c r="O241" s="824">
        <v>489579.00349999999</v>
      </c>
      <c r="P241" s="824">
        <v>382483.59080000001</v>
      </c>
      <c r="Q241" s="824">
        <v>611973.75419999997</v>
      </c>
      <c r="R241" s="824">
        <v>433481.40289999999</v>
      </c>
      <c r="S241" s="824">
        <v>693570.25490000006</v>
      </c>
      <c r="T241" s="824">
        <v>484479.21490000002</v>
      </c>
      <c r="U241" s="824">
        <v>775166.75549999997</v>
      </c>
    </row>
    <row r="242" spans="1:21" ht="14.5">
      <c r="A242" s="823" t="s">
        <v>1180</v>
      </c>
      <c r="B242" s="823" t="s">
        <v>179</v>
      </c>
      <c r="C242" s="823" t="s">
        <v>180</v>
      </c>
      <c r="D242" s="823" t="s">
        <v>470</v>
      </c>
      <c r="E242" s="823" t="s">
        <v>1011</v>
      </c>
      <c r="F242" s="823" t="s">
        <v>1179</v>
      </c>
      <c r="G242" s="823" t="s">
        <v>165</v>
      </c>
      <c r="H242" s="824">
        <v>154346.32999999999</v>
      </c>
      <c r="I242" s="824">
        <v>270106.07740000001</v>
      </c>
      <c r="J242" s="824">
        <v>200711.28279999999</v>
      </c>
      <c r="K242" s="824">
        <v>351244.7451</v>
      </c>
      <c r="L242" s="824">
        <v>241440.60920000001</v>
      </c>
      <c r="M242" s="824">
        <v>422521.06599999999</v>
      </c>
      <c r="N242" s="824">
        <v>290246.67910000001</v>
      </c>
      <c r="O242" s="824">
        <v>507931.68849999999</v>
      </c>
      <c r="P242" s="824">
        <v>341930.69939999998</v>
      </c>
      <c r="Q242" s="824">
        <v>598378.72400000005</v>
      </c>
      <c r="R242" s="824">
        <v>374791.7611</v>
      </c>
      <c r="S242" s="824">
        <v>655885.58200000005</v>
      </c>
      <c r="T242" s="824">
        <v>406563.02439999999</v>
      </c>
      <c r="U242" s="824">
        <v>711485.29260000004</v>
      </c>
    </row>
    <row r="243" spans="1:21" ht="14.5">
      <c r="A243" s="823" t="s">
        <v>1180</v>
      </c>
      <c r="B243" s="823" t="s">
        <v>179</v>
      </c>
      <c r="C243" s="823" t="s">
        <v>180</v>
      </c>
      <c r="D243" s="823" t="s">
        <v>470</v>
      </c>
      <c r="E243" s="823" t="s">
        <v>1011</v>
      </c>
      <c r="F243" s="823" t="s">
        <v>1180</v>
      </c>
      <c r="G243" s="823" t="s">
        <v>19</v>
      </c>
      <c r="H243" s="824">
        <v>135588.5171</v>
      </c>
      <c r="I243" s="824">
        <v>237279.90489999999</v>
      </c>
      <c r="J243" s="824">
        <v>178094.7199</v>
      </c>
      <c r="K243" s="824">
        <v>311665.7599</v>
      </c>
      <c r="L243" s="824">
        <v>217047.79620000001</v>
      </c>
      <c r="M243" s="824">
        <v>379833.6433</v>
      </c>
      <c r="N243" s="824">
        <v>267094.17869999999</v>
      </c>
      <c r="O243" s="824">
        <v>467414.8126</v>
      </c>
      <c r="P243" s="824">
        <v>317583.82390000002</v>
      </c>
      <c r="Q243" s="824">
        <v>555771.69189999998</v>
      </c>
      <c r="R243" s="824">
        <v>350192.22940000001</v>
      </c>
      <c r="S243" s="824">
        <v>612836.40150000004</v>
      </c>
      <c r="T243" s="824">
        <v>381105.9926</v>
      </c>
      <c r="U243" s="824">
        <v>666935.48710000003</v>
      </c>
    </row>
    <row r="244" spans="1:21" ht="14.5">
      <c r="A244" s="823" t="s">
        <v>1180</v>
      </c>
      <c r="B244" s="823" t="s">
        <v>179</v>
      </c>
      <c r="C244" s="823" t="s">
        <v>180</v>
      </c>
      <c r="D244" s="823" t="s">
        <v>470</v>
      </c>
      <c r="E244" s="823" t="s">
        <v>1011</v>
      </c>
      <c r="F244" s="823" t="s">
        <v>1181</v>
      </c>
      <c r="G244" s="823" t="s">
        <v>44</v>
      </c>
      <c r="H244" s="824">
        <v>118934.61870000001</v>
      </c>
      <c r="I244" s="824">
        <v>208135.58259999999</v>
      </c>
      <c r="J244" s="824">
        <v>161745.05350000001</v>
      </c>
      <c r="K244" s="824">
        <v>283053.84360000002</v>
      </c>
      <c r="L244" s="824">
        <v>204440.95079999999</v>
      </c>
      <c r="M244" s="824">
        <v>357771.66399999999</v>
      </c>
      <c r="N244" s="824">
        <v>269059.93440000003</v>
      </c>
      <c r="O244" s="824">
        <v>470854.88520000002</v>
      </c>
      <c r="P244" s="824">
        <v>333017.4179</v>
      </c>
      <c r="Q244" s="824">
        <v>582780.48140000005</v>
      </c>
      <c r="R244" s="824">
        <v>374920.7403</v>
      </c>
      <c r="S244" s="824">
        <v>656111.29559999995</v>
      </c>
      <c r="T244" s="824">
        <v>416236.0626</v>
      </c>
      <c r="U244" s="824">
        <v>728413.10959999997</v>
      </c>
    </row>
    <row r="245" spans="1:21" ht="14.5">
      <c r="A245" s="823" t="s">
        <v>1180</v>
      </c>
      <c r="B245" s="823" t="s">
        <v>179</v>
      </c>
      <c r="C245" s="823" t="s">
        <v>180</v>
      </c>
      <c r="D245" s="823" t="s">
        <v>470</v>
      </c>
      <c r="E245" s="823" t="s">
        <v>1011</v>
      </c>
      <c r="F245" s="823" t="s">
        <v>1182</v>
      </c>
      <c r="G245" s="823" t="s">
        <v>21</v>
      </c>
      <c r="H245" s="824">
        <v>133668.72219999999</v>
      </c>
      <c r="I245" s="824">
        <v>213869.95879999999</v>
      </c>
      <c r="J245" s="824">
        <v>187136.21109999999</v>
      </c>
      <c r="K245" s="824">
        <v>299417.94219999999</v>
      </c>
      <c r="L245" s="824">
        <v>240603.70009999999</v>
      </c>
      <c r="M245" s="824">
        <v>384965.92580000003</v>
      </c>
      <c r="N245" s="824">
        <v>320804.93339999998</v>
      </c>
      <c r="O245" s="824">
        <v>513287.90100000001</v>
      </c>
      <c r="P245" s="824">
        <v>401006.1667</v>
      </c>
      <c r="Q245" s="824">
        <v>641609.87620000006</v>
      </c>
      <c r="R245" s="824">
        <v>454473.6556</v>
      </c>
      <c r="S245" s="824">
        <v>727157.85990000004</v>
      </c>
      <c r="T245" s="824">
        <v>507941.14449999999</v>
      </c>
      <c r="U245" s="824">
        <v>812705.84329999995</v>
      </c>
    </row>
    <row r="246" spans="1:21" ht="14.5">
      <c r="A246" s="823" t="s">
        <v>1180</v>
      </c>
      <c r="B246" s="823" t="s">
        <v>179</v>
      </c>
      <c r="C246" s="823" t="s">
        <v>180</v>
      </c>
      <c r="D246" s="823" t="s">
        <v>470</v>
      </c>
      <c r="E246" s="823" t="s">
        <v>1012</v>
      </c>
      <c r="F246" s="823" t="s">
        <v>1179</v>
      </c>
      <c r="G246" s="823" t="s">
        <v>165</v>
      </c>
      <c r="H246" s="824">
        <v>151816.8749</v>
      </c>
      <c r="I246" s="824">
        <v>265679.53100000002</v>
      </c>
      <c r="J246" s="824">
        <v>197423.9295</v>
      </c>
      <c r="K246" s="824">
        <v>345491.87660000002</v>
      </c>
      <c r="L246" s="824">
        <v>237487.50469999999</v>
      </c>
      <c r="M246" s="824">
        <v>415603.13319999998</v>
      </c>
      <c r="N246" s="824">
        <v>285496.65039999998</v>
      </c>
      <c r="O246" s="824">
        <v>499619.13829999999</v>
      </c>
      <c r="P246" s="824">
        <v>336336.26689999999</v>
      </c>
      <c r="Q246" s="824">
        <v>588588.46699999995</v>
      </c>
      <c r="R246" s="824">
        <v>368660.30920000002</v>
      </c>
      <c r="S246" s="824">
        <v>645155.54110000003</v>
      </c>
      <c r="T246" s="824">
        <v>399913.32610000001</v>
      </c>
      <c r="U246" s="824">
        <v>699848.32090000005</v>
      </c>
    </row>
    <row r="247" spans="1:21" ht="14.5">
      <c r="A247" s="823" t="s">
        <v>1180</v>
      </c>
      <c r="B247" s="823" t="s">
        <v>179</v>
      </c>
      <c r="C247" s="823" t="s">
        <v>180</v>
      </c>
      <c r="D247" s="823" t="s">
        <v>470</v>
      </c>
      <c r="E247" s="823" t="s">
        <v>1012</v>
      </c>
      <c r="F247" s="823" t="s">
        <v>1180</v>
      </c>
      <c r="G247" s="823" t="s">
        <v>19</v>
      </c>
      <c r="H247" s="824">
        <v>133359.18669999999</v>
      </c>
      <c r="I247" s="824">
        <v>233378.57680000001</v>
      </c>
      <c r="J247" s="824">
        <v>175169.23130000001</v>
      </c>
      <c r="K247" s="824">
        <v>306546.15470000001</v>
      </c>
      <c r="L247" s="824">
        <v>213484.97640000001</v>
      </c>
      <c r="M247" s="824">
        <v>373598.70860000001</v>
      </c>
      <c r="N247" s="824">
        <v>262714.58960000001</v>
      </c>
      <c r="O247" s="824">
        <v>459750.5319</v>
      </c>
      <c r="P247" s="824">
        <v>312378.9411</v>
      </c>
      <c r="Q247" s="824">
        <v>546663.14679999999</v>
      </c>
      <c r="R247" s="824">
        <v>344454.36959999998</v>
      </c>
      <c r="S247" s="824">
        <v>602795.14690000005</v>
      </c>
      <c r="T247" s="824">
        <v>374863.6066</v>
      </c>
      <c r="U247" s="824">
        <v>656011.31149999995</v>
      </c>
    </row>
    <row r="248" spans="1:21" ht="14.5">
      <c r="A248" s="823" t="s">
        <v>1180</v>
      </c>
      <c r="B248" s="823" t="s">
        <v>179</v>
      </c>
      <c r="C248" s="823" t="s">
        <v>180</v>
      </c>
      <c r="D248" s="823" t="s">
        <v>470</v>
      </c>
      <c r="E248" s="823" t="s">
        <v>1012</v>
      </c>
      <c r="F248" s="823" t="s">
        <v>1181</v>
      </c>
      <c r="G248" s="823" t="s">
        <v>44</v>
      </c>
      <c r="H248" s="824">
        <v>116971.50840000001</v>
      </c>
      <c r="I248" s="824">
        <v>204700.13949999999</v>
      </c>
      <c r="J248" s="824">
        <v>159072.9135</v>
      </c>
      <c r="K248" s="824">
        <v>278377.59869999997</v>
      </c>
      <c r="L248" s="824">
        <v>201061.61379999999</v>
      </c>
      <c r="M248" s="824">
        <v>351857.82429999998</v>
      </c>
      <c r="N248" s="824">
        <v>264610.59970000002</v>
      </c>
      <c r="O248" s="824">
        <v>463068.54960000003</v>
      </c>
      <c r="P248" s="824">
        <v>327508.66950000002</v>
      </c>
      <c r="Q248" s="824">
        <v>573140.17169999995</v>
      </c>
      <c r="R248" s="824">
        <v>368717.47619999998</v>
      </c>
      <c r="S248" s="824">
        <v>645255.58319999999</v>
      </c>
      <c r="T248" s="824">
        <v>409347.69050000003</v>
      </c>
      <c r="U248" s="824">
        <v>716358.45849999995</v>
      </c>
    </row>
    <row r="249" spans="1:21" ht="14.5">
      <c r="A249" s="823" t="s">
        <v>1180</v>
      </c>
      <c r="B249" s="823" t="s">
        <v>179</v>
      </c>
      <c r="C249" s="823" t="s">
        <v>180</v>
      </c>
      <c r="D249" s="823" t="s">
        <v>470</v>
      </c>
      <c r="E249" s="823" t="s">
        <v>1012</v>
      </c>
      <c r="F249" s="823" t="s">
        <v>1182</v>
      </c>
      <c r="G249" s="823" t="s">
        <v>21</v>
      </c>
      <c r="H249" s="824">
        <v>131479.09659999999</v>
      </c>
      <c r="I249" s="824">
        <v>210366.55780000001</v>
      </c>
      <c r="J249" s="824">
        <v>184070.7353</v>
      </c>
      <c r="K249" s="824">
        <v>294513.18089999998</v>
      </c>
      <c r="L249" s="824">
        <v>236662.37400000001</v>
      </c>
      <c r="M249" s="824">
        <v>378659.804</v>
      </c>
      <c r="N249" s="824">
        <v>315549.83199999999</v>
      </c>
      <c r="O249" s="824">
        <v>504879.73869999999</v>
      </c>
      <c r="P249" s="824">
        <v>394437.29</v>
      </c>
      <c r="Q249" s="824">
        <v>631099.67339999997</v>
      </c>
      <c r="R249" s="824">
        <v>447028.92869999999</v>
      </c>
      <c r="S249" s="824">
        <v>715246.29650000005</v>
      </c>
      <c r="T249" s="824">
        <v>499620.5674</v>
      </c>
      <c r="U249" s="824">
        <v>799392.91969999997</v>
      </c>
    </row>
    <row r="250" spans="1:21" ht="14.5">
      <c r="A250" s="823" t="s">
        <v>1180</v>
      </c>
      <c r="B250" s="823" t="s">
        <v>179</v>
      </c>
      <c r="C250" s="823" t="s">
        <v>180</v>
      </c>
      <c r="D250" s="823" t="s">
        <v>470</v>
      </c>
      <c r="E250" s="823" t="s">
        <v>1013</v>
      </c>
      <c r="F250" s="823" t="s">
        <v>1179</v>
      </c>
      <c r="G250" s="823" t="s">
        <v>165</v>
      </c>
      <c r="H250" s="824">
        <v>153705.65549999999</v>
      </c>
      <c r="I250" s="824">
        <v>268984.89720000001</v>
      </c>
      <c r="J250" s="824">
        <v>199858.92860000001</v>
      </c>
      <c r="K250" s="824">
        <v>349753.1251</v>
      </c>
      <c r="L250" s="824">
        <v>240402.0552</v>
      </c>
      <c r="M250" s="824">
        <v>420703.59649999999</v>
      </c>
      <c r="N250" s="824">
        <v>288976.60029999999</v>
      </c>
      <c r="O250" s="824">
        <v>505709.05050000001</v>
      </c>
      <c r="P250" s="824">
        <v>340420.2758</v>
      </c>
      <c r="Q250" s="824">
        <v>595735.48270000005</v>
      </c>
      <c r="R250" s="824">
        <v>373129.9277</v>
      </c>
      <c r="S250" s="824">
        <v>652977.37349999999</v>
      </c>
      <c r="T250" s="824">
        <v>404745.24859999999</v>
      </c>
      <c r="U250" s="824">
        <v>708304.18500000006</v>
      </c>
    </row>
    <row r="251" spans="1:21" ht="14.5">
      <c r="A251" s="823" t="s">
        <v>1180</v>
      </c>
      <c r="B251" s="823" t="s">
        <v>179</v>
      </c>
      <c r="C251" s="823" t="s">
        <v>180</v>
      </c>
      <c r="D251" s="823" t="s">
        <v>470</v>
      </c>
      <c r="E251" s="823" t="s">
        <v>1013</v>
      </c>
      <c r="F251" s="823" t="s">
        <v>1180</v>
      </c>
      <c r="G251" s="823" t="s">
        <v>19</v>
      </c>
      <c r="H251" s="824">
        <v>135097.9051</v>
      </c>
      <c r="I251" s="824">
        <v>236421.33379999999</v>
      </c>
      <c r="J251" s="824">
        <v>177423.29810000001</v>
      </c>
      <c r="K251" s="824">
        <v>310490.77159999998</v>
      </c>
      <c r="L251" s="824">
        <v>216204.38449999999</v>
      </c>
      <c r="M251" s="824">
        <v>378357.6728</v>
      </c>
      <c r="N251" s="824">
        <v>266009.31969999999</v>
      </c>
      <c r="O251" s="824">
        <v>465516.30949999997</v>
      </c>
      <c r="P251" s="824">
        <v>316268.1752</v>
      </c>
      <c r="Q251" s="824">
        <v>553469.30649999995</v>
      </c>
      <c r="R251" s="824">
        <v>348727.19209999999</v>
      </c>
      <c r="S251" s="824">
        <v>610272.58609999996</v>
      </c>
      <c r="T251" s="824">
        <v>379491.87290000002</v>
      </c>
      <c r="U251" s="824">
        <v>664110.77749999997</v>
      </c>
    </row>
    <row r="252" spans="1:21" ht="14.5">
      <c r="A252" s="823" t="s">
        <v>1180</v>
      </c>
      <c r="B252" s="823" t="s">
        <v>179</v>
      </c>
      <c r="C252" s="823" t="s">
        <v>180</v>
      </c>
      <c r="D252" s="823" t="s">
        <v>470</v>
      </c>
      <c r="E252" s="823" t="s">
        <v>1013</v>
      </c>
      <c r="F252" s="823" t="s">
        <v>1181</v>
      </c>
      <c r="G252" s="823" t="s">
        <v>44</v>
      </c>
      <c r="H252" s="824">
        <v>118579.6385</v>
      </c>
      <c r="I252" s="824">
        <v>207514.36730000001</v>
      </c>
      <c r="J252" s="824">
        <v>161286.18849999999</v>
      </c>
      <c r="K252" s="824">
        <v>282250.82990000001</v>
      </c>
      <c r="L252" s="824">
        <v>203879.11730000001</v>
      </c>
      <c r="M252" s="824">
        <v>356788.45539999998</v>
      </c>
      <c r="N252" s="824">
        <v>268339.04710000003</v>
      </c>
      <c r="O252" s="824">
        <v>469593.33240000001</v>
      </c>
      <c r="P252" s="824">
        <v>332142.76870000002</v>
      </c>
      <c r="Q252" s="824">
        <v>581249.84530000004</v>
      </c>
      <c r="R252" s="824">
        <v>373949.4632</v>
      </c>
      <c r="S252" s="824">
        <v>654411.56059999997</v>
      </c>
      <c r="T252" s="824">
        <v>415172.8616</v>
      </c>
      <c r="U252" s="824">
        <v>726552.50780000002</v>
      </c>
    </row>
    <row r="253" spans="1:21" ht="14.5">
      <c r="A253" s="823" t="s">
        <v>1180</v>
      </c>
      <c r="B253" s="823" t="s">
        <v>179</v>
      </c>
      <c r="C253" s="823" t="s">
        <v>180</v>
      </c>
      <c r="D253" s="823" t="s">
        <v>470</v>
      </c>
      <c r="E253" s="823" t="s">
        <v>1013</v>
      </c>
      <c r="F253" s="823" t="s">
        <v>1182</v>
      </c>
      <c r="G253" s="823" t="s">
        <v>21</v>
      </c>
      <c r="H253" s="824">
        <v>133104.34789999999</v>
      </c>
      <c r="I253" s="824">
        <v>212966.95980000001</v>
      </c>
      <c r="J253" s="824">
        <v>186346.0871</v>
      </c>
      <c r="K253" s="824">
        <v>298153.74359999999</v>
      </c>
      <c r="L253" s="824">
        <v>239587.82620000001</v>
      </c>
      <c r="M253" s="824">
        <v>383340.52759999997</v>
      </c>
      <c r="N253" s="824">
        <v>319450.43489999999</v>
      </c>
      <c r="O253" s="824">
        <v>511120.7034</v>
      </c>
      <c r="P253" s="824">
        <v>399313.04359999998</v>
      </c>
      <c r="Q253" s="824">
        <v>638900.87919999997</v>
      </c>
      <c r="R253" s="824">
        <v>452554.78279999999</v>
      </c>
      <c r="S253" s="824">
        <v>724087.66319999995</v>
      </c>
      <c r="T253" s="824">
        <v>505796.52189999999</v>
      </c>
      <c r="U253" s="824">
        <v>809274.44709999999</v>
      </c>
    </row>
    <row r="254" spans="1:21" ht="14.5">
      <c r="A254" s="823" t="s">
        <v>1180</v>
      </c>
      <c r="B254" s="823" t="s">
        <v>179</v>
      </c>
      <c r="C254" s="823" t="s">
        <v>180</v>
      </c>
      <c r="D254" s="823" t="s">
        <v>470</v>
      </c>
      <c r="E254" s="823" t="s">
        <v>1014</v>
      </c>
      <c r="F254" s="823" t="s">
        <v>1179</v>
      </c>
      <c r="G254" s="823" t="s">
        <v>165</v>
      </c>
      <c r="H254" s="824">
        <v>153689.03049999999</v>
      </c>
      <c r="I254" s="824">
        <v>268955.80349999998</v>
      </c>
      <c r="J254" s="824">
        <v>199797.8922</v>
      </c>
      <c r="K254" s="824">
        <v>349646.3113</v>
      </c>
      <c r="L254" s="824">
        <v>240301.49369999999</v>
      </c>
      <c r="M254" s="824">
        <v>420527.614</v>
      </c>
      <c r="N254" s="824">
        <v>288811.45039999997</v>
      </c>
      <c r="O254" s="824">
        <v>505420.03820000001</v>
      </c>
      <c r="P254" s="824">
        <v>340196.6373</v>
      </c>
      <c r="Q254" s="824">
        <v>595344.1152</v>
      </c>
      <c r="R254" s="824">
        <v>372871.97840000002</v>
      </c>
      <c r="S254" s="824">
        <v>652525.96219999995</v>
      </c>
      <c r="T254" s="824">
        <v>404434.53700000001</v>
      </c>
      <c r="U254" s="824">
        <v>707760.4399</v>
      </c>
    </row>
    <row r="255" spans="1:21" ht="14.5">
      <c r="A255" s="823" t="s">
        <v>1180</v>
      </c>
      <c r="B255" s="823" t="s">
        <v>179</v>
      </c>
      <c r="C255" s="823" t="s">
        <v>180</v>
      </c>
      <c r="D255" s="823" t="s">
        <v>470</v>
      </c>
      <c r="E255" s="823" t="s">
        <v>1014</v>
      </c>
      <c r="F255" s="823" t="s">
        <v>1180</v>
      </c>
      <c r="G255" s="823" t="s">
        <v>19</v>
      </c>
      <c r="H255" s="824">
        <v>135231.34239999999</v>
      </c>
      <c r="I255" s="824">
        <v>236654.8492</v>
      </c>
      <c r="J255" s="824">
        <v>177543.19390000001</v>
      </c>
      <c r="K255" s="824">
        <v>310700.5894</v>
      </c>
      <c r="L255" s="824">
        <v>216298.96539999999</v>
      </c>
      <c r="M255" s="824">
        <v>378523.18939999997</v>
      </c>
      <c r="N255" s="824">
        <v>266029.38959999999</v>
      </c>
      <c r="O255" s="824">
        <v>465551.43180000002</v>
      </c>
      <c r="P255" s="824">
        <v>316239.31140000001</v>
      </c>
      <c r="Q255" s="824">
        <v>553418.79500000004</v>
      </c>
      <c r="R255" s="824">
        <v>348666.03879999998</v>
      </c>
      <c r="S255" s="824">
        <v>610165.56799999997</v>
      </c>
      <c r="T255" s="824">
        <v>379384.8174</v>
      </c>
      <c r="U255" s="824">
        <v>663923.43059999996</v>
      </c>
    </row>
    <row r="256" spans="1:21" ht="14.5">
      <c r="A256" s="823" t="s">
        <v>1180</v>
      </c>
      <c r="B256" s="823" t="s">
        <v>179</v>
      </c>
      <c r="C256" s="823" t="s">
        <v>180</v>
      </c>
      <c r="D256" s="823" t="s">
        <v>470</v>
      </c>
      <c r="E256" s="823" t="s">
        <v>1014</v>
      </c>
      <c r="F256" s="823" t="s">
        <v>1181</v>
      </c>
      <c r="G256" s="823" t="s">
        <v>44</v>
      </c>
      <c r="H256" s="824">
        <v>118851.22960000001</v>
      </c>
      <c r="I256" s="824">
        <v>207989.65179999999</v>
      </c>
      <c r="J256" s="824">
        <v>161704.5233</v>
      </c>
      <c r="K256" s="824">
        <v>282982.91580000002</v>
      </c>
      <c r="L256" s="824">
        <v>204445.1122</v>
      </c>
      <c r="M256" s="824">
        <v>357778.94620000001</v>
      </c>
      <c r="N256" s="824">
        <v>269121.93079999997</v>
      </c>
      <c r="O256" s="824">
        <v>470963.37890000001</v>
      </c>
      <c r="P256" s="824">
        <v>333147.8333</v>
      </c>
      <c r="Q256" s="824">
        <v>583008.7084</v>
      </c>
      <c r="R256" s="824">
        <v>375108.52840000001</v>
      </c>
      <c r="S256" s="824">
        <v>656439.92469999997</v>
      </c>
      <c r="T256" s="824">
        <v>416490.63140000001</v>
      </c>
      <c r="U256" s="824">
        <v>728858.60499999998</v>
      </c>
    </row>
    <row r="257" spans="1:21" ht="14.5">
      <c r="A257" s="823" t="s">
        <v>1180</v>
      </c>
      <c r="B257" s="823" t="s">
        <v>179</v>
      </c>
      <c r="C257" s="823" t="s">
        <v>180</v>
      </c>
      <c r="D257" s="823" t="s">
        <v>470</v>
      </c>
      <c r="E257" s="823" t="s">
        <v>1014</v>
      </c>
      <c r="F257" s="823" t="s">
        <v>1182</v>
      </c>
      <c r="G257" s="823" t="s">
        <v>21</v>
      </c>
      <c r="H257" s="824">
        <v>133070.4088</v>
      </c>
      <c r="I257" s="824">
        <v>212912.65719999999</v>
      </c>
      <c r="J257" s="824">
        <v>186298.5722</v>
      </c>
      <c r="K257" s="824">
        <v>298077.71999999997</v>
      </c>
      <c r="L257" s="824">
        <v>239526.73569999999</v>
      </c>
      <c r="M257" s="824">
        <v>383242.783</v>
      </c>
      <c r="N257" s="824">
        <v>319368.98109999998</v>
      </c>
      <c r="O257" s="824">
        <v>510990.37729999999</v>
      </c>
      <c r="P257" s="824">
        <v>399211.22629999998</v>
      </c>
      <c r="Q257" s="824">
        <v>638737.97149999999</v>
      </c>
      <c r="R257" s="824">
        <v>452439.3898</v>
      </c>
      <c r="S257" s="824">
        <v>723903.03449999995</v>
      </c>
      <c r="T257" s="824">
        <v>505667.55330000003</v>
      </c>
      <c r="U257" s="824">
        <v>809068.09739999997</v>
      </c>
    </row>
    <row r="258" spans="1:21" ht="14.5">
      <c r="A258" s="823" t="s">
        <v>1180</v>
      </c>
      <c r="B258" s="823" t="s">
        <v>179</v>
      </c>
      <c r="C258" s="823" t="s">
        <v>180</v>
      </c>
      <c r="D258" s="823" t="s">
        <v>470</v>
      </c>
      <c r="E258" s="823" t="s">
        <v>748</v>
      </c>
      <c r="F258" s="823" t="s">
        <v>1179</v>
      </c>
      <c r="G258" s="823" t="s">
        <v>165</v>
      </c>
      <c r="H258" s="824">
        <v>156909.0275</v>
      </c>
      <c r="I258" s="824">
        <v>274590.79820000002</v>
      </c>
      <c r="J258" s="824">
        <v>204120.6997</v>
      </c>
      <c r="K258" s="824">
        <v>357211.22440000001</v>
      </c>
      <c r="L258" s="824">
        <v>245594.8253</v>
      </c>
      <c r="M258" s="824">
        <v>429790.94429999997</v>
      </c>
      <c r="N258" s="824">
        <v>295326.99430000002</v>
      </c>
      <c r="O258" s="824">
        <v>516822.2402</v>
      </c>
      <c r="P258" s="824">
        <v>347972.39380000002</v>
      </c>
      <c r="Q258" s="824">
        <v>608951.68909999996</v>
      </c>
      <c r="R258" s="824">
        <v>381439.09490000003</v>
      </c>
      <c r="S258" s="824">
        <v>667518.41610000003</v>
      </c>
      <c r="T258" s="824">
        <v>413834.12760000001</v>
      </c>
      <c r="U258" s="824">
        <v>724209.72329999995</v>
      </c>
    </row>
    <row r="259" spans="1:21" ht="14.5">
      <c r="A259" s="823" t="s">
        <v>1180</v>
      </c>
      <c r="B259" s="823" t="s">
        <v>179</v>
      </c>
      <c r="C259" s="823" t="s">
        <v>180</v>
      </c>
      <c r="D259" s="823" t="s">
        <v>470</v>
      </c>
      <c r="E259" s="823" t="s">
        <v>748</v>
      </c>
      <c r="F259" s="823" t="s">
        <v>1180</v>
      </c>
      <c r="G259" s="823" t="s">
        <v>19</v>
      </c>
      <c r="H259" s="824">
        <v>137550.96530000001</v>
      </c>
      <c r="I259" s="824">
        <v>240714.18919999999</v>
      </c>
      <c r="J259" s="824">
        <v>180780.4074</v>
      </c>
      <c r="K259" s="824">
        <v>316365.71299999999</v>
      </c>
      <c r="L259" s="824">
        <v>220421.4431</v>
      </c>
      <c r="M259" s="824">
        <v>385737.52529999998</v>
      </c>
      <c r="N259" s="824">
        <v>271433.61459999997</v>
      </c>
      <c r="O259" s="824">
        <v>475008.82559999998</v>
      </c>
      <c r="P259" s="824">
        <v>322846.4191</v>
      </c>
      <c r="Q259" s="824">
        <v>564981.23329999996</v>
      </c>
      <c r="R259" s="824">
        <v>356052.37890000001</v>
      </c>
      <c r="S259" s="824">
        <v>623091.66319999995</v>
      </c>
      <c r="T259" s="824">
        <v>387562.47159999999</v>
      </c>
      <c r="U259" s="824">
        <v>678234.32530000003</v>
      </c>
    </row>
    <row r="260" spans="1:21" ht="14.5">
      <c r="A260" s="823" t="s">
        <v>1180</v>
      </c>
      <c r="B260" s="823" t="s">
        <v>179</v>
      </c>
      <c r="C260" s="823" t="s">
        <v>180</v>
      </c>
      <c r="D260" s="823" t="s">
        <v>470</v>
      </c>
      <c r="E260" s="823" t="s">
        <v>748</v>
      </c>
      <c r="F260" s="823" t="s">
        <v>1181</v>
      </c>
      <c r="G260" s="823" t="s">
        <v>44</v>
      </c>
      <c r="H260" s="824">
        <v>120354.53939999999</v>
      </c>
      <c r="I260" s="824">
        <v>210620.44380000001</v>
      </c>
      <c r="J260" s="824">
        <v>163580.51329999999</v>
      </c>
      <c r="K260" s="824">
        <v>286265.89840000001</v>
      </c>
      <c r="L260" s="824">
        <v>206688.28469999999</v>
      </c>
      <c r="M260" s="824">
        <v>361704.49829999998</v>
      </c>
      <c r="N260" s="824">
        <v>271943.48369999998</v>
      </c>
      <c r="O260" s="824">
        <v>475901.09649999999</v>
      </c>
      <c r="P260" s="824">
        <v>336516.0147</v>
      </c>
      <c r="Q260" s="824">
        <v>588903.02560000005</v>
      </c>
      <c r="R260" s="824">
        <v>378805.84869999997</v>
      </c>
      <c r="S260" s="824">
        <v>662910.2352</v>
      </c>
      <c r="T260" s="824">
        <v>420488.86660000001</v>
      </c>
      <c r="U260" s="824">
        <v>735855.51659999997</v>
      </c>
    </row>
    <row r="261" spans="1:21" ht="14.5">
      <c r="A261" s="823" t="s">
        <v>1180</v>
      </c>
      <c r="B261" s="823" t="s">
        <v>179</v>
      </c>
      <c r="C261" s="823" t="s">
        <v>180</v>
      </c>
      <c r="D261" s="823" t="s">
        <v>470</v>
      </c>
      <c r="E261" s="823" t="s">
        <v>748</v>
      </c>
      <c r="F261" s="823" t="s">
        <v>1182</v>
      </c>
      <c r="G261" s="823" t="s">
        <v>21</v>
      </c>
      <c r="H261" s="824">
        <v>135926.21969999999</v>
      </c>
      <c r="I261" s="824">
        <v>217481.95480000001</v>
      </c>
      <c r="J261" s="824">
        <v>190296.70759999999</v>
      </c>
      <c r="K261" s="824">
        <v>304474.7366</v>
      </c>
      <c r="L261" s="824">
        <v>244667.1955</v>
      </c>
      <c r="M261" s="824">
        <v>391467.51860000001</v>
      </c>
      <c r="N261" s="824">
        <v>326222.92739999999</v>
      </c>
      <c r="O261" s="824">
        <v>521956.69150000002</v>
      </c>
      <c r="P261" s="824">
        <v>407778.65909999999</v>
      </c>
      <c r="Q261" s="824">
        <v>652445.86430000002</v>
      </c>
      <c r="R261" s="824">
        <v>462149.1471</v>
      </c>
      <c r="S261" s="824">
        <v>739438.64630000002</v>
      </c>
      <c r="T261" s="824">
        <v>516519.6349</v>
      </c>
      <c r="U261" s="824">
        <v>826431.42819999997</v>
      </c>
    </row>
    <row r="262" spans="1:21" ht="14.5">
      <c r="A262" s="823" t="s">
        <v>1180</v>
      </c>
      <c r="B262" s="823" t="s">
        <v>179</v>
      </c>
      <c r="C262" s="823" t="s">
        <v>180</v>
      </c>
      <c r="D262" s="823" t="s">
        <v>470</v>
      </c>
      <c r="E262" s="823" t="s">
        <v>1015</v>
      </c>
      <c r="F262" s="823" t="s">
        <v>1179</v>
      </c>
      <c r="G262" s="823" t="s">
        <v>165</v>
      </c>
      <c r="H262" s="824">
        <v>153064.98120000001</v>
      </c>
      <c r="I262" s="824">
        <v>267863.717</v>
      </c>
      <c r="J262" s="824">
        <v>199006.57440000001</v>
      </c>
      <c r="K262" s="824">
        <v>348261.50530000002</v>
      </c>
      <c r="L262" s="824">
        <v>239363.50109999999</v>
      </c>
      <c r="M262" s="824">
        <v>418886.12689999997</v>
      </c>
      <c r="N262" s="824">
        <v>287706.52149999997</v>
      </c>
      <c r="O262" s="824">
        <v>503486.41259999998</v>
      </c>
      <c r="P262" s="824">
        <v>338909.85220000002</v>
      </c>
      <c r="Q262" s="824">
        <v>593092.24140000006</v>
      </c>
      <c r="R262" s="824">
        <v>371468.0943</v>
      </c>
      <c r="S262" s="824">
        <v>650069.16500000004</v>
      </c>
      <c r="T262" s="824">
        <v>402927.47279999999</v>
      </c>
      <c r="U262" s="824">
        <v>705123.07739999995</v>
      </c>
    </row>
    <row r="263" spans="1:21" ht="14.5">
      <c r="A263" s="823" t="s">
        <v>1180</v>
      </c>
      <c r="B263" s="823" t="s">
        <v>179</v>
      </c>
      <c r="C263" s="823" t="s">
        <v>180</v>
      </c>
      <c r="D263" s="823" t="s">
        <v>470</v>
      </c>
      <c r="E263" s="823" t="s">
        <v>1015</v>
      </c>
      <c r="F263" s="823" t="s">
        <v>1180</v>
      </c>
      <c r="G263" s="823" t="s">
        <v>19</v>
      </c>
      <c r="H263" s="824">
        <v>134607.29300000001</v>
      </c>
      <c r="I263" s="824">
        <v>235562.76269999999</v>
      </c>
      <c r="J263" s="824">
        <v>176751.8762</v>
      </c>
      <c r="K263" s="824">
        <v>309315.78330000001</v>
      </c>
      <c r="L263" s="824">
        <v>215360.97279999999</v>
      </c>
      <c r="M263" s="824">
        <v>376881.7023</v>
      </c>
      <c r="N263" s="824">
        <v>264924.4607</v>
      </c>
      <c r="O263" s="824">
        <v>463617.80619999999</v>
      </c>
      <c r="P263" s="824">
        <v>314952.52639999997</v>
      </c>
      <c r="Q263" s="824">
        <v>551166.92119999998</v>
      </c>
      <c r="R263" s="824">
        <v>347262.15460000001</v>
      </c>
      <c r="S263" s="824">
        <v>607708.77060000005</v>
      </c>
      <c r="T263" s="824">
        <v>377877.75319999998</v>
      </c>
      <c r="U263" s="824">
        <v>661286.06799999997</v>
      </c>
    </row>
    <row r="264" spans="1:21" ht="14.5">
      <c r="A264" s="823" t="s">
        <v>1180</v>
      </c>
      <c r="B264" s="823" t="s">
        <v>179</v>
      </c>
      <c r="C264" s="823" t="s">
        <v>180</v>
      </c>
      <c r="D264" s="823" t="s">
        <v>470</v>
      </c>
      <c r="E264" s="823" t="s">
        <v>1015</v>
      </c>
      <c r="F264" s="823" t="s">
        <v>1181</v>
      </c>
      <c r="G264" s="823" t="s">
        <v>44</v>
      </c>
      <c r="H264" s="824">
        <v>118224.6583</v>
      </c>
      <c r="I264" s="824">
        <v>206893.15210000001</v>
      </c>
      <c r="J264" s="824">
        <v>160827.3235</v>
      </c>
      <c r="K264" s="824">
        <v>281447.8162</v>
      </c>
      <c r="L264" s="824">
        <v>203317.28390000001</v>
      </c>
      <c r="M264" s="824">
        <v>355805.24680000002</v>
      </c>
      <c r="N264" s="824">
        <v>267618.15970000002</v>
      </c>
      <c r="O264" s="824">
        <v>468331.77960000001</v>
      </c>
      <c r="P264" s="824">
        <v>331268.11959999998</v>
      </c>
      <c r="Q264" s="824">
        <v>579719.20920000004</v>
      </c>
      <c r="R264" s="824">
        <v>372978.1862</v>
      </c>
      <c r="S264" s="824">
        <v>652711.82570000004</v>
      </c>
      <c r="T264" s="824">
        <v>414109.6606</v>
      </c>
      <c r="U264" s="824">
        <v>724691.90599999996</v>
      </c>
    </row>
    <row r="265" spans="1:21" ht="14.5">
      <c r="A265" s="823" t="s">
        <v>1180</v>
      </c>
      <c r="B265" s="823" t="s">
        <v>179</v>
      </c>
      <c r="C265" s="823" t="s">
        <v>180</v>
      </c>
      <c r="D265" s="823" t="s">
        <v>470</v>
      </c>
      <c r="E265" s="823" t="s">
        <v>1015</v>
      </c>
      <c r="F265" s="823" t="s">
        <v>1182</v>
      </c>
      <c r="G265" s="823" t="s">
        <v>21</v>
      </c>
      <c r="H265" s="824">
        <v>132539.97349999999</v>
      </c>
      <c r="I265" s="824">
        <v>212063.9608</v>
      </c>
      <c r="J265" s="824">
        <v>185555.96290000001</v>
      </c>
      <c r="K265" s="824">
        <v>296889.54499999998</v>
      </c>
      <c r="L265" s="824">
        <v>238571.9523</v>
      </c>
      <c r="M265" s="824">
        <v>381715.12939999998</v>
      </c>
      <c r="N265" s="824">
        <v>318095.93640000001</v>
      </c>
      <c r="O265" s="824">
        <v>508953.50589999999</v>
      </c>
      <c r="P265" s="824">
        <v>397619.92050000001</v>
      </c>
      <c r="Q265" s="824">
        <v>636191.88230000006</v>
      </c>
      <c r="R265" s="824">
        <v>450635.91</v>
      </c>
      <c r="S265" s="824">
        <v>721017.46660000004</v>
      </c>
      <c r="T265" s="824">
        <v>503651.89929999999</v>
      </c>
      <c r="U265" s="824">
        <v>805843.05090000003</v>
      </c>
    </row>
    <row r="266" spans="1:21" ht="14.5">
      <c r="A266" s="823" t="s">
        <v>1180</v>
      </c>
      <c r="B266" s="823" t="s">
        <v>179</v>
      </c>
      <c r="C266" s="823" t="s">
        <v>180</v>
      </c>
      <c r="D266" s="823" t="s">
        <v>470</v>
      </c>
      <c r="E266" s="823" t="s">
        <v>749</v>
      </c>
      <c r="F266" s="823" t="s">
        <v>1179</v>
      </c>
      <c r="G266" s="823" t="s">
        <v>165</v>
      </c>
      <c r="H266" s="824">
        <v>151159.57550000001</v>
      </c>
      <c r="I266" s="824">
        <v>264529.25719999999</v>
      </c>
      <c r="J266" s="824">
        <v>196510.53890000001</v>
      </c>
      <c r="K266" s="824">
        <v>343893.44300000003</v>
      </c>
      <c r="L266" s="824">
        <v>236348.38930000001</v>
      </c>
      <c r="M266" s="824">
        <v>413609.68119999999</v>
      </c>
      <c r="N266" s="824">
        <v>284061.42170000001</v>
      </c>
      <c r="O266" s="824">
        <v>497107.48800000001</v>
      </c>
      <c r="P266" s="824">
        <v>334602.2047</v>
      </c>
      <c r="Q266" s="824">
        <v>585553.85820000002</v>
      </c>
      <c r="R266" s="824">
        <v>366740.52649999998</v>
      </c>
      <c r="S266" s="824">
        <v>641795.92130000005</v>
      </c>
      <c r="T266" s="824">
        <v>397784.83889999997</v>
      </c>
      <c r="U266" s="824">
        <v>696123.46810000006</v>
      </c>
    </row>
    <row r="267" spans="1:21" ht="14.5">
      <c r="A267" s="823" t="s">
        <v>1180</v>
      </c>
      <c r="B267" s="823" t="s">
        <v>179</v>
      </c>
      <c r="C267" s="823" t="s">
        <v>180</v>
      </c>
      <c r="D267" s="823" t="s">
        <v>470</v>
      </c>
      <c r="E267" s="823" t="s">
        <v>749</v>
      </c>
      <c r="F267" s="823" t="s">
        <v>1180</v>
      </c>
      <c r="G267" s="823" t="s">
        <v>19</v>
      </c>
      <c r="H267" s="824">
        <v>133002.01209999999</v>
      </c>
      <c r="I267" s="824">
        <v>232753.52110000001</v>
      </c>
      <c r="J267" s="824">
        <v>174617.7052</v>
      </c>
      <c r="K267" s="824">
        <v>305580.9841</v>
      </c>
      <c r="L267" s="824">
        <v>212736.14550000001</v>
      </c>
      <c r="M267" s="824">
        <v>372288.2548</v>
      </c>
      <c r="N267" s="824">
        <v>261649.80059999999</v>
      </c>
      <c r="O267" s="824">
        <v>457887.15100000001</v>
      </c>
      <c r="P267" s="824">
        <v>311034.42849999998</v>
      </c>
      <c r="Q267" s="824">
        <v>544310.24990000005</v>
      </c>
      <c r="R267" s="824">
        <v>342928.179</v>
      </c>
      <c r="S267" s="824">
        <v>600124.31330000004</v>
      </c>
      <c r="T267" s="824">
        <v>373142.4314</v>
      </c>
      <c r="U267" s="824">
        <v>652999.25490000006</v>
      </c>
    </row>
    <row r="268" spans="1:21" ht="14.5">
      <c r="A268" s="823" t="s">
        <v>1180</v>
      </c>
      <c r="B268" s="823" t="s">
        <v>179</v>
      </c>
      <c r="C268" s="823" t="s">
        <v>180</v>
      </c>
      <c r="D268" s="823" t="s">
        <v>470</v>
      </c>
      <c r="E268" s="823" t="s">
        <v>749</v>
      </c>
      <c r="F268" s="823" t="s">
        <v>1181</v>
      </c>
      <c r="G268" s="823" t="s">
        <v>44</v>
      </c>
      <c r="H268" s="824">
        <v>116888.11930000001</v>
      </c>
      <c r="I268" s="824">
        <v>204554.20869999999</v>
      </c>
      <c r="J268" s="824">
        <v>159032.38339999999</v>
      </c>
      <c r="K268" s="824">
        <v>278306.67090000003</v>
      </c>
      <c r="L268" s="824">
        <v>201065.7752</v>
      </c>
      <c r="M268" s="824">
        <v>351865.1066</v>
      </c>
      <c r="N268" s="824">
        <v>264672.59610000002</v>
      </c>
      <c r="O268" s="824">
        <v>463177.04330000002</v>
      </c>
      <c r="P268" s="824">
        <v>327639.08500000002</v>
      </c>
      <c r="Q268" s="824">
        <v>573368.39879999997</v>
      </c>
      <c r="R268" s="824">
        <v>368905.26429999998</v>
      </c>
      <c r="S268" s="824">
        <v>645584.21239999996</v>
      </c>
      <c r="T268" s="824">
        <v>409602.25939999998</v>
      </c>
      <c r="U268" s="824">
        <v>716803.95400000003</v>
      </c>
    </row>
    <row r="269" spans="1:21" ht="14.5">
      <c r="A269" s="823" t="s">
        <v>1180</v>
      </c>
      <c r="B269" s="823" t="s">
        <v>179</v>
      </c>
      <c r="C269" s="823" t="s">
        <v>180</v>
      </c>
      <c r="D269" s="823" t="s">
        <v>470</v>
      </c>
      <c r="E269" s="823" t="s">
        <v>749</v>
      </c>
      <c r="F269" s="823" t="s">
        <v>1182</v>
      </c>
      <c r="G269" s="823" t="s">
        <v>21</v>
      </c>
      <c r="H269" s="824">
        <v>130880.78320000001</v>
      </c>
      <c r="I269" s="824">
        <v>209409.25630000001</v>
      </c>
      <c r="J269" s="824">
        <v>183233.09650000001</v>
      </c>
      <c r="K269" s="824">
        <v>293172.95860000001</v>
      </c>
      <c r="L269" s="824">
        <v>235585.40969999999</v>
      </c>
      <c r="M269" s="824">
        <v>376936.66129999998</v>
      </c>
      <c r="N269" s="824">
        <v>314113.87969999999</v>
      </c>
      <c r="O269" s="824">
        <v>502582.21490000002</v>
      </c>
      <c r="P269" s="824">
        <v>392642.34960000002</v>
      </c>
      <c r="Q269" s="824">
        <v>628227.76859999995</v>
      </c>
      <c r="R269" s="824">
        <v>444994.6629</v>
      </c>
      <c r="S269" s="824">
        <v>711991.47120000003</v>
      </c>
      <c r="T269" s="824">
        <v>497346.97610000003</v>
      </c>
      <c r="U269" s="824">
        <v>795755.17370000004</v>
      </c>
    </row>
    <row r="270" spans="1:21" ht="14.5">
      <c r="A270" s="823" t="s">
        <v>1180</v>
      </c>
      <c r="B270" s="823" t="s">
        <v>179</v>
      </c>
      <c r="C270" s="823" t="s">
        <v>180</v>
      </c>
      <c r="D270" s="823" t="s">
        <v>470</v>
      </c>
      <c r="E270" s="823" t="s">
        <v>750</v>
      </c>
      <c r="F270" s="823" t="s">
        <v>1179</v>
      </c>
      <c r="G270" s="823" t="s">
        <v>165</v>
      </c>
      <c r="H270" s="824">
        <v>146691.47210000001</v>
      </c>
      <c r="I270" s="824">
        <v>256710.07610000001</v>
      </c>
      <c r="J270" s="824">
        <v>190605.0857</v>
      </c>
      <c r="K270" s="824">
        <v>333558.90000000002</v>
      </c>
      <c r="L270" s="824">
        <v>229179.0601</v>
      </c>
      <c r="M270" s="824">
        <v>401063.35519999999</v>
      </c>
      <c r="N270" s="824">
        <v>275336.0048</v>
      </c>
      <c r="O270" s="824">
        <v>481838.00839999999</v>
      </c>
      <c r="P270" s="824">
        <v>324252.8602</v>
      </c>
      <c r="Q270" s="824">
        <v>567442.50529999996</v>
      </c>
      <c r="R270" s="824">
        <v>355365.62180000002</v>
      </c>
      <c r="S270" s="824">
        <v>621889.83829999994</v>
      </c>
      <c r="T270" s="824">
        <v>385371.0981</v>
      </c>
      <c r="U270" s="824">
        <v>674399.42169999995</v>
      </c>
    </row>
    <row r="271" spans="1:21" ht="14.5">
      <c r="A271" s="823" t="s">
        <v>1180</v>
      </c>
      <c r="B271" s="823" t="s">
        <v>179</v>
      </c>
      <c r="C271" s="823" t="s">
        <v>180</v>
      </c>
      <c r="D271" s="823" t="s">
        <v>470</v>
      </c>
      <c r="E271" s="823" t="s">
        <v>750</v>
      </c>
      <c r="F271" s="823" t="s">
        <v>1180</v>
      </c>
      <c r="G271" s="823" t="s">
        <v>19</v>
      </c>
      <c r="H271" s="824">
        <v>129434.2846</v>
      </c>
      <c r="I271" s="824">
        <v>226509.99799999999</v>
      </c>
      <c r="J271" s="824">
        <v>169797.84830000001</v>
      </c>
      <c r="K271" s="824">
        <v>297146.23440000002</v>
      </c>
      <c r="L271" s="824">
        <v>206737.67259999999</v>
      </c>
      <c r="M271" s="824">
        <v>361790.92700000003</v>
      </c>
      <c r="N271" s="824">
        <v>254035.70480000001</v>
      </c>
      <c r="O271" s="824">
        <v>444562.48340000003</v>
      </c>
      <c r="P271" s="824">
        <v>301853.7352</v>
      </c>
      <c r="Q271" s="824">
        <v>528244.03650000005</v>
      </c>
      <c r="R271" s="824">
        <v>332734.05310000002</v>
      </c>
      <c r="S271" s="824">
        <v>582284.59290000005</v>
      </c>
      <c r="T271" s="824">
        <v>361950.62939999998</v>
      </c>
      <c r="U271" s="824">
        <v>633413.60140000004</v>
      </c>
    </row>
    <row r="272" spans="1:21" ht="14.5">
      <c r="A272" s="823" t="s">
        <v>1180</v>
      </c>
      <c r="B272" s="823" t="s">
        <v>179</v>
      </c>
      <c r="C272" s="823" t="s">
        <v>180</v>
      </c>
      <c r="D272" s="823" t="s">
        <v>470</v>
      </c>
      <c r="E272" s="823" t="s">
        <v>750</v>
      </c>
      <c r="F272" s="823" t="s">
        <v>1181</v>
      </c>
      <c r="G272" s="823" t="s">
        <v>44</v>
      </c>
      <c r="H272" s="824">
        <v>114131.66280000001</v>
      </c>
      <c r="I272" s="824">
        <v>199730.40979999999</v>
      </c>
      <c r="J272" s="824">
        <v>155401.9883</v>
      </c>
      <c r="K272" s="824">
        <v>271953.47950000002</v>
      </c>
      <c r="L272" s="824">
        <v>196566.9394</v>
      </c>
      <c r="M272" s="824">
        <v>343992.14390000002</v>
      </c>
      <c r="N272" s="824">
        <v>258843.49249999999</v>
      </c>
      <c r="O272" s="824">
        <v>452976.11190000002</v>
      </c>
      <c r="P272" s="824">
        <v>320511.4657</v>
      </c>
      <c r="Q272" s="824">
        <v>560895.06499999994</v>
      </c>
      <c r="R272" s="824">
        <v>360947.24780000001</v>
      </c>
      <c r="S272" s="824">
        <v>631657.68370000005</v>
      </c>
      <c r="T272" s="824">
        <v>400842.0699</v>
      </c>
      <c r="U272" s="824">
        <v>701473.62230000005</v>
      </c>
    </row>
    <row r="273" spans="1:21" ht="14.5">
      <c r="A273" s="823" t="s">
        <v>1180</v>
      </c>
      <c r="B273" s="823" t="s">
        <v>179</v>
      </c>
      <c r="C273" s="823" t="s">
        <v>180</v>
      </c>
      <c r="D273" s="823" t="s">
        <v>470</v>
      </c>
      <c r="E273" s="823" t="s">
        <v>750</v>
      </c>
      <c r="F273" s="823" t="s">
        <v>1182</v>
      </c>
      <c r="G273" s="823" t="s">
        <v>21</v>
      </c>
      <c r="H273" s="824">
        <v>126964.095</v>
      </c>
      <c r="I273" s="824">
        <v>203142.55499999999</v>
      </c>
      <c r="J273" s="824">
        <v>177749.73300000001</v>
      </c>
      <c r="K273" s="824">
        <v>284399.57699999999</v>
      </c>
      <c r="L273" s="824">
        <v>228535.37100000001</v>
      </c>
      <c r="M273" s="824">
        <v>365656.59909999999</v>
      </c>
      <c r="N273" s="824">
        <v>304713.82799999998</v>
      </c>
      <c r="O273" s="824">
        <v>487542.13209999999</v>
      </c>
      <c r="P273" s="824">
        <v>380892.28499999997</v>
      </c>
      <c r="Q273" s="824">
        <v>609427.66500000004</v>
      </c>
      <c r="R273" s="824">
        <v>431677.92300000001</v>
      </c>
      <c r="S273" s="824">
        <v>690684.68709999998</v>
      </c>
      <c r="T273" s="824">
        <v>482463.56099999999</v>
      </c>
      <c r="U273" s="824">
        <v>771941.70909999998</v>
      </c>
    </row>
    <row r="274" spans="1:21" ht="14.5">
      <c r="A274" s="823" t="s">
        <v>1180</v>
      </c>
      <c r="B274" s="823" t="s">
        <v>179</v>
      </c>
      <c r="C274" s="823" t="s">
        <v>168</v>
      </c>
      <c r="D274" s="823" t="s">
        <v>471</v>
      </c>
      <c r="E274" s="823" t="s">
        <v>232</v>
      </c>
      <c r="F274" s="823" t="s">
        <v>1179</v>
      </c>
      <c r="G274" s="823" t="s">
        <v>165</v>
      </c>
      <c r="H274" s="824">
        <v>135375.4503</v>
      </c>
      <c r="I274" s="824">
        <v>236907.03810000001</v>
      </c>
      <c r="J274" s="824">
        <v>176056.1746</v>
      </c>
      <c r="K274" s="824">
        <v>308098.30560000002</v>
      </c>
      <c r="L274" s="824">
        <v>211792.3749</v>
      </c>
      <c r="M274" s="824">
        <v>370636.65600000002</v>
      </c>
      <c r="N274" s="824">
        <v>254621.52129999999</v>
      </c>
      <c r="O274" s="824">
        <v>445587.66220000002</v>
      </c>
      <c r="P274" s="824">
        <v>299972.52169999998</v>
      </c>
      <c r="Q274" s="824">
        <v>524951.91280000005</v>
      </c>
      <c r="R274" s="824">
        <v>328805.94380000001</v>
      </c>
      <c r="S274" s="824">
        <v>575410.40170000005</v>
      </c>
      <c r="T274" s="824">
        <v>356690.3652</v>
      </c>
      <c r="U274" s="824">
        <v>624208.13899999997</v>
      </c>
    </row>
    <row r="275" spans="1:21" ht="14.5">
      <c r="A275" s="823" t="s">
        <v>1180</v>
      </c>
      <c r="B275" s="823" t="s">
        <v>179</v>
      </c>
      <c r="C275" s="823" t="s">
        <v>168</v>
      </c>
      <c r="D275" s="823" t="s">
        <v>471</v>
      </c>
      <c r="E275" s="823" t="s">
        <v>232</v>
      </c>
      <c r="F275" s="823" t="s">
        <v>1180</v>
      </c>
      <c r="G275" s="823" t="s">
        <v>19</v>
      </c>
      <c r="H275" s="824">
        <v>118868.57460000001</v>
      </c>
      <c r="I275" s="824">
        <v>208020.00570000001</v>
      </c>
      <c r="J275" s="824">
        <v>156153.59880000001</v>
      </c>
      <c r="K275" s="824">
        <v>273268.79790000001</v>
      </c>
      <c r="L275" s="824">
        <v>190326.69899999999</v>
      </c>
      <c r="M275" s="824">
        <v>333071.72330000001</v>
      </c>
      <c r="N275" s="824">
        <v>234247.3204</v>
      </c>
      <c r="O275" s="824">
        <v>409932.81079999998</v>
      </c>
      <c r="P275" s="824">
        <v>278547.2708</v>
      </c>
      <c r="Q275" s="824">
        <v>487457.72379999998</v>
      </c>
      <c r="R275" s="824">
        <v>307158.3554</v>
      </c>
      <c r="S275" s="824">
        <v>537527.12199999997</v>
      </c>
      <c r="T275" s="824">
        <v>334288.17670000001</v>
      </c>
      <c r="U275" s="824">
        <v>585004.30920000002</v>
      </c>
    </row>
    <row r="276" spans="1:21" ht="14.5">
      <c r="A276" s="823" t="s">
        <v>1180</v>
      </c>
      <c r="B276" s="823" t="s">
        <v>179</v>
      </c>
      <c r="C276" s="823" t="s">
        <v>168</v>
      </c>
      <c r="D276" s="823" t="s">
        <v>471</v>
      </c>
      <c r="E276" s="823" t="s">
        <v>232</v>
      </c>
      <c r="F276" s="823" t="s">
        <v>1181</v>
      </c>
      <c r="G276" s="823" t="s">
        <v>44</v>
      </c>
      <c r="H276" s="824">
        <v>104211.32799999999</v>
      </c>
      <c r="I276" s="824">
        <v>182369.82389999999</v>
      </c>
      <c r="J276" s="824">
        <v>141704.05600000001</v>
      </c>
      <c r="K276" s="824">
        <v>247982.09789999999</v>
      </c>
      <c r="L276" s="824">
        <v>179095.99100000001</v>
      </c>
      <c r="M276" s="824">
        <v>313417.9841</v>
      </c>
      <c r="N276" s="824">
        <v>235690.01449999999</v>
      </c>
      <c r="O276" s="824">
        <v>412457.52539999998</v>
      </c>
      <c r="P276" s="824">
        <v>291701.91800000001</v>
      </c>
      <c r="Q276" s="824">
        <v>510478.35649999999</v>
      </c>
      <c r="R276" s="824">
        <v>328396.38699999999</v>
      </c>
      <c r="S276" s="824">
        <v>574693.67720000003</v>
      </c>
      <c r="T276" s="824">
        <v>364573.41590000002</v>
      </c>
      <c r="U276" s="824">
        <v>638003.47790000006</v>
      </c>
    </row>
    <row r="277" spans="1:21" ht="14.5">
      <c r="A277" s="823" t="s">
        <v>1180</v>
      </c>
      <c r="B277" s="823" t="s">
        <v>179</v>
      </c>
      <c r="C277" s="823" t="s">
        <v>168</v>
      </c>
      <c r="D277" s="823" t="s">
        <v>471</v>
      </c>
      <c r="E277" s="823" t="s">
        <v>232</v>
      </c>
      <c r="F277" s="823" t="s">
        <v>1182</v>
      </c>
      <c r="G277" s="823" t="s">
        <v>21</v>
      </c>
      <c r="H277" s="824">
        <v>117246.5585</v>
      </c>
      <c r="I277" s="824">
        <v>187594.4964</v>
      </c>
      <c r="J277" s="824">
        <v>164145.18179999999</v>
      </c>
      <c r="K277" s="824">
        <v>262632.29489999998</v>
      </c>
      <c r="L277" s="824">
        <v>211043.80530000001</v>
      </c>
      <c r="M277" s="824">
        <v>337670.09340000001</v>
      </c>
      <c r="N277" s="824">
        <v>281391.7403</v>
      </c>
      <c r="O277" s="824">
        <v>450226.79129999998</v>
      </c>
      <c r="P277" s="824">
        <v>351739.67540000001</v>
      </c>
      <c r="Q277" s="824">
        <v>562783.48899999994</v>
      </c>
      <c r="R277" s="824">
        <v>398638.29879999999</v>
      </c>
      <c r="S277" s="824">
        <v>637821.28760000004</v>
      </c>
      <c r="T277" s="824">
        <v>445536.92219999997</v>
      </c>
      <c r="U277" s="824">
        <v>712859.08609999996</v>
      </c>
    </row>
    <row r="278" spans="1:21" ht="14.5">
      <c r="A278" s="823" t="s">
        <v>1180</v>
      </c>
      <c r="B278" s="823" t="s">
        <v>179</v>
      </c>
      <c r="C278" s="823" t="s">
        <v>168</v>
      </c>
      <c r="D278" s="823" t="s">
        <v>471</v>
      </c>
      <c r="E278" s="823" t="s">
        <v>751</v>
      </c>
      <c r="F278" s="823" t="s">
        <v>1179</v>
      </c>
      <c r="G278" s="823" t="s">
        <v>165</v>
      </c>
      <c r="H278" s="824">
        <v>125865.07670000001</v>
      </c>
      <c r="I278" s="824">
        <v>220263.88430000001</v>
      </c>
      <c r="J278" s="824">
        <v>163637.07019999999</v>
      </c>
      <c r="K278" s="824">
        <v>286364.87280000001</v>
      </c>
      <c r="L278" s="824">
        <v>196817.42060000001</v>
      </c>
      <c r="M278" s="824">
        <v>344430.48619999998</v>
      </c>
      <c r="N278" s="824">
        <v>236561.22320000001</v>
      </c>
      <c r="O278" s="824">
        <v>413982.14049999998</v>
      </c>
      <c r="P278" s="824">
        <v>278657.98119999998</v>
      </c>
      <c r="Q278" s="824">
        <v>487651.46710000001</v>
      </c>
      <c r="R278" s="824">
        <v>305426.11800000002</v>
      </c>
      <c r="S278" s="824">
        <v>534495.70660000003</v>
      </c>
      <c r="T278" s="824">
        <v>331287.9754</v>
      </c>
      <c r="U278" s="824">
        <v>579753.95689999999</v>
      </c>
    </row>
    <row r="279" spans="1:21" ht="14.5">
      <c r="A279" s="823" t="s">
        <v>1180</v>
      </c>
      <c r="B279" s="823" t="s">
        <v>179</v>
      </c>
      <c r="C279" s="823" t="s">
        <v>168</v>
      </c>
      <c r="D279" s="823" t="s">
        <v>471</v>
      </c>
      <c r="E279" s="823" t="s">
        <v>751</v>
      </c>
      <c r="F279" s="823" t="s">
        <v>1180</v>
      </c>
      <c r="G279" s="823" t="s">
        <v>19</v>
      </c>
      <c r="H279" s="824">
        <v>110708.764</v>
      </c>
      <c r="I279" s="824">
        <v>193740.3371</v>
      </c>
      <c r="J279" s="824">
        <v>145362.88750000001</v>
      </c>
      <c r="K279" s="824">
        <v>254385.05309999999</v>
      </c>
      <c r="L279" s="824">
        <v>177108.02789999999</v>
      </c>
      <c r="M279" s="824">
        <v>309939.04889999999</v>
      </c>
      <c r="N279" s="824">
        <v>217854.00289999999</v>
      </c>
      <c r="O279" s="824">
        <v>381244.50510000001</v>
      </c>
      <c r="P279" s="824">
        <v>258985.70600000001</v>
      </c>
      <c r="Q279" s="824">
        <v>453224.98550000001</v>
      </c>
      <c r="R279" s="824">
        <v>285549.69660000002</v>
      </c>
      <c r="S279" s="824">
        <v>499711.96899999998</v>
      </c>
      <c r="T279" s="824">
        <v>310718.69390000001</v>
      </c>
      <c r="U279" s="824">
        <v>543757.71440000006</v>
      </c>
    </row>
    <row r="280" spans="1:21" ht="14.5">
      <c r="A280" s="823" t="s">
        <v>1180</v>
      </c>
      <c r="B280" s="823" t="s">
        <v>179</v>
      </c>
      <c r="C280" s="823" t="s">
        <v>168</v>
      </c>
      <c r="D280" s="823" t="s">
        <v>471</v>
      </c>
      <c r="E280" s="823" t="s">
        <v>751</v>
      </c>
      <c r="F280" s="823" t="s">
        <v>1181</v>
      </c>
      <c r="G280" s="823" t="s">
        <v>44</v>
      </c>
      <c r="H280" s="824">
        <v>97257.074600000007</v>
      </c>
      <c r="I280" s="824">
        <v>170199.8806</v>
      </c>
      <c r="J280" s="824">
        <v>132311.06709999999</v>
      </c>
      <c r="K280" s="824">
        <v>231544.36739999999</v>
      </c>
      <c r="L280" s="824">
        <v>167272.51329999999</v>
      </c>
      <c r="M280" s="824">
        <v>292726.8983</v>
      </c>
      <c r="N280" s="824">
        <v>220179.39379999999</v>
      </c>
      <c r="O280" s="824">
        <v>385313.93910000002</v>
      </c>
      <c r="P280" s="824">
        <v>272551.78210000001</v>
      </c>
      <c r="Q280" s="824">
        <v>476965.6188</v>
      </c>
      <c r="R280" s="824">
        <v>306872.82780000003</v>
      </c>
      <c r="S280" s="824">
        <v>537027.4486</v>
      </c>
      <c r="T280" s="824">
        <v>340718.76939999999</v>
      </c>
      <c r="U280" s="824">
        <v>596257.84640000004</v>
      </c>
    </row>
    <row r="281" spans="1:21" ht="14.5">
      <c r="A281" s="823" t="s">
        <v>1180</v>
      </c>
      <c r="B281" s="823" t="s">
        <v>179</v>
      </c>
      <c r="C281" s="823" t="s">
        <v>168</v>
      </c>
      <c r="D281" s="823" t="s">
        <v>471</v>
      </c>
      <c r="E281" s="823" t="s">
        <v>751</v>
      </c>
      <c r="F281" s="823" t="s">
        <v>1182</v>
      </c>
      <c r="G281" s="823" t="s">
        <v>21</v>
      </c>
      <c r="H281" s="824">
        <v>108984.57090000001</v>
      </c>
      <c r="I281" s="824">
        <v>174375.31599999999</v>
      </c>
      <c r="J281" s="824">
        <v>152578.39920000001</v>
      </c>
      <c r="K281" s="824">
        <v>244125.4423</v>
      </c>
      <c r="L281" s="824">
        <v>196172.22760000001</v>
      </c>
      <c r="M281" s="824">
        <v>313875.56880000001</v>
      </c>
      <c r="N281" s="824">
        <v>261562.97010000001</v>
      </c>
      <c r="O281" s="824">
        <v>418500.7585</v>
      </c>
      <c r="P281" s="824">
        <v>326953.71269999997</v>
      </c>
      <c r="Q281" s="824">
        <v>523125.94799999997</v>
      </c>
      <c r="R281" s="824">
        <v>370547.54100000003</v>
      </c>
      <c r="S281" s="824">
        <v>592876.07440000004</v>
      </c>
      <c r="T281" s="824">
        <v>414141.36930000002</v>
      </c>
      <c r="U281" s="824">
        <v>662626.20090000005</v>
      </c>
    </row>
    <row r="282" spans="1:21" ht="14.5">
      <c r="A282" s="823" t="s">
        <v>1180</v>
      </c>
      <c r="B282" s="823" t="s">
        <v>179</v>
      </c>
      <c r="C282" s="823" t="s">
        <v>168</v>
      </c>
      <c r="D282" s="823" t="s">
        <v>471</v>
      </c>
      <c r="E282" s="823" t="s">
        <v>1016</v>
      </c>
      <c r="F282" s="823" t="s">
        <v>1179</v>
      </c>
      <c r="G282" s="823" t="s">
        <v>165</v>
      </c>
      <c r="H282" s="824">
        <v>166402.77619999999</v>
      </c>
      <c r="I282" s="824">
        <v>291204.85840000003</v>
      </c>
      <c r="J282" s="824">
        <v>216478.7677</v>
      </c>
      <c r="K282" s="824">
        <v>378837.84340000001</v>
      </c>
      <c r="L282" s="824">
        <v>260469.2181</v>
      </c>
      <c r="M282" s="824">
        <v>455821.13170000003</v>
      </c>
      <c r="N282" s="824">
        <v>313222.14260000002</v>
      </c>
      <c r="O282" s="824">
        <v>548138.74959999998</v>
      </c>
      <c r="P282" s="824">
        <v>369063.29560000001</v>
      </c>
      <c r="Q282" s="824">
        <v>645860.76729999995</v>
      </c>
      <c r="R282" s="824">
        <v>404560.97139999998</v>
      </c>
      <c r="S282" s="824">
        <v>707981.7</v>
      </c>
      <c r="T282" s="824">
        <v>438925.80579999997</v>
      </c>
      <c r="U282" s="824">
        <v>768120.16020000004</v>
      </c>
    </row>
    <row r="283" spans="1:21" ht="14.5">
      <c r="A283" s="823" t="s">
        <v>1180</v>
      </c>
      <c r="B283" s="823" t="s">
        <v>179</v>
      </c>
      <c r="C283" s="823" t="s">
        <v>168</v>
      </c>
      <c r="D283" s="823" t="s">
        <v>471</v>
      </c>
      <c r="E283" s="823" t="s">
        <v>1016</v>
      </c>
      <c r="F283" s="823" t="s">
        <v>1180</v>
      </c>
      <c r="G283" s="823" t="s">
        <v>19</v>
      </c>
      <c r="H283" s="824">
        <v>145844.2133</v>
      </c>
      <c r="I283" s="824">
        <v>255227.3732</v>
      </c>
      <c r="J283" s="824">
        <v>191691.01459999999</v>
      </c>
      <c r="K283" s="824">
        <v>335459.27559999999</v>
      </c>
      <c r="L283" s="824">
        <v>233734.69500000001</v>
      </c>
      <c r="M283" s="824">
        <v>409035.71620000002</v>
      </c>
      <c r="N283" s="824">
        <v>287847.00209999998</v>
      </c>
      <c r="O283" s="824">
        <v>503732.2536</v>
      </c>
      <c r="P283" s="824">
        <v>342379.1201</v>
      </c>
      <c r="Q283" s="824">
        <v>599163.46</v>
      </c>
      <c r="R283" s="824">
        <v>377599.88459999999</v>
      </c>
      <c r="S283" s="824">
        <v>660799.79799999995</v>
      </c>
      <c r="T283" s="824">
        <v>411024.89889999997</v>
      </c>
      <c r="U283" s="824">
        <v>719293.57310000004</v>
      </c>
    </row>
    <row r="284" spans="1:21" ht="14.5">
      <c r="A284" s="823" t="s">
        <v>1180</v>
      </c>
      <c r="B284" s="823" t="s">
        <v>179</v>
      </c>
      <c r="C284" s="823" t="s">
        <v>168</v>
      </c>
      <c r="D284" s="823" t="s">
        <v>471</v>
      </c>
      <c r="E284" s="823" t="s">
        <v>1016</v>
      </c>
      <c r="F284" s="823" t="s">
        <v>1181</v>
      </c>
      <c r="G284" s="823" t="s">
        <v>44</v>
      </c>
      <c r="H284" s="824">
        <v>127580.38370000001</v>
      </c>
      <c r="I284" s="824">
        <v>223265.67170000001</v>
      </c>
      <c r="J284" s="824">
        <v>173391.837</v>
      </c>
      <c r="K284" s="824">
        <v>303435.71470000001</v>
      </c>
      <c r="L284" s="824">
        <v>219077.75709999999</v>
      </c>
      <c r="M284" s="824">
        <v>383386.07500000001</v>
      </c>
      <c r="N284" s="824">
        <v>288236.98810000002</v>
      </c>
      <c r="O284" s="824">
        <v>504414.72930000001</v>
      </c>
      <c r="P284" s="824">
        <v>356671.21509999997</v>
      </c>
      <c r="Q284" s="824">
        <v>624174.62639999995</v>
      </c>
      <c r="R284" s="824">
        <v>401488.4731</v>
      </c>
      <c r="S284" s="824">
        <v>702604.82790000003</v>
      </c>
      <c r="T284" s="824">
        <v>445661.2831</v>
      </c>
      <c r="U284" s="824">
        <v>779907.24529999995</v>
      </c>
    </row>
    <row r="285" spans="1:21" ht="14.5">
      <c r="A285" s="823" t="s">
        <v>1180</v>
      </c>
      <c r="B285" s="823" t="s">
        <v>179</v>
      </c>
      <c r="C285" s="823" t="s">
        <v>168</v>
      </c>
      <c r="D285" s="823" t="s">
        <v>471</v>
      </c>
      <c r="E285" s="823" t="s">
        <v>1016</v>
      </c>
      <c r="F285" s="823" t="s">
        <v>1182</v>
      </c>
      <c r="G285" s="823" t="s">
        <v>21</v>
      </c>
      <c r="H285" s="824">
        <v>144154.26819999999</v>
      </c>
      <c r="I285" s="824">
        <v>230646.83259999999</v>
      </c>
      <c r="J285" s="824">
        <v>201815.9754</v>
      </c>
      <c r="K285" s="824">
        <v>322905.56550000003</v>
      </c>
      <c r="L285" s="824">
        <v>259477.68280000001</v>
      </c>
      <c r="M285" s="824">
        <v>415164.29859999998</v>
      </c>
      <c r="N285" s="824">
        <v>345970.24369999999</v>
      </c>
      <c r="O285" s="824">
        <v>553552.39809999999</v>
      </c>
      <c r="P285" s="824">
        <v>432462.80459999997</v>
      </c>
      <c r="Q285" s="824">
        <v>691940.49750000006</v>
      </c>
      <c r="R285" s="824">
        <v>490124.51189999998</v>
      </c>
      <c r="S285" s="824">
        <v>784199.23069999996</v>
      </c>
      <c r="T285" s="824">
        <v>547786.21920000005</v>
      </c>
      <c r="U285" s="824">
        <v>876457.96369999996</v>
      </c>
    </row>
    <row r="286" spans="1:21" ht="14.5">
      <c r="A286" s="823" t="s">
        <v>1180</v>
      </c>
      <c r="B286" s="823" t="s">
        <v>179</v>
      </c>
      <c r="C286" s="823" t="s">
        <v>168</v>
      </c>
      <c r="D286" s="823" t="s">
        <v>471</v>
      </c>
      <c r="E286" s="823" t="s">
        <v>1017</v>
      </c>
      <c r="F286" s="823" t="s">
        <v>1179</v>
      </c>
      <c r="G286" s="823" t="s">
        <v>165</v>
      </c>
      <c r="H286" s="824">
        <v>168882.34890000001</v>
      </c>
      <c r="I286" s="824">
        <v>295544.11040000001</v>
      </c>
      <c r="J286" s="824">
        <v>219583.00219999999</v>
      </c>
      <c r="K286" s="824">
        <v>384270.25380000001</v>
      </c>
      <c r="L286" s="824">
        <v>264120.62709999998</v>
      </c>
      <c r="M286" s="824">
        <v>462211.09740000003</v>
      </c>
      <c r="N286" s="824">
        <v>317476.70850000001</v>
      </c>
      <c r="O286" s="824">
        <v>555584.23990000004</v>
      </c>
      <c r="P286" s="824">
        <v>373986.79710000003</v>
      </c>
      <c r="Q286" s="824">
        <v>654476.89500000002</v>
      </c>
      <c r="R286" s="824">
        <v>409918.5588</v>
      </c>
      <c r="S286" s="824">
        <v>717357.47790000006</v>
      </c>
      <c r="T286" s="824">
        <v>444643.35159999999</v>
      </c>
      <c r="U286" s="824">
        <v>778125.86529999995</v>
      </c>
    </row>
    <row r="287" spans="1:21" ht="14.5">
      <c r="A287" s="823" t="s">
        <v>1180</v>
      </c>
      <c r="B287" s="823" t="s">
        <v>179</v>
      </c>
      <c r="C287" s="823" t="s">
        <v>168</v>
      </c>
      <c r="D287" s="823" t="s">
        <v>471</v>
      </c>
      <c r="E287" s="823" t="s">
        <v>1017</v>
      </c>
      <c r="F287" s="823" t="s">
        <v>1180</v>
      </c>
      <c r="G287" s="823" t="s">
        <v>19</v>
      </c>
      <c r="H287" s="824">
        <v>148473.84830000001</v>
      </c>
      <c r="I287" s="824">
        <v>259829.23439999999</v>
      </c>
      <c r="J287" s="824">
        <v>194976.18150000001</v>
      </c>
      <c r="K287" s="824">
        <v>341208.3175</v>
      </c>
      <c r="L287" s="824">
        <v>237581.2463</v>
      </c>
      <c r="M287" s="824">
        <v>415767.18099999998</v>
      </c>
      <c r="N287" s="824">
        <v>292286.78779999999</v>
      </c>
      <c r="O287" s="824">
        <v>511501.8786</v>
      </c>
      <c r="P287" s="824">
        <v>347497.39630000002</v>
      </c>
      <c r="Q287" s="824">
        <v>608120.4436</v>
      </c>
      <c r="R287" s="824">
        <v>383154.26799999998</v>
      </c>
      <c r="S287" s="824">
        <v>670519.96900000004</v>
      </c>
      <c r="T287" s="824">
        <v>416946.10070000001</v>
      </c>
      <c r="U287" s="824">
        <v>729655.67630000005</v>
      </c>
    </row>
    <row r="288" spans="1:21" ht="14.5">
      <c r="A288" s="823" t="s">
        <v>1180</v>
      </c>
      <c r="B288" s="823" t="s">
        <v>179</v>
      </c>
      <c r="C288" s="823" t="s">
        <v>168</v>
      </c>
      <c r="D288" s="823" t="s">
        <v>471</v>
      </c>
      <c r="E288" s="823" t="s">
        <v>1017</v>
      </c>
      <c r="F288" s="823" t="s">
        <v>1181</v>
      </c>
      <c r="G288" s="823" t="s">
        <v>44</v>
      </c>
      <c r="H288" s="824">
        <v>130358.2599</v>
      </c>
      <c r="I288" s="824">
        <v>228126.95490000001</v>
      </c>
      <c r="J288" s="824">
        <v>177318.97089999999</v>
      </c>
      <c r="K288" s="824">
        <v>310308.19900000002</v>
      </c>
      <c r="L288" s="824">
        <v>224155.06510000001</v>
      </c>
      <c r="M288" s="824">
        <v>392271.3639</v>
      </c>
      <c r="N288" s="824">
        <v>295034.95600000001</v>
      </c>
      <c r="O288" s="824">
        <v>516311.17310000001</v>
      </c>
      <c r="P288" s="824">
        <v>365195.1349</v>
      </c>
      <c r="Q288" s="824">
        <v>639091.48609999998</v>
      </c>
      <c r="R288" s="824">
        <v>411168.90749999997</v>
      </c>
      <c r="S288" s="824">
        <v>719545.5882</v>
      </c>
      <c r="T288" s="824">
        <v>456502.93609999999</v>
      </c>
      <c r="U288" s="824">
        <v>798880.13820000004</v>
      </c>
    </row>
    <row r="289" spans="1:21" ht="14.5">
      <c r="A289" s="823" t="s">
        <v>1180</v>
      </c>
      <c r="B289" s="823" t="s">
        <v>179</v>
      </c>
      <c r="C289" s="823" t="s">
        <v>168</v>
      </c>
      <c r="D289" s="823" t="s">
        <v>471</v>
      </c>
      <c r="E289" s="823" t="s">
        <v>1017</v>
      </c>
      <c r="F289" s="823" t="s">
        <v>1182</v>
      </c>
      <c r="G289" s="823" t="s">
        <v>21</v>
      </c>
      <c r="H289" s="824">
        <v>146242.07010000001</v>
      </c>
      <c r="I289" s="824">
        <v>233987.31570000001</v>
      </c>
      <c r="J289" s="824">
        <v>204738.89809999999</v>
      </c>
      <c r="K289" s="824">
        <v>327582.24180000002</v>
      </c>
      <c r="L289" s="824">
        <v>263235.72629999998</v>
      </c>
      <c r="M289" s="824">
        <v>421177.16820000001</v>
      </c>
      <c r="N289" s="824">
        <v>350980.96830000001</v>
      </c>
      <c r="O289" s="824">
        <v>561569.55759999994</v>
      </c>
      <c r="P289" s="824">
        <v>438726.21039999998</v>
      </c>
      <c r="Q289" s="824">
        <v>701961.94700000004</v>
      </c>
      <c r="R289" s="824">
        <v>497223.03840000002</v>
      </c>
      <c r="S289" s="824">
        <v>795556.87340000004</v>
      </c>
      <c r="T289" s="824">
        <v>555719.86640000006</v>
      </c>
      <c r="U289" s="824">
        <v>889151.79949999996</v>
      </c>
    </row>
    <row r="290" spans="1:21" ht="14.5">
      <c r="A290" s="823" t="s">
        <v>1180</v>
      </c>
      <c r="B290" s="823" t="s">
        <v>179</v>
      </c>
      <c r="C290" s="823" t="s">
        <v>168</v>
      </c>
      <c r="D290" s="823" t="s">
        <v>471</v>
      </c>
      <c r="E290" s="823" t="s">
        <v>752</v>
      </c>
      <c r="F290" s="823" t="s">
        <v>1179</v>
      </c>
      <c r="G290" s="823" t="s">
        <v>165</v>
      </c>
      <c r="H290" s="824">
        <v>137247.606</v>
      </c>
      <c r="I290" s="824">
        <v>240183.31049999999</v>
      </c>
      <c r="J290" s="824">
        <v>178430.1373</v>
      </c>
      <c r="K290" s="824">
        <v>312252.7402</v>
      </c>
      <c r="L290" s="824">
        <v>214606.3639</v>
      </c>
      <c r="M290" s="824">
        <v>375561.13679999998</v>
      </c>
      <c r="N290" s="824">
        <v>257936.32130000001</v>
      </c>
      <c r="O290" s="824">
        <v>451388.56219999999</v>
      </c>
      <c r="P290" s="824">
        <v>303832.8921</v>
      </c>
      <c r="Q290" s="824">
        <v>531707.56099999999</v>
      </c>
      <c r="R290" s="824">
        <v>333017.61300000001</v>
      </c>
      <c r="S290" s="824">
        <v>582780.82279999997</v>
      </c>
      <c r="T290" s="824">
        <v>361211.576</v>
      </c>
      <c r="U290" s="824">
        <v>632120.25800000003</v>
      </c>
    </row>
    <row r="291" spans="1:21" ht="14.5">
      <c r="A291" s="823" t="s">
        <v>1180</v>
      </c>
      <c r="B291" s="823" t="s">
        <v>179</v>
      </c>
      <c r="C291" s="823" t="s">
        <v>168</v>
      </c>
      <c r="D291" s="823" t="s">
        <v>471</v>
      </c>
      <c r="E291" s="823" t="s">
        <v>752</v>
      </c>
      <c r="F291" s="823" t="s">
        <v>1180</v>
      </c>
      <c r="G291" s="823" t="s">
        <v>19</v>
      </c>
      <c r="H291" s="824">
        <v>120740.7303</v>
      </c>
      <c r="I291" s="824">
        <v>211296.2781</v>
      </c>
      <c r="J291" s="824">
        <v>158527.56150000001</v>
      </c>
      <c r="K291" s="824">
        <v>277423.23259999999</v>
      </c>
      <c r="L291" s="824">
        <v>193140.68799999999</v>
      </c>
      <c r="M291" s="824">
        <v>337996.20409999997</v>
      </c>
      <c r="N291" s="824">
        <v>237562.12040000001</v>
      </c>
      <c r="O291" s="824">
        <v>415733.7108</v>
      </c>
      <c r="P291" s="824">
        <v>282407.64110000001</v>
      </c>
      <c r="Q291" s="824">
        <v>494213.37199999997</v>
      </c>
      <c r="R291" s="824">
        <v>311370.0246</v>
      </c>
      <c r="S291" s="824">
        <v>544897.54310000001</v>
      </c>
      <c r="T291" s="824">
        <v>338809.38760000002</v>
      </c>
      <c r="U291" s="824">
        <v>592916.42830000003</v>
      </c>
    </row>
    <row r="292" spans="1:21" ht="14.5">
      <c r="A292" s="823" t="s">
        <v>1180</v>
      </c>
      <c r="B292" s="823" t="s">
        <v>179</v>
      </c>
      <c r="C292" s="823" t="s">
        <v>168</v>
      </c>
      <c r="D292" s="823" t="s">
        <v>471</v>
      </c>
      <c r="E292" s="823" t="s">
        <v>752</v>
      </c>
      <c r="F292" s="823" t="s">
        <v>1181</v>
      </c>
      <c r="G292" s="823" t="s">
        <v>44</v>
      </c>
      <c r="H292" s="824">
        <v>106091.04919999999</v>
      </c>
      <c r="I292" s="824">
        <v>185659.33609999999</v>
      </c>
      <c r="J292" s="824">
        <v>144335.66570000001</v>
      </c>
      <c r="K292" s="824">
        <v>252587.41510000001</v>
      </c>
      <c r="L292" s="824">
        <v>182479.48929999999</v>
      </c>
      <c r="M292" s="824">
        <v>319339.10609999998</v>
      </c>
      <c r="N292" s="824">
        <v>240201.3455</v>
      </c>
      <c r="O292" s="824">
        <v>420352.35470000003</v>
      </c>
      <c r="P292" s="824">
        <v>297341.08179999999</v>
      </c>
      <c r="Q292" s="824">
        <v>520346.89319999999</v>
      </c>
      <c r="R292" s="824">
        <v>334787.43930000003</v>
      </c>
      <c r="S292" s="824">
        <v>585878.01879999996</v>
      </c>
      <c r="T292" s="824">
        <v>371716.3567</v>
      </c>
      <c r="U292" s="824">
        <v>650503.62430000002</v>
      </c>
    </row>
    <row r="293" spans="1:21" ht="14.5">
      <c r="A293" s="823" t="s">
        <v>1180</v>
      </c>
      <c r="B293" s="823" t="s">
        <v>179</v>
      </c>
      <c r="C293" s="823" t="s">
        <v>168</v>
      </c>
      <c r="D293" s="823" t="s">
        <v>471</v>
      </c>
      <c r="E293" s="823" t="s">
        <v>752</v>
      </c>
      <c r="F293" s="823" t="s">
        <v>1182</v>
      </c>
      <c r="G293" s="823" t="s">
        <v>21</v>
      </c>
      <c r="H293" s="824">
        <v>118837.87059999999</v>
      </c>
      <c r="I293" s="824">
        <v>190140.59580000001</v>
      </c>
      <c r="J293" s="824">
        <v>166373.01879999999</v>
      </c>
      <c r="K293" s="824">
        <v>266196.83399999997</v>
      </c>
      <c r="L293" s="824">
        <v>213908.16699999999</v>
      </c>
      <c r="M293" s="824">
        <v>342253.0724</v>
      </c>
      <c r="N293" s="824">
        <v>285210.88939999999</v>
      </c>
      <c r="O293" s="824">
        <v>456337.42979999998</v>
      </c>
      <c r="P293" s="824">
        <v>356513.61170000001</v>
      </c>
      <c r="Q293" s="824">
        <v>570421.78720000002</v>
      </c>
      <c r="R293" s="824">
        <v>404048.7599</v>
      </c>
      <c r="S293" s="824">
        <v>646478.02560000005</v>
      </c>
      <c r="T293" s="824">
        <v>451583.9081</v>
      </c>
      <c r="U293" s="824">
        <v>722534.26379999996</v>
      </c>
    </row>
    <row r="294" spans="1:21" ht="14.5">
      <c r="A294" s="823" t="s">
        <v>1180</v>
      </c>
      <c r="B294" s="823" t="s">
        <v>179</v>
      </c>
      <c r="C294" s="823" t="s">
        <v>168</v>
      </c>
      <c r="D294" s="823" t="s">
        <v>471</v>
      </c>
      <c r="E294" s="823" t="s">
        <v>753</v>
      </c>
      <c r="F294" s="823" t="s">
        <v>1179</v>
      </c>
      <c r="G294" s="823" t="s">
        <v>165</v>
      </c>
      <c r="H294" s="824">
        <v>126472.50109999999</v>
      </c>
      <c r="I294" s="824">
        <v>221326.87700000001</v>
      </c>
      <c r="J294" s="824">
        <v>164367.35140000001</v>
      </c>
      <c r="K294" s="824">
        <v>287642.8651</v>
      </c>
      <c r="L294" s="824">
        <v>197654.8518</v>
      </c>
      <c r="M294" s="824">
        <v>345895.99070000002</v>
      </c>
      <c r="N294" s="824">
        <v>237501.00219999999</v>
      </c>
      <c r="O294" s="824">
        <v>415626.75390000001</v>
      </c>
      <c r="P294" s="824">
        <v>279721.12760000001</v>
      </c>
      <c r="Q294" s="824">
        <v>489511.97330000001</v>
      </c>
      <c r="R294" s="824">
        <v>306572.05290000001</v>
      </c>
      <c r="S294" s="824">
        <v>536501.09250000003</v>
      </c>
      <c r="T294" s="824">
        <v>332484.32819999999</v>
      </c>
      <c r="U294" s="824">
        <v>581847.57440000004</v>
      </c>
    </row>
    <row r="295" spans="1:21" ht="14.5">
      <c r="A295" s="823" t="s">
        <v>1180</v>
      </c>
      <c r="B295" s="823" t="s">
        <v>179</v>
      </c>
      <c r="C295" s="823" t="s">
        <v>168</v>
      </c>
      <c r="D295" s="823" t="s">
        <v>471</v>
      </c>
      <c r="E295" s="823" t="s">
        <v>753</v>
      </c>
      <c r="F295" s="823" t="s">
        <v>1180</v>
      </c>
      <c r="G295" s="823" t="s">
        <v>19</v>
      </c>
      <c r="H295" s="824">
        <v>111466.25079999999</v>
      </c>
      <c r="I295" s="824">
        <v>195065.93890000001</v>
      </c>
      <c r="J295" s="824">
        <v>146274.1011</v>
      </c>
      <c r="K295" s="824">
        <v>255979.67689999999</v>
      </c>
      <c r="L295" s="824">
        <v>178140.60140000001</v>
      </c>
      <c r="M295" s="824">
        <v>311746.05249999999</v>
      </c>
      <c r="N295" s="824">
        <v>218979.0019</v>
      </c>
      <c r="O295" s="824">
        <v>383213.25329999998</v>
      </c>
      <c r="P295" s="824">
        <v>260243.62719999999</v>
      </c>
      <c r="Q295" s="824">
        <v>455426.34769999998</v>
      </c>
      <c r="R295" s="824">
        <v>286892.42749999999</v>
      </c>
      <c r="S295" s="824">
        <v>502061.74810000003</v>
      </c>
      <c r="T295" s="824">
        <v>312118.70280000003</v>
      </c>
      <c r="U295" s="824">
        <v>546207.72990000003</v>
      </c>
    </row>
    <row r="296" spans="1:21" ht="14.5">
      <c r="A296" s="823" t="s">
        <v>1180</v>
      </c>
      <c r="B296" s="823" t="s">
        <v>179</v>
      </c>
      <c r="C296" s="823" t="s">
        <v>168</v>
      </c>
      <c r="D296" s="823" t="s">
        <v>471</v>
      </c>
      <c r="E296" s="823" t="s">
        <v>753</v>
      </c>
      <c r="F296" s="823" t="s">
        <v>1181</v>
      </c>
      <c r="G296" s="823" t="s">
        <v>44</v>
      </c>
      <c r="H296" s="824">
        <v>98155.236999999994</v>
      </c>
      <c r="I296" s="824">
        <v>171771.66469999999</v>
      </c>
      <c r="J296" s="824">
        <v>133606.6017</v>
      </c>
      <c r="K296" s="824">
        <v>233811.55300000001</v>
      </c>
      <c r="L296" s="824">
        <v>168966.3364</v>
      </c>
      <c r="M296" s="824">
        <v>295691.08860000002</v>
      </c>
      <c r="N296" s="824">
        <v>222466.0485</v>
      </c>
      <c r="O296" s="824">
        <v>389315.58490000002</v>
      </c>
      <c r="P296" s="824">
        <v>275436.56050000002</v>
      </c>
      <c r="Q296" s="824">
        <v>482013.98100000003</v>
      </c>
      <c r="R296" s="824">
        <v>310162.2353</v>
      </c>
      <c r="S296" s="824">
        <v>542783.91170000006</v>
      </c>
      <c r="T296" s="824">
        <v>344417.5099</v>
      </c>
      <c r="U296" s="824">
        <v>602730.64249999996</v>
      </c>
    </row>
    <row r="297" spans="1:21" ht="14.5">
      <c r="A297" s="823" t="s">
        <v>1180</v>
      </c>
      <c r="B297" s="823" t="s">
        <v>179</v>
      </c>
      <c r="C297" s="823" t="s">
        <v>168</v>
      </c>
      <c r="D297" s="823" t="s">
        <v>471</v>
      </c>
      <c r="E297" s="823" t="s">
        <v>753</v>
      </c>
      <c r="F297" s="823" t="s">
        <v>1182</v>
      </c>
      <c r="G297" s="823" t="s">
        <v>21</v>
      </c>
      <c r="H297" s="824">
        <v>109481.067</v>
      </c>
      <c r="I297" s="824">
        <v>175169.70989999999</v>
      </c>
      <c r="J297" s="824">
        <v>153273.4938</v>
      </c>
      <c r="K297" s="824">
        <v>245237.5938</v>
      </c>
      <c r="L297" s="824">
        <v>197065.92069999999</v>
      </c>
      <c r="M297" s="824">
        <v>315305.47779999999</v>
      </c>
      <c r="N297" s="824">
        <v>262754.56089999998</v>
      </c>
      <c r="O297" s="824">
        <v>420407.30369999999</v>
      </c>
      <c r="P297" s="824">
        <v>328443.20110000001</v>
      </c>
      <c r="Q297" s="824">
        <v>525509.12950000004</v>
      </c>
      <c r="R297" s="824">
        <v>372235.62790000002</v>
      </c>
      <c r="S297" s="824">
        <v>595577.01359999995</v>
      </c>
      <c r="T297" s="824">
        <v>416028.05469999998</v>
      </c>
      <c r="U297" s="824">
        <v>665644.89749999996</v>
      </c>
    </row>
    <row r="298" spans="1:21" ht="14.5">
      <c r="A298" s="823" t="s">
        <v>1180</v>
      </c>
      <c r="B298" s="823" t="s">
        <v>179</v>
      </c>
      <c r="C298" s="823" t="s">
        <v>168</v>
      </c>
      <c r="D298" s="823" t="s">
        <v>471</v>
      </c>
      <c r="E298" s="823" t="s">
        <v>754</v>
      </c>
      <c r="F298" s="823" t="s">
        <v>1179</v>
      </c>
      <c r="G298" s="823" t="s">
        <v>165</v>
      </c>
      <c r="H298" s="824">
        <v>126489.12609999999</v>
      </c>
      <c r="I298" s="824">
        <v>221355.97070000001</v>
      </c>
      <c r="J298" s="824">
        <v>164428.3879</v>
      </c>
      <c r="K298" s="824">
        <v>287749.6789</v>
      </c>
      <c r="L298" s="824">
        <v>197755.41329999999</v>
      </c>
      <c r="M298" s="824">
        <v>346071.97320000001</v>
      </c>
      <c r="N298" s="824">
        <v>237666.15210000001</v>
      </c>
      <c r="O298" s="824">
        <v>415915.76610000001</v>
      </c>
      <c r="P298" s="824">
        <v>279944.76620000001</v>
      </c>
      <c r="Q298" s="824">
        <v>489903.34080000001</v>
      </c>
      <c r="R298" s="824">
        <v>306830.00219999999</v>
      </c>
      <c r="S298" s="824">
        <v>536952.50379999995</v>
      </c>
      <c r="T298" s="824">
        <v>332795.03970000002</v>
      </c>
      <c r="U298" s="824">
        <v>582391.31940000004</v>
      </c>
    </row>
    <row r="299" spans="1:21" ht="14.5">
      <c r="A299" s="823" t="s">
        <v>1180</v>
      </c>
      <c r="B299" s="823" t="s">
        <v>179</v>
      </c>
      <c r="C299" s="823" t="s">
        <v>168</v>
      </c>
      <c r="D299" s="823" t="s">
        <v>471</v>
      </c>
      <c r="E299" s="823" t="s">
        <v>754</v>
      </c>
      <c r="F299" s="823" t="s">
        <v>1180</v>
      </c>
      <c r="G299" s="823" t="s">
        <v>19</v>
      </c>
      <c r="H299" s="824">
        <v>111332.8135</v>
      </c>
      <c r="I299" s="824">
        <v>194832.42360000001</v>
      </c>
      <c r="J299" s="824">
        <v>146154.2052</v>
      </c>
      <c r="K299" s="824">
        <v>255769.85920000001</v>
      </c>
      <c r="L299" s="824">
        <v>178046.02050000001</v>
      </c>
      <c r="M299" s="824">
        <v>311580.53590000002</v>
      </c>
      <c r="N299" s="824">
        <v>218958.9319</v>
      </c>
      <c r="O299" s="824">
        <v>383178.13079999998</v>
      </c>
      <c r="P299" s="824">
        <v>260272.49110000001</v>
      </c>
      <c r="Q299" s="824">
        <v>455476.85920000001</v>
      </c>
      <c r="R299" s="824">
        <v>286953.5808</v>
      </c>
      <c r="S299" s="824">
        <v>502168.76620000001</v>
      </c>
      <c r="T299" s="824">
        <v>312225.75829999999</v>
      </c>
      <c r="U299" s="824">
        <v>546395.07689999999</v>
      </c>
    </row>
    <row r="300" spans="1:21" ht="14.5">
      <c r="A300" s="823" t="s">
        <v>1180</v>
      </c>
      <c r="B300" s="823" t="s">
        <v>179</v>
      </c>
      <c r="C300" s="823" t="s">
        <v>168</v>
      </c>
      <c r="D300" s="823" t="s">
        <v>471</v>
      </c>
      <c r="E300" s="823" t="s">
        <v>754</v>
      </c>
      <c r="F300" s="823" t="s">
        <v>1181</v>
      </c>
      <c r="G300" s="823" t="s">
        <v>44</v>
      </c>
      <c r="H300" s="824">
        <v>97883.645900000003</v>
      </c>
      <c r="I300" s="824">
        <v>171296.38029999999</v>
      </c>
      <c r="J300" s="824">
        <v>133188.26689999999</v>
      </c>
      <c r="K300" s="824">
        <v>233079.46710000001</v>
      </c>
      <c r="L300" s="824">
        <v>168400.34160000001</v>
      </c>
      <c r="M300" s="824">
        <v>294700.59779999999</v>
      </c>
      <c r="N300" s="824">
        <v>221683.1648</v>
      </c>
      <c r="O300" s="824">
        <v>387945.53840000002</v>
      </c>
      <c r="P300" s="824">
        <v>274431.49599999998</v>
      </c>
      <c r="Q300" s="824">
        <v>480255.11790000001</v>
      </c>
      <c r="R300" s="824">
        <v>309003.17009999999</v>
      </c>
      <c r="S300" s="824">
        <v>540755.54760000005</v>
      </c>
      <c r="T300" s="824">
        <v>343099.7402</v>
      </c>
      <c r="U300" s="824">
        <v>600424.54539999994</v>
      </c>
    </row>
    <row r="301" spans="1:21" ht="14.5">
      <c r="A301" s="823" t="s">
        <v>1180</v>
      </c>
      <c r="B301" s="823" t="s">
        <v>179</v>
      </c>
      <c r="C301" s="823" t="s">
        <v>168</v>
      </c>
      <c r="D301" s="823" t="s">
        <v>471</v>
      </c>
      <c r="E301" s="823" t="s">
        <v>754</v>
      </c>
      <c r="F301" s="823" t="s">
        <v>1182</v>
      </c>
      <c r="G301" s="823" t="s">
        <v>21</v>
      </c>
      <c r="H301" s="824">
        <v>109515.0062</v>
      </c>
      <c r="I301" s="824">
        <v>175224.01250000001</v>
      </c>
      <c r="J301" s="824">
        <v>153321.0086</v>
      </c>
      <c r="K301" s="824">
        <v>245313.61730000001</v>
      </c>
      <c r="L301" s="824">
        <v>197127.0111</v>
      </c>
      <c r="M301" s="824">
        <v>315403.22249999997</v>
      </c>
      <c r="N301" s="824">
        <v>262836.0147</v>
      </c>
      <c r="O301" s="824">
        <v>420537.6299</v>
      </c>
      <c r="P301" s="824">
        <v>328545.0184</v>
      </c>
      <c r="Q301" s="824">
        <v>525672.03729999997</v>
      </c>
      <c r="R301" s="824">
        <v>372351.0209</v>
      </c>
      <c r="S301" s="824">
        <v>595761.64229999995</v>
      </c>
      <c r="T301" s="824">
        <v>416157.0233</v>
      </c>
      <c r="U301" s="824">
        <v>665851.24730000005</v>
      </c>
    </row>
    <row r="302" spans="1:21" ht="14.5">
      <c r="A302" s="823" t="s">
        <v>1180</v>
      </c>
      <c r="B302" s="823" t="s">
        <v>179</v>
      </c>
      <c r="C302" s="823" t="s">
        <v>168</v>
      </c>
      <c r="D302" s="823" t="s">
        <v>471</v>
      </c>
      <c r="E302" s="823" t="s">
        <v>1018</v>
      </c>
      <c r="F302" s="823" t="s">
        <v>1179</v>
      </c>
      <c r="G302" s="823" t="s">
        <v>165</v>
      </c>
      <c r="H302" s="824">
        <v>146067.42259999999</v>
      </c>
      <c r="I302" s="824">
        <v>255617.98970000001</v>
      </c>
      <c r="J302" s="824">
        <v>189813.76809999999</v>
      </c>
      <c r="K302" s="824">
        <v>332174.09399999998</v>
      </c>
      <c r="L302" s="824">
        <v>228241.0675</v>
      </c>
      <c r="M302" s="824">
        <v>399421.86810000002</v>
      </c>
      <c r="N302" s="824">
        <v>274231.07579999999</v>
      </c>
      <c r="O302" s="824">
        <v>479904.38270000002</v>
      </c>
      <c r="P302" s="824">
        <v>322966.07510000002</v>
      </c>
      <c r="Q302" s="824">
        <v>565190.63139999995</v>
      </c>
      <c r="R302" s="824">
        <v>353961.7377</v>
      </c>
      <c r="S302" s="824">
        <v>619433.04099999997</v>
      </c>
      <c r="T302" s="824">
        <v>383864.03379999998</v>
      </c>
      <c r="U302" s="824">
        <v>671762.05909999995</v>
      </c>
    </row>
    <row r="303" spans="1:21" ht="14.5">
      <c r="A303" s="823" t="s">
        <v>1180</v>
      </c>
      <c r="B303" s="823" t="s">
        <v>179</v>
      </c>
      <c r="C303" s="823" t="s">
        <v>168</v>
      </c>
      <c r="D303" s="823" t="s">
        <v>471</v>
      </c>
      <c r="E303" s="823" t="s">
        <v>1018</v>
      </c>
      <c r="F303" s="823" t="s">
        <v>1180</v>
      </c>
      <c r="G303" s="823" t="s">
        <v>19</v>
      </c>
      <c r="H303" s="824">
        <v>128810.2352</v>
      </c>
      <c r="I303" s="824">
        <v>225417.91149999999</v>
      </c>
      <c r="J303" s="824">
        <v>169006.53049999999</v>
      </c>
      <c r="K303" s="824">
        <v>295761.42839999998</v>
      </c>
      <c r="L303" s="824">
        <v>205799.67999999999</v>
      </c>
      <c r="M303" s="824">
        <v>360149.44</v>
      </c>
      <c r="N303" s="824">
        <v>252930.77590000001</v>
      </c>
      <c r="O303" s="824">
        <v>442628.85769999999</v>
      </c>
      <c r="P303" s="824">
        <v>300566.95010000002</v>
      </c>
      <c r="Q303" s="824">
        <v>525992.16280000005</v>
      </c>
      <c r="R303" s="824">
        <v>331330.16899999999</v>
      </c>
      <c r="S303" s="824">
        <v>579827.79559999995</v>
      </c>
      <c r="T303" s="824">
        <v>360443.565</v>
      </c>
      <c r="U303" s="824">
        <v>630776.2389</v>
      </c>
    </row>
    <row r="304" spans="1:21" ht="14.5">
      <c r="A304" s="823" t="s">
        <v>1180</v>
      </c>
      <c r="B304" s="823" t="s">
        <v>179</v>
      </c>
      <c r="C304" s="823" t="s">
        <v>168</v>
      </c>
      <c r="D304" s="823" t="s">
        <v>471</v>
      </c>
      <c r="E304" s="823" t="s">
        <v>1018</v>
      </c>
      <c r="F304" s="823" t="s">
        <v>1181</v>
      </c>
      <c r="G304" s="823" t="s">
        <v>44</v>
      </c>
      <c r="H304" s="824">
        <v>113505.09149999999</v>
      </c>
      <c r="I304" s="824">
        <v>198633.91010000001</v>
      </c>
      <c r="J304" s="824">
        <v>154524.7885</v>
      </c>
      <c r="K304" s="824">
        <v>270418.3799</v>
      </c>
      <c r="L304" s="824">
        <v>195439.11110000001</v>
      </c>
      <c r="M304" s="824">
        <v>342018.44439999998</v>
      </c>
      <c r="N304" s="824">
        <v>257339.72150000001</v>
      </c>
      <c r="O304" s="824">
        <v>450344.51260000002</v>
      </c>
      <c r="P304" s="824">
        <v>318631.75189999997</v>
      </c>
      <c r="Q304" s="824">
        <v>557605.56579999998</v>
      </c>
      <c r="R304" s="824">
        <v>358816.90549999999</v>
      </c>
      <c r="S304" s="824">
        <v>627929.58459999994</v>
      </c>
      <c r="T304" s="824">
        <v>398461.09909999999</v>
      </c>
      <c r="U304" s="824">
        <v>697306.92339999997</v>
      </c>
    </row>
    <row r="305" spans="1:21" ht="14.5">
      <c r="A305" s="823" t="s">
        <v>1180</v>
      </c>
      <c r="B305" s="823" t="s">
        <v>179</v>
      </c>
      <c r="C305" s="823" t="s">
        <v>168</v>
      </c>
      <c r="D305" s="823" t="s">
        <v>471</v>
      </c>
      <c r="E305" s="823" t="s">
        <v>1018</v>
      </c>
      <c r="F305" s="823" t="s">
        <v>1182</v>
      </c>
      <c r="G305" s="823" t="s">
        <v>21</v>
      </c>
      <c r="H305" s="824">
        <v>126433.65979999999</v>
      </c>
      <c r="I305" s="824">
        <v>202293.85860000001</v>
      </c>
      <c r="J305" s="824">
        <v>177007.12359999999</v>
      </c>
      <c r="K305" s="824">
        <v>283211.402</v>
      </c>
      <c r="L305" s="824">
        <v>227580.58749999999</v>
      </c>
      <c r="M305" s="824">
        <v>364128.94549999997</v>
      </c>
      <c r="N305" s="824">
        <v>303440.78330000001</v>
      </c>
      <c r="O305" s="824">
        <v>485505.26069999998</v>
      </c>
      <c r="P305" s="824">
        <v>379300.9792</v>
      </c>
      <c r="Q305" s="824">
        <v>606881.57570000004</v>
      </c>
      <c r="R305" s="824">
        <v>429874.44309999997</v>
      </c>
      <c r="S305" s="824">
        <v>687799.11919999996</v>
      </c>
      <c r="T305" s="824">
        <v>480447.90700000001</v>
      </c>
      <c r="U305" s="824">
        <v>768716.66260000004</v>
      </c>
    </row>
    <row r="306" spans="1:21" ht="14.5">
      <c r="A306" s="823" t="s">
        <v>1180</v>
      </c>
      <c r="B306" s="823" t="s">
        <v>179</v>
      </c>
      <c r="C306" s="823" t="s">
        <v>168</v>
      </c>
      <c r="D306" s="823" t="s">
        <v>471</v>
      </c>
      <c r="E306" s="823" t="s">
        <v>168</v>
      </c>
      <c r="F306" s="823" t="s">
        <v>1179</v>
      </c>
      <c r="G306" s="823" t="s">
        <v>165</v>
      </c>
      <c r="H306" s="824">
        <v>168898.97390000001</v>
      </c>
      <c r="I306" s="824">
        <v>295573.20419999998</v>
      </c>
      <c r="J306" s="824">
        <v>219644.0387</v>
      </c>
      <c r="K306" s="824">
        <v>384377.06760000001</v>
      </c>
      <c r="L306" s="824">
        <v>264221.18849999999</v>
      </c>
      <c r="M306" s="824">
        <v>462387.07990000001</v>
      </c>
      <c r="N306" s="824">
        <v>317641.85840000003</v>
      </c>
      <c r="O306" s="824">
        <v>555873.25219999999</v>
      </c>
      <c r="P306" s="824">
        <v>374210.43569999997</v>
      </c>
      <c r="Q306" s="824">
        <v>654868.26249999995</v>
      </c>
      <c r="R306" s="824">
        <v>410176.50809999998</v>
      </c>
      <c r="S306" s="824">
        <v>717808.88910000003</v>
      </c>
      <c r="T306" s="824">
        <v>444954.06300000002</v>
      </c>
      <c r="U306" s="824">
        <v>778669.61029999994</v>
      </c>
    </row>
    <row r="307" spans="1:21" ht="14.5">
      <c r="A307" s="823" t="s">
        <v>1180</v>
      </c>
      <c r="B307" s="823" t="s">
        <v>179</v>
      </c>
      <c r="C307" s="823" t="s">
        <v>168</v>
      </c>
      <c r="D307" s="823" t="s">
        <v>471</v>
      </c>
      <c r="E307" s="823" t="s">
        <v>168</v>
      </c>
      <c r="F307" s="823" t="s">
        <v>1180</v>
      </c>
      <c r="G307" s="823" t="s">
        <v>19</v>
      </c>
      <c r="H307" s="824">
        <v>148340.41089999999</v>
      </c>
      <c r="I307" s="824">
        <v>259595.71900000001</v>
      </c>
      <c r="J307" s="824">
        <v>194856.2856</v>
      </c>
      <c r="K307" s="824">
        <v>340998.49979999999</v>
      </c>
      <c r="L307" s="824">
        <v>237486.6654</v>
      </c>
      <c r="M307" s="824">
        <v>415601.66440000001</v>
      </c>
      <c r="N307" s="824">
        <v>292266.71779999998</v>
      </c>
      <c r="O307" s="824">
        <v>511466.7561</v>
      </c>
      <c r="P307" s="824">
        <v>347526.26010000001</v>
      </c>
      <c r="Q307" s="824">
        <v>608170.95519999997</v>
      </c>
      <c r="R307" s="824">
        <v>383215.42119999998</v>
      </c>
      <c r="S307" s="824">
        <v>670626.98710000003</v>
      </c>
      <c r="T307" s="824">
        <v>417053.15610000002</v>
      </c>
      <c r="U307" s="824">
        <v>729843.0233</v>
      </c>
    </row>
    <row r="308" spans="1:21" ht="14.5">
      <c r="A308" s="823" t="s">
        <v>1180</v>
      </c>
      <c r="B308" s="823" t="s">
        <v>179</v>
      </c>
      <c r="C308" s="823" t="s">
        <v>168</v>
      </c>
      <c r="D308" s="823" t="s">
        <v>471</v>
      </c>
      <c r="E308" s="823" t="s">
        <v>168</v>
      </c>
      <c r="F308" s="823" t="s">
        <v>1181</v>
      </c>
      <c r="G308" s="823" t="s">
        <v>44</v>
      </c>
      <c r="H308" s="824">
        <v>130086.6688</v>
      </c>
      <c r="I308" s="824">
        <v>227651.67050000001</v>
      </c>
      <c r="J308" s="824">
        <v>176900.6361</v>
      </c>
      <c r="K308" s="824">
        <v>309576.11310000002</v>
      </c>
      <c r="L308" s="824">
        <v>223589.07019999999</v>
      </c>
      <c r="M308" s="824">
        <v>391280.87290000002</v>
      </c>
      <c r="N308" s="824">
        <v>294252.0723</v>
      </c>
      <c r="O308" s="824">
        <v>514941.12660000002</v>
      </c>
      <c r="P308" s="824">
        <v>364190.07030000002</v>
      </c>
      <c r="Q308" s="824">
        <v>637332.62300000002</v>
      </c>
      <c r="R308" s="824">
        <v>410009.84230000002</v>
      </c>
      <c r="S308" s="824">
        <v>717517.22400000005</v>
      </c>
      <c r="T308" s="824">
        <v>455185.16629999998</v>
      </c>
      <c r="U308" s="824">
        <v>796574.04099999997</v>
      </c>
    </row>
    <row r="309" spans="1:21" ht="14.5">
      <c r="A309" s="823" t="s">
        <v>1180</v>
      </c>
      <c r="B309" s="823" t="s">
        <v>179</v>
      </c>
      <c r="C309" s="823" t="s">
        <v>168</v>
      </c>
      <c r="D309" s="823" t="s">
        <v>471</v>
      </c>
      <c r="E309" s="823" t="s">
        <v>168</v>
      </c>
      <c r="F309" s="823" t="s">
        <v>1182</v>
      </c>
      <c r="G309" s="823" t="s">
        <v>21</v>
      </c>
      <c r="H309" s="824">
        <v>146276.00930000001</v>
      </c>
      <c r="I309" s="824">
        <v>234041.6183</v>
      </c>
      <c r="J309" s="824">
        <v>204786.4129</v>
      </c>
      <c r="K309" s="824">
        <v>327658.26549999998</v>
      </c>
      <c r="L309" s="824">
        <v>263296.81660000002</v>
      </c>
      <c r="M309" s="824">
        <v>421274.9129</v>
      </c>
      <c r="N309" s="824">
        <v>351062.42210000003</v>
      </c>
      <c r="O309" s="824">
        <v>561699.88379999995</v>
      </c>
      <c r="P309" s="824">
        <v>438828.02769999998</v>
      </c>
      <c r="Q309" s="824">
        <v>702124.85459999996</v>
      </c>
      <c r="R309" s="824">
        <v>497338.4314</v>
      </c>
      <c r="S309" s="824">
        <v>795741.50210000004</v>
      </c>
      <c r="T309" s="824">
        <v>555848.83499999996</v>
      </c>
      <c r="U309" s="824">
        <v>889358.14930000005</v>
      </c>
    </row>
    <row r="310" spans="1:21" ht="14.5">
      <c r="A310" s="823" t="s">
        <v>1180</v>
      </c>
      <c r="B310" s="823" t="s">
        <v>179</v>
      </c>
      <c r="C310" s="823" t="s">
        <v>168</v>
      </c>
      <c r="D310" s="823" t="s">
        <v>471</v>
      </c>
      <c r="E310" s="823" t="s">
        <v>1019</v>
      </c>
      <c r="F310" s="823" t="s">
        <v>1179</v>
      </c>
      <c r="G310" s="823" t="s">
        <v>165</v>
      </c>
      <c r="H310" s="824">
        <v>135982.87469999999</v>
      </c>
      <c r="I310" s="824">
        <v>237970.03090000001</v>
      </c>
      <c r="J310" s="824">
        <v>176786.4559</v>
      </c>
      <c r="K310" s="824">
        <v>309376.2978</v>
      </c>
      <c r="L310" s="824">
        <v>212629.80609999999</v>
      </c>
      <c r="M310" s="824">
        <v>372102.1606</v>
      </c>
      <c r="N310" s="824">
        <v>255561.30040000001</v>
      </c>
      <c r="O310" s="824">
        <v>447232.27559999999</v>
      </c>
      <c r="P310" s="824">
        <v>301035.66800000001</v>
      </c>
      <c r="Q310" s="824">
        <v>526812.41910000006</v>
      </c>
      <c r="R310" s="824">
        <v>329951.8787</v>
      </c>
      <c r="S310" s="824">
        <v>577415.78769999999</v>
      </c>
      <c r="T310" s="824">
        <v>357886.71789999999</v>
      </c>
      <c r="U310" s="824">
        <v>626301.75639999995</v>
      </c>
    </row>
    <row r="311" spans="1:21" ht="14.5">
      <c r="A311" s="823" t="s">
        <v>1180</v>
      </c>
      <c r="B311" s="823" t="s">
        <v>179</v>
      </c>
      <c r="C311" s="823" t="s">
        <v>168</v>
      </c>
      <c r="D311" s="823" t="s">
        <v>471</v>
      </c>
      <c r="E311" s="823" t="s">
        <v>1019</v>
      </c>
      <c r="F311" s="823" t="s">
        <v>1180</v>
      </c>
      <c r="G311" s="823" t="s">
        <v>19</v>
      </c>
      <c r="H311" s="824">
        <v>119626.06140000001</v>
      </c>
      <c r="I311" s="824">
        <v>209345.60750000001</v>
      </c>
      <c r="J311" s="824">
        <v>157064.8124</v>
      </c>
      <c r="K311" s="824">
        <v>274863.42170000001</v>
      </c>
      <c r="L311" s="824">
        <v>191359.27249999999</v>
      </c>
      <c r="M311" s="824">
        <v>334878.72690000001</v>
      </c>
      <c r="N311" s="824">
        <v>235372.3193</v>
      </c>
      <c r="O311" s="824">
        <v>411901.5588</v>
      </c>
      <c r="P311" s="824">
        <v>279805.19199999998</v>
      </c>
      <c r="Q311" s="824">
        <v>489659.08590000001</v>
      </c>
      <c r="R311" s="824">
        <v>308501.08630000002</v>
      </c>
      <c r="S311" s="824">
        <v>539876.90110000002</v>
      </c>
      <c r="T311" s="824">
        <v>335688.18550000002</v>
      </c>
      <c r="U311" s="824">
        <v>587454.32479999994</v>
      </c>
    </row>
    <row r="312" spans="1:21" ht="14.5">
      <c r="A312" s="823" t="s">
        <v>1180</v>
      </c>
      <c r="B312" s="823" t="s">
        <v>179</v>
      </c>
      <c r="C312" s="823" t="s">
        <v>168</v>
      </c>
      <c r="D312" s="823" t="s">
        <v>471</v>
      </c>
      <c r="E312" s="823" t="s">
        <v>1019</v>
      </c>
      <c r="F312" s="823" t="s">
        <v>1181</v>
      </c>
      <c r="G312" s="823" t="s">
        <v>44</v>
      </c>
      <c r="H312" s="824">
        <v>105109.4903</v>
      </c>
      <c r="I312" s="824">
        <v>183941.60810000001</v>
      </c>
      <c r="J312" s="824">
        <v>142999.59049999999</v>
      </c>
      <c r="K312" s="824">
        <v>250249.28339999999</v>
      </c>
      <c r="L312" s="824">
        <v>180789.81400000001</v>
      </c>
      <c r="M312" s="824">
        <v>316382.17450000002</v>
      </c>
      <c r="N312" s="824">
        <v>237976.66930000001</v>
      </c>
      <c r="O312" s="824">
        <v>416459.17129999999</v>
      </c>
      <c r="P312" s="824">
        <v>294586.69640000002</v>
      </c>
      <c r="Q312" s="824">
        <v>515526.71870000003</v>
      </c>
      <c r="R312" s="824">
        <v>331685.79450000002</v>
      </c>
      <c r="S312" s="824">
        <v>580450.14040000003</v>
      </c>
      <c r="T312" s="824">
        <v>368272.15659999999</v>
      </c>
      <c r="U312" s="824">
        <v>644476.27399999998</v>
      </c>
    </row>
    <row r="313" spans="1:21" ht="14.5">
      <c r="A313" s="823" t="s">
        <v>1180</v>
      </c>
      <c r="B313" s="823" t="s">
        <v>179</v>
      </c>
      <c r="C313" s="823" t="s">
        <v>168</v>
      </c>
      <c r="D313" s="823" t="s">
        <v>471</v>
      </c>
      <c r="E313" s="823" t="s">
        <v>1019</v>
      </c>
      <c r="F313" s="823" t="s">
        <v>1182</v>
      </c>
      <c r="G313" s="823" t="s">
        <v>21</v>
      </c>
      <c r="H313" s="824">
        <v>117743.05469999999</v>
      </c>
      <c r="I313" s="824">
        <v>188388.89019999999</v>
      </c>
      <c r="J313" s="824">
        <v>164840.27650000001</v>
      </c>
      <c r="K313" s="824">
        <v>263744.44620000001</v>
      </c>
      <c r="L313" s="824">
        <v>211937.49840000001</v>
      </c>
      <c r="M313" s="824">
        <v>339100.0024</v>
      </c>
      <c r="N313" s="824">
        <v>282583.33110000001</v>
      </c>
      <c r="O313" s="824">
        <v>452133.33649999998</v>
      </c>
      <c r="P313" s="824">
        <v>353229.16389999999</v>
      </c>
      <c r="Q313" s="824">
        <v>565166.67059999995</v>
      </c>
      <c r="R313" s="824">
        <v>400326.38569999998</v>
      </c>
      <c r="S313" s="824">
        <v>640522.2267</v>
      </c>
      <c r="T313" s="824">
        <v>447423.60759999999</v>
      </c>
      <c r="U313" s="824">
        <v>715877.78280000004</v>
      </c>
    </row>
    <row r="314" spans="1:21" ht="14.5">
      <c r="A314" s="823" t="s">
        <v>1180</v>
      </c>
      <c r="B314" s="823" t="s">
        <v>179</v>
      </c>
      <c r="C314" s="823" t="s">
        <v>168</v>
      </c>
      <c r="D314" s="823" t="s">
        <v>471</v>
      </c>
      <c r="E314" s="823" t="s">
        <v>755</v>
      </c>
      <c r="F314" s="823" t="s">
        <v>1179</v>
      </c>
      <c r="G314" s="823" t="s">
        <v>165</v>
      </c>
      <c r="H314" s="824">
        <v>128377.8993</v>
      </c>
      <c r="I314" s="824">
        <v>224661.32380000001</v>
      </c>
      <c r="J314" s="824">
        <v>166863.37760000001</v>
      </c>
      <c r="K314" s="824">
        <v>292010.91080000001</v>
      </c>
      <c r="L314" s="824">
        <v>200669.95250000001</v>
      </c>
      <c r="M314" s="824">
        <v>351172.41680000001</v>
      </c>
      <c r="N314" s="824">
        <v>241146.0888</v>
      </c>
      <c r="O314" s="824">
        <v>422005.65539999999</v>
      </c>
      <c r="P314" s="824">
        <v>284028.7598</v>
      </c>
      <c r="Q314" s="824">
        <v>497050.3297</v>
      </c>
      <c r="R314" s="824">
        <v>311299.60399999999</v>
      </c>
      <c r="S314" s="824">
        <v>544774.30689999997</v>
      </c>
      <c r="T314" s="824">
        <v>337626.94410000002</v>
      </c>
      <c r="U314" s="824">
        <v>590847.15220000001</v>
      </c>
    </row>
    <row r="315" spans="1:21" ht="14.5">
      <c r="A315" s="823" t="s">
        <v>1180</v>
      </c>
      <c r="B315" s="823" t="s">
        <v>179</v>
      </c>
      <c r="C315" s="823" t="s">
        <v>168</v>
      </c>
      <c r="D315" s="823" t="s">
        <v>471</v>
      </c>
      <c r="E315" s="823" t="s">
        <v>755</v>
      </c>
      <c r="F315" s="823" t="s">
        <v>1180</v>
      </c>
      <c r="G315" s="823" t="s">
        <v>19</v>
      </c>
      <c r="H315" s="824">
        <v>113071.5243</v>
      </c>
      <c r="I315" s="824">
        <v>197875.16750000001</v>
      </c>
      <c r="J315" s="824">
        <v>148408.26259999999</v>
      </c>
      <c r="K315" s="824">
        <v>259714.4595</v>
      </c>
      <c r="L315" s="824">
        <v>180765.41750000001</v>
      </c>
      <c r="M315" s="824">
        <v>316339.48050000001</v>
      </c>
      <c r="N315" s="824">
        <v>222253.6488</v>
      </c>
      <c r="O315" s="824">
        <v>388943.88530000002</v>
      </c>
      <c r="P315" s="824">
        <v>264161.70980000001</v>
      </c>
      <c r="Q315" s="824">
        <v>462282.99219999998</v>
      </c>
      <c r="R315" s="824">
        <v>291226.38640000002</v>
      </c>
      <c r="S315" s="824">
        <v>509646.17629999999</v>
      </c>
      <c r="T315" s="824">
        <v>316854.00660000002</v>
      </c>
      <c r="U315" s="824">
        <v>554494.51159999997</v>
      </c>
    </row>
    <row r="316" spans="1:21" ht="14.5">
      <c r="A316" s="823" t="s">
        <v>1180</v>
      </c>
      <c r="B316" s="823" t="s">
        <v>179</v>
      </c>
      <c r="C316" s="823" t="s">
        <v>168</v>
      </c>
      <c r="D316" s="823" t="s">
        <v>471</v>
      </c>
      <c r="E316" s="823" t="s">
        <v>755</v>
      </c>
      <c r="F316" s="823" t="s">
        <v>1181</v>
      </c>
      <c r="G316" s="823" t="s">
        <v>44</v>
      </c>
      <c r="H316" s="824">
        <v>99491.768599999996</v>
      </c>
      <c r="I316" s="824">
        <v>174110.59510000001</v>
      </c>
      <c r="J316" s="824">
        <v>135401.53140000001</v>
      </c>
      <c r="K316" s="824">
        <v>236952.67989999999</v>
      </c>
      <c r="L316" s="824">
        <v>171217.83170000001</v>
      </c>
      <c r="M316" s="824">
        <v>299631.20539999998</v>
      </c>
      <c r="N316" s="824">
        <v>225411.59419999999</v>
      </c>
      <c r="O316" s="824">
        <v>394470.28989999997</v>
      </c>
      <c r="P316" s="824">
        <v>279065.57270000002</v>
      </c>
      <c r="Q316" s="824">
        <v>488364.75229999999</v>
      </c>
      <c r="R316" s="824">
        <v>314235.13179999997</v>
      </c>
      <c r="S316" s="824">
        <v>549911.48069999996</v>
      </c>
      <c r="T316" s="824">
        <v>348924.88280000002</v>
      </c>
      <c r="U316" s="824">
        <v>610618.54489999998</v>
      </c>
    </row>
    <row r="317" spans="1:21" ht="14.5">
      <c r="A317" s="823" t="s">
        <v>1180</v>
      </c>
      <c r="B317" s="823" t="s">
        <v>179</v>
      </c>
      <c r="C317" s="823" t="s">
        <v>168</v>
      </c>
      <c r="D317" s="823" t="s">
        <v>471</v>
      </c>
      <c r="E317" s="823" t="s">
        <v>755</v>
      </c>
      <c r="F317" s="823" t="s">
        <v>1182</v>
      </c>
      <c r="G317" s="823" t="s">
        <v>21</v>
      </c>
      <c r="H317" s="824">
        <v>111140.25109999999</v>
      </c>
      <c r="I317" s="824">
        <v>177824.40429999999</v>
      </c>
      <c r="J317" s="824">
        <v>155596.35140000001</v>
      </c>
      <c r="K317" s="824">
        <v>248954.16589999999</v>
      </c>
      <c r="L317" s="824">
        <v>200052.45189999999</v>
      </c>
      <c r="M317" s="824">
        <v>320083.9277</v>
      </c>
      <c r="N317" s="824">
        <v>266736.60249999998</v>
      </c>
      <c r="O317" s="824">
        <v>426778.57030000002</v>
      </c>
      <c r="P317" s="824">
        <v>333420.75309999997</v>
      </c>
      <c r="Q317" s="824">
        <v>533473.21290000004</v>
      </c>
      <c r="R317" s="824">
        <v>377876.85350000003</v>
      </c>
      <c r="S317" s="824">
        <v>604602.97459999996</v>
      </c>
      <c r="T317" s="824">
        <v>422332.95390000002</v>
      </c>
      <c r="U317" s="824">
        <v>675732.73629999999</v>
      </c>
    </row>
    <row r="318" spans="1:21" ht="14.5">
      <c r="A318" s="823" t="s">
        <v>1180</v>
      </c>
      <c r="B318" s="823" t="s">
        <v>179</v>
      </c>
      <c r="C318" s="823" t="s">
        <v>168</v>
      </c>
      <c r="D318" s="823" t="s">
        <v>471</v>
      </c>
      <c r="E318" s="823" t="s">
        <v>756</v>
      </c>
      <c r="F318" s="823" t="s">
        <v>1179</v>
      </c>
      <c r="G318" s="823" t="s">
        <v>165</v>
      </c>
      <c r="H318" s="824">
        <v>149811.72649999999</v>
      </c>
      <c r="I318" s="824">
        <v>262170.52140000003</v>
      </c>
      <c r="J318" s="824">
        <v>194561.6839</v>
      </c>
      <c r="K318" s="824">
        <v>340482.94689999998</v>
      </c>
      <c r="L318" s="824">
        <v>233869.0343</v>
      </c>
      <c r="M318" s="824">
        <v>409270.81</v>
      </c>
      <c r="N318" s="824">
        <v>280860.66269999999</v>
      </c>
      <c r="O318" s="824">
        <v>491506.15970000002</v>
      </c>
      <c r="P318" s="824">
        <v>330686.80060000002</v>
      </c>
      <c r="Q318" s="824">
        <v>578701.90099999995</v>
      </c>
      <c r="R318" s="824">
        <v>362385.05930000002</v>
      </c>
      <c r="S318" s="824">
        <v>634173.85389999999</v>
      </c>
      <c r="T318" s="824">
        <v>392906.4376</v>
      </c>
      <c r="U318" s="824">
        <v>687586.26580000005</v>
      </c>
    </row>
    <row r="319" spans="1:21" ht="14.5">
      <c r="A319" s="823" t="s">
        <v>1180</v>
      </c>
      <c r="B319" s="823" t="s">
        <v>179</v>
      </c>
      <c r="C319" s="823" t="s">
        <v>168</v>
      </c>
      <c r="D319" s="823" t="s">
        <v>471</v>
      </c>
      <c r="E319" s="823" t="s">
        <v>756</v>
      </c>
      <c r="F319" s="823" t="s">
        <v>1180</v>
      </c>
      <c r="G319" s="823" t="s">
        <v>19</v>
      </c>
      <c r="H319" s="824">
        <v>132554.53899999999</v>
      </c>
      <c r="I319" s="824">
        <v>231970.44330000001</v>
      </c>
      <c r="J319" s="824">
        <v>173754.44639999999</v>
      </c>
      <c r="K319" s="824">
        <v>304070.28120000003</v>
      </c>
      <c r="L319" s="824">
        <v>211427.64679999999</v>
      </c>
      <c r="M319" s="824">
        <v>369998.38189999998</v>
      </c>
      <c r="N319" s="824">
        <v>259560.3627</v>
      </c>
      <c r="O319" s="824">
        <v>454230.6347</v>
      </c>
      <c r="P319" s="824">
        <v>308287.67560000002</v>
      </c>
      <c r="Q319" s="824">
        <v>539503.43229999999</v>
      </c>
      <c r="R319" s="824">
        <v>339753.49060000002</v>
      </c>
      <c r="S319" s="824">
        <v>594568.60860000004</v>
      </c>
      <c r="T319" s="824">
        <v>369485.96889999998</v>
      </c>
      <c r="U319" s="824">
        <v>646600.44559999998</v>
      </c>
    </row>
    <row r="320" spans="1:21" ht="14.5">
      <c r="A320" s="823" t="s">
        <v>1180</v>
      </c>
      <c r="B320" s="823" t="s">
        <v>179</v>
      </c>
      <c r="C320" s="823" t="s">
        <v>168</v>
      </c>
      <c r="D320" s="823" t="s">
        <v>471</v>
      </c>
      <c r="E320" s="823" t="s">
        <v>756</v>
      </c>
      <c r="F320" s="823" t="s">
        <v>1181</v>
      </c>
      <c r="G320" s="823" t="s">
        <v>44</v>
      </c>
      <c r="H320" s="824">
        <v>117264.52650000001</v>
      </c>
      <c r="I320" s="824">
        <v>205212.92139999999</v>
      </c>
      <c r="J320" s="824">
        <v>159787.99770000001</v>
      </c>
      <c r="K320" s="824">
        <v>279628.99589999998</v>
      </c>
      <c r="L320" s="824">
        <v>202206.09419999999</v>
      </c>
      <c r="M320" s="824">
        <v>353860.66489999997</v>
      </c>
      <c r="N320" s="824">
        <v>266362.36560000002</v>
      </c>
      <c r="O320" s="824">
        <v>466134.13990000001</v>
      </c>
      <c r="P320" s="824">
        <v>329910.05699999997</v>
      </c>
      <c r="Q320" s="824">
        <v>577342.59979999997</v>
      </c>
      <c r="R320" s="824">
        <v>371598.98469999997</v>
      </c>
      <c r="S320" s="824">
        <v>650298.22329999995</v>
      </c>
      <c r="T320" s="824">
        <v>412746.9523</v>
      </c>
      <c r="U320" s="824">
        <v>722307.16650000005</v>
      </c>
    </row>
    <row r="321" spans="1:21" ht="14.5">
      <c r="A321" s="823" t="s">
        <v>1180</v>
      </c>
      <c r="B321" s="823" t="s">
        <v>179</v>
      </c>
      <c r="C321" s="823" t="s">
        <v>168</v>
      </c>
      <c r="D321" s="823" t="s">
        <v>471</v>
      </c>
      <c r="E321" s="823" t="s">
        <v>756</v>
      </c>
      <c r="F321" s="823" t="s">
        <v>1182</v>
      </c>
      <c r="G321" s="823" t="s">
        <v>21</v>
      </c>
      <c r="H321" s="824">
        <v>129616.27770000001</v>
      </c>
      <c r="I321" s="824">
        <v>207386.04730000001</v>
      </c>
      <c r="J321" s="824">
        <v>181462.7887</v>
      </c>
      <c r="K321" s="824">
        <v>290340.46610000002</v>
      </c>
      <c r="L321" s="824">
        <v>233309.2997</v>
      </c>
      <c r="M321" s="824">
        <v>373294.88510000001</v>
      </c>
      <c r="N321" s="824">
        <v>311079.0662</v>
      </c>
      <c r="O321" s="824">
        <v>497726.5135</v>
      </c>
      <c r="P321" s="824">
        <v>388848.83289999998</v>
      </c>
      <c r="Q321" s="824">
        <v>622158.14170000004</v>
      </c>
      <c r="R321" s="824">
        <v>440695.34389999998</v>
      </c>
      <c r="S321" s="824">
        <v>705112.56070000003</v>
      </c>
      <c r="T321" s="824">
        <v>492541.85489999998</v>
      </c>
      <c r="U321" s="824">
        <v>788066.97959999996</v>
      </c>
    </row>
    <row r="322" spans="1:21" ht="14.5">
      <c r="A322" s="823" t="s">
        <v>1180</v>
      </c>
      <c r="B322" s="823" t="s">
        <v>179</v>
      </c>
      <c r="C322" s="823" t="s">
        <v>168</v>
      </c>
      <c r="D322" s="823" t="s">
        <v>471</v>
      </c>
      <c r="E322" s="823" t="s">
        <v>1020</v>
      </c>
      <c r="F322" s="823" t="s">
        <v>1179</v>
      </c>
      <c r="G322" s="823" t="s">
        <v>165</v>
      </c>
      <c r="H322" s="824">
        <v>166993.57569999999</v>
      </c>
      <c r="I322" s="824">
        <v>292238.7574</v>
      </c>
      <c r="J322" s="824">
        <v>217148.01250000001</v>
      </c>
      <c r="K322" s="824">
        <v>380009.02189999999</v>
      </c>
      <c r="L322" s="824">
        <v>261206.08790000001</v>
      </c>
      <c r="M322" s="824">
        <v>457110.65370000002</v>
      </c>
      <c r="N322" s="824">
        <v>313996.77179999999</v>
      </c>
      <c r="O322" s="824">
        <v>549494.35069999995</v>
      </c>
      <c r="P322" s="824">
        <v>369902.80349999998</v>
      </c>
      <c r="Q322" s="824">
        <v>647329.90619999997</v>
      </c>
      <c r="R322" s="824">
        <v>405448.9571</v>
      </c>
      <c r="S322" s="824">
        <v>709535.67480000004</v>
      </c>
      <c r="T322" s="824">
        <v>439811.4472</v>
      </c>
      <c r="U322" s="824">
        <v>769670.03260000004</v>
      </c>
    </row>
    <row r="323" spans="1:21" ht="14.5">
      <c r="A323" s="823" t="s">
        <v>1180</v>
      </c>
      <c r="B323" s="823" t="s">
        <v>179</v>
      </c>
      <c r="C323" s="823" t="s">
        <v>168</v>
      </c>
      <c r="D323" s="823" t="s">
        <v>471</v>
      </c>
      <c r="E323" s="823" t="s">
        <v>1020</v>
      </c>
      <c r="F323" s="823" t="s">
        <v>1180</v>
      </c>
      <c r="G323" s="823" t="s">
        <v>19</v>
      </c>
      <c r="H323" s="824">
        <v>146735.13740000001</v>
      </c>
      <c r="I323" s="824">
        <v>256786.49050000001</v>
      </c>
      <c r="J323" s="824">
        <v>192722.12409999999</v>
      </c>
      <c r="K323" s="824">
        <v>337263.71710000001</v>
      </c>
      <c r="L323" s="824">
        <v>234861.84940000001</v>
      </c>
      <c r="M323" s="824">
        <v>411008.23639999999</v>
      </c>
      <c r="N323" s="824">
        <v>288992.07089999999</v>
      </c>
      <c r="O323" s="824">
        <v>505736.12400000001</v>
      </c>
      <c r="P323" s="824">
        <v>343608.1776</v>
      </c>
      <c r="Q323" s="824">
        <v>601314.31070000003</v>
      </c>
      <c r="R323" s="824">
        <v>378881.46230000001</v>
      </c>
      <c r="S323" s="824">
        <v>663042.55909999995</v>
      </c>
      <c r="T323" s="824">
        <v>412317.85239999997</v>
      </c>
      <c r="U323" s="824">
        <v>721556.24170000001</v>
      </c>
    </row>
    <row r="324" spans="1:21" ht="14.5">
      <c r="A324" s="823" t="s">
        <v>1180</v>
      </c>
      <c r="B324" s="823" t="s">
        <v>179</v>
      </c>
      <c r="C324" s="823" t="s">
        <v>168</v>
      </c>
      <c r="D324" s="823" t="s">
        <v>471</v>
      </c>
      <c r="E324" s="823" t="s">
        <v>1020</v>
      </c>
      <c r="F324" s="823" t="s">
        <v>1181</v>
      </c>
      <c r="G324" s="823" t="s">
        <v>44</v>
      </c>
      <c r="H324" s="824">
        <v>128750.1372</v>
      </c>
      <c r="I324" s="824">
        <v>225312.7401</v>
      </c>
      <c r="J324" s="824">
        <v>175105.7064</v>
      </c>
      <c r="K324" s="824">
        <v>306434.98619999998</v>
      </c>
      <c r="L324" s="824">
        <v>221337.57509999999</v>
      </c>
      <c r="M324" s="824">
        <v>387340.75630000001</v>
      </c>
      <c r="N324" s="824">
        <v>291306.52659999998</v>
      </c>
      <c r="O324" s="824">
        <v>509786.4216</v>
      </c>
      <c r="P324" s="824">
        <v>360561.05810000002</v>
      </c>
      <c r="Q324" s="824">
        <v>630981.8517</v>
      </c>
      <c r="R324" s="824">
        <v>405936.94579999999</v>
      </c>
      <c r="S324" s="824">
        <v>710389.65520000004</v>
      </c>
      <c r="T324" s="824">
        <v>450677.79340000002</v>
      </c>
      <c r="U324" s="824">
        <v>788686.1385</v>
      </c>
    </row>
    <row r="325" spans="1:21" ht="14.5">
      <c r="A325" s="823" t="s">
        <v>1180</v>
      </c>
      <c r="B325" s="823" t="s">
        <v>179</v>
      </c>
      <c r="C325" s="823" t="s">
        <v>168</v>
      </c>
      <c r="D325" s="823" t="s">
        <v>471</v>
      </c>
      <c r="E325" s="823" t="s">
        <v>1020</v>
      </c>
      <c r="F325" s="823" t="s">
        <v>1182</v>
      </c>
      <c r="G325" s="823" t="s">
        <v>21</v>
      </c>
      <c r="H325" s="824">
        <v>144616.82519999999</v>
      </c>
      <c r="I325" s="824">
        <v>231386.92379999999</v>
      </c>
      <c r="J325" s="824">
        <v>202463.55530000001</v>
      </c>
      <c r="K325" s="824">
        <v>323941.69329999998</v>
      </c>
      <c r="L325" s="824">
        <v>260310.28539999999</v>
      </c>
      <c r="M325" s="824">
        <v>416496.46289999998</v>
      </c>
      <c r="N325" s="824">
        <v>347080.38059999997</v>
      </c>
      <c r="O325" s="824">
        <v>555328.61719999998</v>
      </c>
      <c r="P325" s="824">
        <v>433850.47570000001</v>
      </c>
      <c r="Q325" s="824">
        <v>694160.77139999997</v>
      </c>
      <c r="R325" s="824">
        <v>491697.2058</v>
      </c>
      <c r="S325" s="824">
        <v>786715.54099999997</v>
      </c>
      <c r="T325" s="824">
        <v>549543.93590000004</v>
      </c>
      <c r="U325" s="824">
        <v>879270.31050000002</v>
      </c>
    </row>
    <row r="326" spans="1:21" ht="14.5">
      <c r="A326" s="823" t="s">
        <v>1180</v>
      </c>
      <c r="B326" s="823" t="s">
        <v>179</v>
      </c>
      <c r="C326" s="823" t="s">
        <v>168</v>
      </c>
      <c r="D326" s="823" t="s">
        <v>471</v>
      </c>
      <c r="E326" s="823" t="s">
        <v>294</v>
      </c>
      <c r="F326" s="823" t="s">
        <v>1179</v>
      </c>
      <c r="G326" s="823" t="s">
        <v>165</v>
      </c>
      <c r="H326" s="824">
        <v>132221.95329999999</v>
      </c>
      <c r="I326" s="824">
        <v>231388.41829999999</v>
      </c>
      <c r="J326" s="824">
        <v>171977.51300000001</v>
      </c>
      <c r="K326" s="824">
        <v>300960.64779999998</v>
      </c>
      <c r="L326" s="824">
        <v>206901.28899999999</v>
      </c>
      <c r="M326" s="824">
        <v>362077.25579999998</v>
      </c>
      <c r="N326" s="824">
        <v>248766.57680000001</v>
      </c>
      <c r="O326" s="824">
        <v>435341.50939999998</v>
      </c>
      <c r="P326" s="824">
        <v>293091.31939999998</v>
      </c>
      <c r="Q326" s="824">
        <v>512909.8089</v>
      </c>
      <c r="R326" s="824">
        <v>321270.62439999997</v>
      </c>
      <c r="S326" s="824">
        <v>562223.59279999998</v>
      </c>
      <c r="T326" s="824">
        <v>348533.62050000002</v>
      </c>
      <c r="U326" s="824">
        <v>609933.83609999996</v>
      </c>
    </row>
    <row r="327" spans="1:21" ht="14.5">
      <c r="A327" s="823" t="s">
        <v>1180</v>
      </c>
      <c r="B327" s="823" t="s">
        <v>179</v>
      </c>
      <c r="C327" s="823" t="s">
        <v>168</v>
      </c>
      <c r="D327" s="823" t="s">
        <v>471</v>
      </c>
      <c r="E327" s="823" t="s">
        <v>294</v>
      </c>
      <c r="F327" s="823" t="s">
        <v>1180</v>
      </c>
      <c r="G327" s="823" t="s">
        <v>19</v>
      </c>
      <c r="H327" s="824">
        <v>116015.20239999999</v>
      </c>
      <c r="I327" s="824">
        <v>203026.6042</v>
      </c>
      <c r="J327" s="824">
        <v>152436.80179999999</v>
      </c>
      <c r="K327" s="824">
        <v>266764.4032</v>
      </c>
      <c r="L327" s="824">
        <v>185825.89780000001</v>
      </c>
      <c r="M327" s="824">
        <v>325195.3211</v>
      </c>
      <c r="N327" s="824">
        <v>228762.81570000001</v>
      </c>
      <c r="O327" s="824">
        <v>400334.92739999999</v>
      </c>
      <c r="P327" s="824">
        <v>272055.61810000002</v>
      </c>
      <c r="Q327" s="824">
        <v>476097.33169999998</v>
      </c>
      <c r="R327" s="824">
        <v>300016.62819999998</v>
      </c>
      <c r="S327" s="824">
        <v>525029.09939999995</v>
      </c>
      <c r="T327" s="824">
        <v>326538.74420000002</v>
      </c>
      <c r="U327" s="824">
        <v>571442.80249999999</v>
      </c>
    </row>
    <row r="328" spans="1:21" ht="14.5">
      <c r="A328" s="823" t="s">
        <v>1180</v>
      </c>
      <c r="B328" s="823" t="s">
        <v>179</v>
      </c>
      <c r="C328" s="823" t="s">
        <v>168</v>
      </c>
      <c r="D328" s="823" t="s">
        <v>471</v>
      </c>
      <c r="E328" s="823" t="s">
        <v>294</v>
      </c>
      <c r="F328" s="823" t="s">
        <v>1181</v>
      </c>
      <c r="G328" s="823" t="s">
        <v>44</v>
      </c>
      <c r="H328" s="824">
        <v>101621.6538</v>
      </c>
      <c r="I328" s="824">
        <v>177837.89420000001</v>
      </c>
      <c r="J328" s="824">
        <v>138154.7267</v>
      </c>
      <c r="K328" s="824">
        <v>241770.77179999999</v>
      </c>
      <c r="L328" s="824">
        <v>174588.83919999999</v>
      </c>
      <c r="M328" s="824">
        <v>305530.46850000002</v>
      </c>
      <c r="N328" s="824">
        <v>229736.92679999999</v>
      </c>
      <c r="O328" s="824">
        <v>402039.62180000002</v>
      </c>
      <c r="P328" s="824">
        <v>284313.47820000001</v>
      </c>
      <c r="Q328" s="824">
        <v>497548.587</v>
      </c>
      <c r="R328" s="824">
        <v>320062.80589999998</v>
      </c>
      <c r="S328" s="824">
        <v>560109.91040000005</v>
      </c>
      <c r="T328" s="824">
        <v>355304.10149999999</v>
      </c>
      <c r="U328" s="824">
        <v>621782.17760000005</v>
      </c>
    </row>
    <row r="329" spans="1:21" ht="14.5">
      <c r="A329" s="823" t="s">
        <v>1180</v>
      </c>
      <c r="B329" s="823" t="s">
        <v>179</v>
      </c>
      <c r="C329" s="823" t="s">
        <v>168</v>
      </c>
      <c r="D329" s="823" t="s">
        <v>471</v>
      </c>
      <c r="E329" s="823" t="s">
        <v>294</v>
      </c>
      <c r="F329" s="823" t="s">
        <v>1182</v>
      </c>
      <c r="G329" s="823" t="s">
        <v>21</v>
      </c>
      <c r="H329" s="824">
        <v>114526.5039</v>
      </c>
      <c r="I329" s="824">
        <v>183242.40909999999</v>
      </c>
      <c r="J329" s="824">
        <v>160337.10560000001</v>
      </c>
      <c r="K329" s="824">
        <v>256539.37270000001</v>
      </c>
      <c r="L329" s="824">
        <v>206147.7072</v>
      </c>
      <c r="M329" s="824">
        <v>329836.33630000002</v>
      </c>
      <c r="N329" s="824">
        <v>274863.60950000002</v>
      </c>
      <c r="O329" s="824">
        <v>439781.7818</v>
      </c>
      <c r="P329" s="824">
        <v>343579.51189999998</v>
      </c>
      <c r="Q329" s="824">
        <v>549727.22719999996</v>
      </c>
      <c r="R329" s="824">
        <v>389390.11349999998</v>
      </c>
      <c r="S329" s="824">
        <v>623024.19090000005</v>
      </c>
      <c r="T329" s="824">
        <v>435200.71500000003</v>
      </c>
      <c r="U329" s="824">
        <v>696321.15449999995</v>
      </c>
    </row>
    <row r="330" spans="1:21" ht="14.5">
      <c r="A330" s="823" t="s">
        <v>1180</v>
      </c>
      <c r="B330" s="823" t="s">
        <v>179</v>
      </c>
      <c r="C330" s="823" t="s">
        <v>168</v>
      </c>
      <c r="D330" s="823" t="s">
        <v>471</v>
      </c>
      <c r="E330" s="823" t="s">
        <v>1021</v>
      </c>
      <c r="F330" s="823" t="s">
        <v>1179</v>
      </c>
      <c r="G330" s="823" t="s">
        <v>165</v>
      </c>
      <c r="H330" s="824">
        <v>135999.49969999999</v>
      </c>
      <c r="I330" s="824">
        <v>237999.12460000001</v>
      </c>
      <c r="J330" s="824">
        <v>176847.49230000001</v>
      </c>
      <c r="K330" s="824">
        <v>309483.1116</v>
      </c>
      <c r="L330" s="824">
        <v>212730.36749999999</v>
      </c>
      <c r="M330" s="824">
        <v>372278.14319999999</v>
      </c>
      <c r="N330" s="824">
        <v>255726.45019999999</v>
      </c>
      <c r="O330" s="824">
        <v>447521.2879</v>
      </c>
      <c r="P330" s="824">
        <v>301259.30660000001</v>
      </c>
      <c r="Q330" s="824">
        <v>527203.78650000005</v>
      </c>
      <c r="R330" s="824">
        <v>330209.82799999998</v>
      </c>
      <c r="S330" s="824">
        <v>577867.19889999996</v>
      </c>
      <c r="T330" s="824">
        <v>358197.42940000002</v>
      </c>
      <c r="U330" s="824">
        <v>626845.50150000001</v>
      </c>
    </row>
    <row r="331" spans="1:21" ht="14.5">
      <c r="A331" s="823" t="s">
        <v>1180</v>
      </c>
      <c r="B331" s="823" t="s">
        <v>179</v>
      </c>
      <c r="C331" s="823" t="s">
        <v>168</v>
      </c>
      <c r="D331" s="823" t="s">
        <v>471</v>
      </c>
      <c r="E331" s="823" t="s">
        <v>1021</v>
      </c>
      <c r="F331" s="823" t="s">
        <v>1180</v>
      </c>
      <c r="G331" s="823" t="s">
        <v>19</v>
      </c>
      <c r="H331" s="824">
        <v>119492.624</v>
      </c>
      <c r="I331" s="824">
        <v>209112.09220000001</v>
      </c>
      <c r="J331" s="824">
        <v>156944.91649999999</v>
      </c>
      <c r="K331" s="824">
        <v>274653.60399999999</v>
      </c>
      <c r="L331" s="824">
        <v>191264.69159999999</v>
      </c>
      <c r="M331" s="824">
        <v>334713.21039999998</v>
      </c>
      <c r="N331" s="824">
        <v>235352.2493</v>
      </c>
      <c r="O331" s="824">
        <v>411866.43640000001</v>
      </c>
      <c r="P331" s="824">
        <v>279834.05570000003</v>
      </c>
      <c r="Q331" s="824">
        <v>489709.59749999997</v>
      </c>
      <c r="R331" s="824">
        <v>308562.23959999997</v>
      </c>
      <c r="S331" s="824">
        <v>539983.91929999995</v>
      </c>
      <c r="T331" s="824">
        <v>335795.24099999998</v>
      </c>
      <c r="U331" s="824">
        <v>587641.67169999995</v>
      </c>
    </row>
    <row r="332" spans="1:21" ht="14.5">
      <c r="A332" s="823" t="s">
        <v>1180</v>
      </c>
      <c r="B332" s="823" t="s">
        <v>179</v>
      </c>
      <c r="C332" s="823" t="s">
        <v>168</v>
      </c>
      <c r="D332" s="823" t="s">
        <v>471</v>
      </c>
      <c r="E332" s="823" t="s">
        <v>1021</v>
      </c>
      <c r="F332" s="823" t="s">
        <v>1181</v>
      </c>
      <c r="G332" s="823" t="s">
        <v>44</v>
      </c>
      <c r="H332" s="824">
        <v>104837.8993</v>
      </c>
      <c r="I332" s="824">
        <v>183466.32370000001</v>
      </c>
      <c r="J332" s="824">
        <v>142581.25580000001</v>
      </c>
      <c r="K332" s="824">
        <v>249517.19760000001</v>
      </c>
      <c r="L332" s="824">
        <v>180223.8193</v>
      </c>
      <c r="M332" s="824">
        <v>315391.68369999999</v>
      </c>
      <c r="N332" s="824">
        <v>237193.7856</v>
      </c>
      <c r="O332" s="824">
        <v>415089.12469999999</v>
      </c>
      <c r="P332" s="824">
        <v>293581.63179999997</v>
      </c>
      <c r="Q332" s="824">
        <v>513767.85560000001</v>
      </c>
      <c r="R332" s="824">
        <v>330526.72930000001</v>
      </c>
      <c r="S332" s="824">
        <v>578421.77630000003</v>
      </c>
      <c r="T332" s="824">
        <v>366954.38679999998</v>
      </c>
      <c r="U332" s="824">
        <v>642170.17680000002</v>
      </c>
    </row>
    <row r="333" spans="1:21" ht="14.5">
      <c r="A333" s="823" t="s">
        <v>1180</v>
      </c>
      <c r="B333" s="823" t="s">
        <v>179</v>
      </c>
      <c r="C333" s="823" t="s">
        <v>168</v>
      </c>
      <c r="D333" s="823" t="s">
        <v>471</v>
      </c>
      <c r="E333" s="823" t="s">
        <v>1021</v>
      </c>
      <c r="F333" s="823" t="s">
        <v>1182</v>
      </c>
      <c r="G333" s="823" t="s">
        <v>21</v>
      </c>
      <c r="H333" s="824">
        <v>117776.99370000001</v>
      </c>
      <c r="I333" s="824">
        <v>188443.19279999999</v>
      </c>
      <c r="J333" s="824">
        <v>164887.79120000001</v>
      </c>
      <c r="K333" s="824">
        <v>263820.46980000002</v>
      </c>
      <c r="L333" s="824">
        <v>211998.58869999999</v>
      </c>
      <c r="M333" s="824">
        <v>339197.74709999998</v>
      </c>
      <c r="N333" s="824">
        <v>282664.78499999997</v>
      </c>
      <c r="O333" s="824">
        <v>452263.66269999999</v>
      </c>
      <c r="P333" s="824">
        <v>353330.98119999998</v>
      </c>
      <c r="Q333" s="824">
        <v>565329.57830000005</v>
      </c>
      <c r="R333" s="824">
        <v>400441.77870000002</v>
      </c>
      <c r="S333" s="824">
        <v>640706.85549999995</v>
      </c>
      <c r="T333" s="824">
        <v>447552.57610000001</v>
      </c>
      <c r="U333" s="824">
        <v>716084.13249999995</v>
      </c>
    </row>
    <row r="334" spans="1:21" ht="14.5">
      <c r="A334" s="823" t="s">
        <v>1180</v>
      </c>
      <c r="B334" s="823" t="s">
        <v>179</v>
      </c>
      <c r="C334" s="823" t="s">
        <v>168</v>
      </c>
      <c r="D334" s="823" t="s">
        <v>471</v>
      </c>
      <c r="E334" s="823" t="s">
        <v>1022</v>
      </c>
      <c r="F334" s="823" t="s">
        <v>1179</v>
      </c>
      <c r="G334" s="823" t="s">
        <v>165</v>
      </c>
      <c r="H334" s="824">
        <v>161260.74840000001</v>
      </c>
      <c r="I334" s="824">
        <v>282206.30969999998</v>
      </c>
      <c r="J334" s="824">
        <v>209598.88750000001</v>
      </c>
      <c r="K334" s="824">
        <v>366798.05300000001</v>
      </c>
      <c r="L334" s="824">
        <v>252060.2121</v>
      </c>
      <c r="M334" s="824">
        <v>441105.37119999999</v>
      </c>
      <c r="N334" s="824">
        <v>302896.34710000001</v>
      </c>
      <c r="O334" s="824">
        <v>530068.60750000004</v>
      </c>
      <c r="P334" s="824">
        <v>356756.25030000001</v>
      </c>
      <c r="Q334" s="824">
        <v>624323.43799999997</v>
      </c>
      <c r="R334" s="824">
        <v>391008.33480000001</v>
      </c>
      <c r="S334" s="824">
        <v>684264.58589999995</v>
      </c>
      <c r="T334" s="824">
        <v>424072.86629999999</v>
      </c>
      <c r="U334" s="824">
        <v>742127.51599999995</v>
      </c>
    </row>
    <row r="335" spans="1:21" ht="14.5">
      <c r="A335" s="823" t="s">
        <v>1180</v>
      </c>
      <c r="B335" s="823" t="s">
        <v>179</v>
      </c>
      <c r="C335" s="823" t="s">
        <v>168</v>
      </c>
      <c r="D335" s="823" t="s">
        <v>471</v>
      </c>
      <c r="E335" s="823" t="s">
        <v>1022</v>
      </c>
      <c r="F335" s="823" t="s">
        <v>1180</v>
      </c>
      <c r="G335" s="823" t="s">
        <v>19</v>
      </c>
      <c r="H335" s="824">
        <v>142052.74840000001</v>
      </c>
      <c r="I335" s="824">
        <v>248592.30979999999</v>
      </c>
      <c r="J335" s="824">
        <v>186439.5275</v>
      </c>
      <c r="K335" s="824">
        <v>326269.17310000001</v>
      </c>
      <c r="L335" s="824">
        <v>227081.97210000001</v>
      </c>
      <c r="M335" s="824">
        <v>397393.45120000001</v>
      </c>
      <c r="N335" s="824">
        <v>279188.18719999999</v>
      </c>
      <c r="O335" s="824">
        <v>488579.32750000001</v>
      </c>
      <c r="P335" s="824">
        <v>331825.05040000001</v>
      </c>
      <c r="Q335" s="824">
        <v>580693.8382</v>
      </c>
      <c r="R335" s="824">
        <v>365818.41489999997</v>
      </c>
      <c r="S335" s="824">
        <v>640182.22600000002</v>
      </c>
      <c r="T335" s="824">
        <v>398004.8664</v>
      </c>
      <c r="U335" s="824">
        <v>696508.51610000001</v>
      </c>
    </row>
    <row r="336" spans="1:21" ht="14.5">
      <c r="A336" s="823" t="s">
        <v>1180</v>
      </c>
      <c r="B336" s="823" t="s">
        <v>179</v>
      </c>
      <c r="C336" s="823" t="s">
        <v>168</v>
      </c>
      <c r="D336" s="823" t="s">
        <v>471</v>
      </c>
      <c r="E336" s="823" t="s">
        <v>1022</v>
      </c>
      <c r="F336" s="823" t="s">
        <v>1181</v>
      </c>
      <c r="G336" s="823" t="s">
        <v>44</v>
      </c>
      <c r="H336" s="824">
        <v>125012.1292</v>
      </c>
      <c r="I336" s="824">
        <v>218771.22630000001</v>
      </c>
      <c r="J336" s="824">
        <v>170139.24660000001</v>
      </c>
      <c r="K336" s="824">
        <v>297743.68150000001</v>
      </c>
      <c r="L336" s="824">
        <v>215149.07750000001</v>
      </c>
      <c r="M336" s="824">
        <v>376510.88559999998</v>
      </c>
      <c r="N336" s="824">
        <v>283252.7647</v>
      </c>
      <c r="O336" s="824">
        <v>495692.3382</v>
      </c>
      <c r="P336" s="824">
        <v>350679.0759</v>
      </c>
      <c r="Q336" s="824">
        <v>613688.38269999996</v>
      </c>
      <c r="R336" s="824">
        <v>394877.31</v>
      </c>
      <c r="S336" s="824">
        <v>691035.29240000003</v>
      </c>
      <c r="T336" s="824">
        <v>438473.43209999998</v>
      </c>
      <c r="U336" s="824">
        <v>767328.50619999995</v>
      </c>
    </row>
    <row r="337" spans="1:21" ht="14.5">
      <c r="A337" s="823" t="s">
        <v>1180</v>
      </c>
      <c r="B337" s="823" t="s">
        <v>179</v>
      </c>
      <c r="C337" s="823" t="s">
        <v>168</v>
      </c>
      <c r="D337" s="823" t="s">
        <v>471</v>
      </c>
      <c r="E337" s="823" t="s">
        <v>1022</v>
      </c>
      <c r="F337" s="823" t="s">
        <v>1182</v>
      </c>
      <c r="G337" s="823" t="s">
        <v>21</v>
      </c>
      <c r="H337" s="824">
        <v>139605.32750000001</v>
      </c>
      <c r="I337" s="824">
        <v>223368.52720000001</v>
      </c>
      <c r="J337" s="824">
        <v>195447.4584</v>
      </c>
      <c r="K337" s="824">
        <v>312715.93800000002</v>
      </c>
      <c r="L337" s="824">
        <v>251289.5894</v>
      </c>
      <c r="M337" s="824">
        <v>402063.34899999999</v>
      </c>
      <c r="N337" s="824">
        <v>335052.78580000001</v>
      </c>
      <c r="O337" s="824">
        <v>536084.46530000004</v>
      </c>
      <c r="P337" s="824">
        <v>418815.98229999997</v>
      </c>
      <c r="Q337" s="824">
        <v>670105.58149999997</v>
      </c>
      <c r="R337" s="824">
        <v>474658.11320000002</v>
      </c>
      <c r="S337" s="824">
        <v>759452.99250000005</v>
      </c>
      <c r="T337" s="824">
        <v>530500.24419999996</v>
      </c>
      <c r="U337" s="824">
        <v>848800.40339999995</v>
      </c>
    </row>
    <row r="338" spans="1:21" ht="14.5">
      <c r="A338" s="823" t="s">
        <v>1180</v>
      </c>
      <c r="B338" s="823" t="s">
        <v>179</v>
      </c>
      <c r="C338" s="823" t="s">
        <v>168</v>
      </c>
      <c r="D338" s="823" t="s">
        <v>471</v>
      </c>
      <c r="E338" s="823" t="s">
        <v>757</v>
      </c>
      <c r="F338" s="823" t="s">
        <v>1179</v>
      </c>
      <c r="G338" s="823" t="s">
        <v>165</v>
      </c>
      <c r="H338" s="824">
        <v>131614.52900000001</v>
      </c>
      <c r="I338" s="824">
        <v>230325.42559999999</v>
      </c>
      <c r="J338" s="824">
        <v>171247.2317</v>
      </c>
      <c r="K338" s="824">
        <v>299682.65549999999</v>
      </c>
      <c r="L338" s="824">
        <v>206063.8579</v>
      </c>
      <c r="M338" s="824">
        <v>360611.7512</v>
      </c>
      <c r="N338" s="824">
        <v>247826.7977</v>
      </c>
      <c r="O338" s="824">
        <v>433696.89600000001</v>
      </c>
      <c r="P338" s="824">
        <v>292028.17290000001</v>
      </c>
      <c r="Q338" s="824">
        <v>511049.3026</v>
      </c>
      <c r="R338" s="824">
        <v>320124.68959999998</v>
      </c>
      <c r="S338" s="824">
        <v>560218.20680000004</v>
      </c>
      <c r="T338" s="824">
        <v>347337.26770000003</v>
      </c>
      <c r="U338" s="824">
        <v>607840.21860000002</v>
      </c>
    </row>
    <row r="339" spans="1:21" ht="14.5">
      <c r="A339" s="823" t="s">
        <v>1180</v>
      </c>
      <c r="B339" s="823" t="s">
        <v>179</v>
      </c>
      <c r="C339" s="823" t="s">
        <v>168</v>
      </c>
      <c r="D339" s="823" t="s">
        <v>471</v>
      </c>
      <c r="E339" s="823" t="s">
        <v>757</v>
      </c>
      <c r="F339" s="823" t="s">
        <v>1180</v>
      </c>
      <c r="G339" s="823" t="s">
        <v>19</v>
      </c>
      <c r="H339" s="824">
        <v>115257.7156</v>
      </c>
      <c r="I339" s="824">
        <v>201701.00229999999</v>
      </c>
      <c r="J339" s="824">
        <v>151525.5882</v>
      </c>
      <c r="K339" s="824">
        <v>265169.7794</v>
      </c>
      <c r="L339" s="824">
        <v>184793.32430000001</v>
      </c>
      <c r="M339" s="824">
        <v>323388.3175</v>
      </c>
      <c r="N339" s="824">
        <v>227637.8167</v>
      </c>
      <c r="O339" s="824">
        <v>398366.17920000001</v>
      </c>
      <c r="P339" s="824">
        <v>270797.69689999998</v>
      </c>
      <c r="Q339" s="824">
        <v>473895.9694</v>
      </c>
      <c r="R339" s="824">
        <v>298673.89720000001</v>
      </c>
      <c r="S339" s="824">
        <v>522679.32010000001</v>
      </c>
      <c r="T339" s="824">
        <v>325138.73540000001</v>
      </c>
      <c r="U339" s="824">
        <v>568992.78689999995</v>
      </c>
    </row>
    <row r="340" spans="1:21" ht="14.5">
      <c r="A340" s="823" t="s">
        <v>1180</v>
      </c>
      <c r="B340" s="823" t="s">
        <v>179</v>
      </c>
      <c r="C340" s="823" t="s">
        <v>168</v>
      </c>
      <c r="D340" s="823" t="s">
        <v>471</v>
      </c>
      <c r="E340" s="823" t="s">
        <v>757</v>
      </c>
      <c r="F340" s="823" t="s">
        <v>1181</v>
      </c>
      <c r="G340" s="823" t="s">
        <v>44</v>
      </c>
      <c r="H340" s="824">
        <v>100723.4915</v>
      </c>
      <c r="I340" s="824">
        <v>176266.11009999999</v>
      </c>
      <c r="J340" s="824">
        <v>136859.19209999999</v>
      </c>
      <c r="K340" s="824">
        <v>239503.58619999999</v>
      </c>
      <c r="L340" s="824">
        <v>172895.01610000001</v>
      </c>
      <c r="M340" s="824">
        <v>302566.2781</v>
      </c>
      <c r="N340" s="824">
        <v>227450.272</v>
      </c>
      <c r="O340" s="824">
        <v>398037.97600000002</v>
      </c>
      <c r="P340" s="824">
        <v>281428.6998</v>
      </c>
      <c r="Q340" s="824">
        <v>492500.22470000002</v>
      </c>
      <c r="R340" s="824">
        <v>316773.39840000001</v>
      </c>
      <c r="S340" s="824">
        <v>554353.44720000005</v>
      </c>
      <c r="T340" s="824">
        <v>351605.36090000003</v>
      </c>
      <c r="U340" s="824">
        <v>615309.38159999996</v>
      </c>
    </row>
    <row r="341" spans="1:21" ht="14.5">
      <c r="A341" s="823" t="s">
        <v>1180</v>
      </c>
      <c r="B341" s="823" t="s">
        <v>179</v>
      </c>
      <c r="C341" s="823" t="s">
        <v>168</v>
      </c>
      <c r="D341" s="823" t="s">
        <v>471</v>
      </c>
      <c r="E341" s="823" t="s">
        <v>757</v>
      </c>
      <c r="F341" s="823" t="s">
        <v>1182</v>
      </c>
      <c r="G341" s="823" t="s">
        <v>21</v>
      </c>
      <c r="H341" s="824">
        <v>114030.00780000001</v>
      </c>
      <c r="I341" s="824">
        <v>182448.01519999999</v>
      </c>
      <c r="J341" s="824">
        <v>159642.01089999999</v>
      </c>
      <c r="K341" s="824">
        <v>255427.2213</v>
      </c>
      <c r="L341" s="824">
        <v>205254.0141</v>
      </c>
      <c r="M341" s="824">
        <v>328406.42749999999</v>
      </c>
      <c r="N341" s="824">
        <v>273672.01880000002</v>
      </c>
      <c r="O341" s="824">
        <v>437875.2365</v>
      </c>
      <c r="P341" s="824">
        <v>342090.02340000001</v>
      </c>
      <c r="Q341" s="824">
        <v>547344.04559999995</v>
      </c>
      <c r="R341" s="824">
        <v>387702.02659999998</v>
      </c>
      <c r="S341" s="824">
        <v>620323.25179999997</v>
      </c>
      <c r="T341" s="824">
        <v>433314.02960000001</v>
      </c>
      <c r="U341" s="824">
        <v>693302.45790000004</v>
      </c>
    </row>
    <row r="342" spans="1:21" ht="14.5">
      <c r="A342" s="823" t="s">
        <v>1180</v>
      </c>
      <c r="B342" s="823" t="s">
        <v>179</v>
      </c>
      <c r="C342" s="823" t="s">
        <v>168</v>
      </c>
      <c r="D342" s="823" t="s">
        <v>471</v>
      </c>
      <c r="E342" s="823" t="s">
        <v>1023</v>
      </c>
      <c r="F342" s="823" t="s">
        <v>1179</v>
      </c>
      <c r="G342" s="823" t="s">
        <v>165</v>
      </c>
      <c r="H342" s="824">
        <v>130333.1802</v>
      </c>
      <c r="I342" s="824">
        <v>228083.06529999999</v>
      </c>
      <c r="J342" s="824">
        <v>169542.5233</v>
      </c>
      <c r="K342" s="824">
        <v>296699.41580000002</v>
      </c>
      <c r="L342" s="824">
        <v>203986.74979999999</v>
      </c>
      <c r="M342" s="824">
        <v>356976.81219999999</v>
      </c>
      <c r="N342" s="824">
        <v>245286.64009999999</v>
      </c>
      <c r="O342" s="824">
        <v>429251.6202</v>
      </c>
      <c r="P342" s="824">
        <v>289007.32579999999</v>
      </c>
      <c r="Q342" s="824">
        <v>505762.82</v>
      </c>
      <c r="R342" s="824">
        <v>316801.02269999997</v>
      </c>
      <c r="S342" s="824">
        <v>554401.78969999996</v>
      </c>
      <c r="T342" s="824">
        <v>343701.71610000002</v>
      </c>
      <c r="U342" s="824">
        <v>601478.00329999998</v>
      </c>
    </row>
    <row r="343" spans="1:21" ht="14.5">
      <c r="A343" s="823" t="s">
        <v>1180</v>
      </c>
      <c r="B343" s="823" t="s">
        <v>179</v>
      </c>
      <c r="C343" s="823" t="s">
        <v>168</v>
      </c>
      <c r="D343" s="823" t="s">
        <v>471</v>
      </c>
      <c r="E343" s="823" t="s">
        <v>1023</v>
      </c>
      <c r="F343" s="823" t="s">
        <v>1180</v>
      </c>
      <c r="G343" s="823" t="s">
        <v>19</v>
      </c>
      <c r="H343" s="824">
        <v>114276.49159999999</v>
      </c>
      <c r="I343" s="824">
        <v>199983.8602</v>
      </c>
      <c r="J343" s="824">
        <v>150182.7444</v>
      </c>
      <c r="K343" s="824">
        <v>262819.8028</v>
      </c>
      <c r="L343" s="824">
        <v>183106.50090000001</v>
      </c>
      <c r="M343" s="824">
        <v>320436.37650000001</v>
      </c>
      <c r="N343" s="824">
        <v>225468.09880000001</v>
      </c>
      <c r="O343" s="824">
        <v>394569.1728</v>
      </c>
      <c r="P343" s="824">
        <v>268166.39939999999</v>
      </c>
      <c r="Q343" s="824">
        <v>469291.19870000001</v>
      </c>
      <c r="R343" s="824">
        <v>295743.82250000001</v>
      </c>
      <c r="S343" s="824">
        <v>517551.68930000003</v>
      </c>
      <c r="T343" s="824">
        <v>321910.49599999998</v>
      </c>
      <c r="U343" s="824">
        <v>563343.36789999995</v>
      </c>
    </row>
    <row r="344" spans="1:21" ht="14.5">
      <c r="A344" s="823" t="s">
        <v>1180</v>
      </c>
      <c r="B344" s="823" t="s">
        <v>179</v>
      </c>
      <c r="C344" s="823" t="s">
        <v>168</v>
      </c>
      <c r="D344" s="823" t="s">
        <v>471</v>
      </c>
      <c r="E344" s="823" t="s">
        <v>1023</v>
      </c>
      <c r="F344" s="823" t="s">
        <v>1181</v>
      </c>
      <c r="G344" s="823" t="s">
        <v>44</v>
      </c>
      <c r="H344" s="824">
        <v>100013.53109999999</v>
      </c>
      <c r="I344" s="824">
        <v>175023.6796</v>
      </c>
      <c r="J344" s="824">
        <v>135941.46220000001</v>
      </c>
      <c r="K344" s="824">
        <v>237897.5589</v>
      </c>
      <c r="L344" s="824">
        <v>171771.34909999999</v>
      </c>
      <c r="M344" s="824">
        <v>300599.86099999998</v>
      </c>
      <c r="N344" s="824">
        <v>226008.49729999999</v>
      </c>
      <c r="O344" s="824">
        <v>395514.87040000001</v>
      </c>
      <c r="P344" s="824">
        <v>279679.40149999998</v>
      </c>
      <c r="Q344" s="824">
        <v>489438.95250000001</v>
      </c>
      <c r="R344" s="824">
        <v>314830.84419999999</v>
      </c>
      <c r="S344" s="824">
        <v>550953.97730000003</v>
      </c>
      <c r="T344" s="824">
        <v>349478.95890000003</v>
      </c>
      <c r="U344" s="824">
        <v>611588.17810000002</v>
      </c>
    </row>
    <row r="345" spans="1:21" ht="14.5">
      <c r="A345" s="823" t="s">
        <v>1180</v>
      </c>
      <c r="B345" s="823" t="s">
        <v>179</v>
      </c>
      <c r="C345" s="823" t="s">
        <v>168</v>
      </c>
      <c r="D345" s="823" t="s">
        <v>471</v>
      </c>
      <c r="E345" s="823" t="s">
        <v>1023</v>
      </c>
      <c r="F345" s="823" t="s">
        <v>1182</v>
      </c>
      <c r="G345" s="823" t="s">
        <v>21</v>
      </c>
      <c r="H345" s="824">
        <v>112901.2591</v>
      </c>
      <c r="I345" s="824">
        <v>180642.0172</v>
      </c>
      <c r="J345" s="824">
        <v>158061.76269999999</v>
      </c>
      <c r="K345" s="824">
        <v>252898.82399999999</v>
      </c>
      <c r="L345" s="824">
        <v>203222.26629999999</v>
      </c>
      <c r="M345" s="824">
        <v>325155.63099999999</v>
      </c>
      <c r="N345" s="824">
        <v>270963.02179999999</v>
      </c>
      <c r="O345" s="824">
        <v>433540.84139999998</v>
      </c>
      <c r="P345" s="824">
        <v>338703.77720000001</v>
      </c>
      <c r="Q345" s="824">
        <v>541926.05149999994</v>
      </c>
      <c r="R345" s="824">
        <v>383864.28080000001</v>
      </c>
      <c r="S345" s="824">
        <v>614182.85860000004</v>
      </c>
      <c r="T345" s="824">
        <v>429024.7844</v>
      </c>
      <c r="U345" s="824">
        <v>686439.66540000006</v>
      </c>
    </row>
    <row r="346" spans="1:21" ht="14.5">
      <c r="A346" s="823" t="s">
        <v>1180</v>
      </c>
      <c r="B346" s="823" t="s">
        <v>179</v>
      </c>
      <c r="C346" s="823" t="s">
        <v>168</v>
      </c>
      <c r="D346" s="823" t="s">
        <v>471</v>
      </c>
      <c r="E346" s="823" t="s">
        <v>1024</v>
      </c>
      <c r="F346" s="823" t="s">
        <v>1179</v>
      </c>
      <c r="G346" s="823" t="s">
        <v>165</v>
      </c>
      <c r="H346" s="824">
        <v>125865.07670000001</v>
      </c>
      <c r="I346" s="824">
        <v>220263.88430000001</v>
      </c>
      <c r="J346" s="824">
        <v>163637.07019999999</v>
      </c>
      <c r="K346" s="824">
        <v>286364.87280000001</v>
      </c>
      <c r="L346" s="824">
        <v>196817.42060000001</v>
      </c>
      <c r="M346" s="824">
        <v>344430.48619999998</v>
      </c>
      <c r="N346" s="824">
        <v>236561.22320000001</v>
      </c>
      <c r="O346" s="824">
        <v>413982.14049999998</v>
      </c>
      <c r="P346" s="824">
        <v>278657.98119999998</v>
      </c>
      <c r="Q346" s="824">
        <v>487651.46710000001</v>
      </c>
      <c r="R346" s="824">
        <v>305426.11800000002</v>
      </c>
      <c r="S346" s="824">
        <v>534495.70660000003</v>
      </c>
      <c r="T346" s="824">
        <v>331287.9754</v>
      </c>
      <c r="U346" s="824">
        <v>579753.95689999999</v>
      </c>
    </row>
    <row r="347" spans="1:21" ht="14.5">
      <c r="A347" s="823" t="s">
        <v>1180</v>
      </c>
      <c r="B347" s="823" t="s">
        <v>179</v>
      </c>
      <c r="C347" s="823" t="s">
        <v>168</v>
      </c>
      <c r="D347" s="823" t="s">
        <v>471</v>
      </c>
      <c r="E347" s="823" t="s">
        <v>1024</v>
      </c>
      <c r="F347" s="823" t="s">
        <v>1180</v>
      </c>
      <c r="G347" s="823" t="s">
        <v>19</v>
      </c>
      <c r="H347" s="824">
        <v>110708.764</v>
      </c>
      <c r="I347" s="824">
        <v>193740.3371</v>
      </c>
      <c r="J347" s="824">
        <v>145362.88750000001</v>
      </c>
      <c r="K347" s="824">
        <v>254385.05309999999</v>
      </c>
      <c r="L347" s="824">
        <v>177108.02789999999</v>
      </c>
      <c r="M347" s="824">
        <v>309939.04889999999</v>
      </c>
      <c r="N347" s="824">
        <v>217854.00289999999</v>
      </c>
      <c r="O347" s="824">
        <v>381244.50510000001</v>
      </c>
      <c r="P347" s="824">
        <v>258985.70600000001</v>
      </c>
      <c r="Q347" s="824">
        <v>453224.98550000001</v>
      </c>
      <c r="R347" s="824">
        <v>285549.69660000002</v>
      </c>
      <c r="S347" s="824">
        <v>499711.96899999998</v>
      </c>
      <c r="T347" s="824">
        <v>310718.69390000001</v>
      </c>
      <c r="U347" s="824">
        <v>543757.71440000006</v>
      </c>
    </row>
    <row r="348" spans="1:21" ht="14.5">
      <c r="A348" s="823" t="s">
        <v>1180</v>
      </c>
      <c r="B348" s="823" t="s">
        <v>179</v>
      </c>
      <c r="C348" s="823" t="s">
        <v>168</v>
      </c>
      <c r="D348" s="823" t="s">
        <v>471</v>
      </c>
      <c r="E348" s="823" t="s">
        <v>1024</v>
      </c>
      <c r="F348" s="823" t="s">
        <v>1181</v>
      </c>
      <c r="G348" s="823" t="s">
        <v>44</v>
      </c>
      <c r="H348" s="824">
        <v>97257.074600000007</v>
      </c>
      <c r="I348" s="824">
        <v>170199.8806</v>
      </c>
      <c r="J348" s="824">
        <v>132311.06709999999</v>
      </c>
      <c r="K348" s="824">
        <v>231544.36739999999</v>
      </c>
      <c r="L348" s="824">
        <v>167272.51329999999</v>
      </c>
      <c r="M348" s="824">
        <v>292726.8983</v>
      </c>
      <c r="N348" s="824">
        <v>220179.39379999999</v>
      </c>
      <c r="O348" s="824">
        <v>385313.93910000002</v>
      </c>
      <c r="P348" s="824">
        <v>272551.78210000001</v>
      </c>
      <c r="Q348" s="824">
        <v>476965.6188</v>
      </c>
      <c r="R348" s="824">
        <v>306872.82780000003</v>
      </c>
      <c r="S348" s="824">
        <v>537027.4486</v>
      </c>
      <c r="T348" s="824">
        <v>340718.76939999999</v>
      </c>
      <c r="U348" s="824">
        <v>596257.84640000004</v>
      </c>
    </row>
    <row r="349" spans="1:21" ht="14.5">
      <c r="A349" s="823" t="s">
        <v>1180</v>
      </c>
      <c r="B349" s="823" t="s">
        <v>179</v>
      </c>
      <c r="C349" s="823" t="s">
        <v>168</v>
      </c>
      <c r="D349" s="823" t="s">
        <v>471</v>
      </c>
      <c r="E349" s="823" t="s">
        <v>1024</v>
      </c>
      <c r="F349" s="823" t="s">
        <v>1182</v>
      </c>
      <c r="G349" s="823" t="s">
        <v>21</v>
      </c>
      <c r="H349" s="824">
        <v>108984.57090000001</v>
      </c>
      <c r="I349" s="824">
        <v>174375.31599999999</v>
      </c>
      <c r="J349" s="824">
        <v>152578.39920000001</v>
      </c>
      <c r="K349" s="824">
        <v>244125.4423</v>
      </c>
      <c r="L349" s="824">
        <v>196172.22760000001</v>
      </c>
      <c r="M349" s="824">
        <v>313875.56880000001</v>
      </c>
      <c r="N349" s="824">
        <v>261562.97010000001</v>
      </c>
      <c r="O349" s="824">
        <v>418500.7585</v>
      </c>
      <c r="P349" s="824">
        <v>326953.71269999997</v>
      </c>
      <c r="Q349" s="824">
        <v>523125.94799999997</v>
      </c>
      <c r="R349" s="824">
        <v>370547.54100000003</v>
      </c>
      <c r="S349" s="824">
        <v>592876.07440000004</v>
      </c>
      <c r="T349" s="824">
        <v>414141.36930000002</v>
      </c>
      <c r="U349" s="824">
        <v>662626.20090000005</v>
      </c>
    </row>
    <row r="350" spans="1:21" ht="14.5">
      <c r="A350" s="823" t="s">
        <v>1180</v>
      </c>
      <c r="B350" s="823" t="s">
        <v>179</v>
      </c>
      <c r="C350" s="823" t="s">
        <v>168</v>
      </c>
      <c r="D350" s="823" t="s">
        <v>471</v>
      </c>
      <c r="E350" s="823" t="s">
        <v>1025</v>
      </c>
      <c r="F350" s="823" t="s">
        <v>1179</v>
      </c>
      <c r="G350" s="823" t="s">
        <v>165</v>
      </c>
      <c r="H350" s="824">
        <v>162051.04800000001</v>
      </c>
      <c r="I350" s="824">
        <v>283589.33399999997</v>
      </c>
      <c r="J350" s="824">
        <v>211000.5705</v>
      </c>
      <c r="K350" s="824">
        <v>369250.99839999998</v>
      </c>
      <c r="L350" s="824">
        <v>254003.82019999999</v>
      </c>
      <c r="M350" s="824">
        <v>444506.68520000001</v>
      </c>
      <c r="N350" s="824">
        <v>305652.77669999999</v>
      </c>
      <c r="O350" s="824">
        <v>534892.35919999995</v>
      </c>
      <c r="P350" s="824">
        <v>360279.42379999999</v>
      </c>
      <c r="Q350" s="824">
        <v>630488.9915</v>
      </c>
      <c r="R350" s="824">
        <v>394991.71480000002</v>
      </c>
      <c r="S350" s="824">
        <v>691235.50100000005</v>
      </c>
      <c r="T350" s="824">
        <v>428687.04920000001</v>
      </c>
      <c r="U350" s="824">
        <v>750202.33609999996</v>
      </c>
    </row>
    <row r="351" spans="1:21" ht="14.5">
      <c r="A351" s="823" t="s">
        <v>1180</v>
      </c>
      <c r="B351" s="823" t="s">
        <v>179</v>
      </c>
      <c r="C351" s="823" t="s">
        <v>168</v>
      </c>
      <c r="D351" s="823" t="s">
        <v>471</v>
      </c>
      <c r="E351" s="823" t="s">
        <v>1025</v>
      </c>
      <c r="F351" s="823" t="s">
        <v>1180</v>
      </c>
      <c r="G351" s="823" t="s">
        <v>19</v>
      </c>
      <c r="H351" s="824">
        <v>141342.42259999999</v>
      </c>
      <c r="I351" s="824">
        <v>247349.23970000001</v>
      </c>
      <c r="J351" s="824">
        <v>186031.88510000001</v>
      </c>
      <c r="K351" s="824">
        <v>325555.79889999999</v>
      </c>
      <c r="L351" s="824">
        <v>227074.15470000001</v>
      </c>
      <c r="M351" s="824">
        <v>397379.7708</v>
      </c>
      <c r="N351" s="824">
        <v>280092.41629999998</v>
      </c>
      <c r="O351" s="824">
        <v>490161.72850000003</v>
      </c>
      <c r="P351" s="824">
        <v>333400.47330000001</v>
      </c>
      <c r="Q351" s="824">
        <v>583450.82830000005</v>
      </c>
      <c r="R351" s="824">
        <v>367833.83199999999</v>
      </c>
      <c r="S351" s="824">
        <v>643709.20589999994</v>
      </c>
      <c r="T351" s="824">
        <v>400582.48629999999</v>
      </c>
      <c r="U351" s="824">
        <v>701019.35089999996</v>
      </c>
    </row>
    <row r="352" spans="1:21" ht="14.5">
      <c r="A352" s="823" t="s">
        <v>1180</v>
      </c>
      <c r="B352" s="823" t="s">
        <v>179</v>
      </c>
      <c r="C352" s="823" t="s">
        <v>168</v>
      </c>
      <c r="D352" s="823" t="s">
        <v>471</v>
      </c>
      <c r="E352" s="823" t="s">
        <v>1025</v>
      </c>
      <c r="F352" s="823" t="s">
        <v>1181</v>
      </c>
      <c r="G352" s="823" t="s">
        <v>44</v>
      </c>
      <c r="H352" s="824">
        <v>122922.78630000001</v>
      </c>
      <c r="I352" s="824">
        <v>215114.87609999999</v>
      </c>
      <c r="J352" s="824">
        <v>166833.09340000001</v>
      </c>
      <c r="K352" s="824">
        <v>291957.91330000001</v>
      </c>
      <c r="L352" s="824">
        <v>210616.951</v>
      </c>
      <c r="M352" s="824">
        <v>368579.6642</v>
      </c>
      <c r="N352" s="824">
        <v>276927.68930000003</v>
      </c>
      <c r="O352" s="824">
        <v>484623.45630000002</v>
      </c>
      <c r="P352" s="824">
        <v>342508.13150000002</v>
      </c>
      <c r="Q352" s="824">
        <v>599389.23019999999</v>
      </c>
      <c r="R352" s="824">
        <v>385416.98639999999</v>
      </c>
      <c r="S352" s="824">
        <v>674479.72620000003</v>
      </c>
      <c r="T352" s="824">
        <v>427676.68920000002</v>
      </c>
      <c r="U352" s="824">
        <v>748434.20609999995</v>
      </c>
    </row>
    <row r="353" spans="1:21" ht="14.5">
      <c r="A353" s="823" t="s">
        <v>1180</v>
      </c>
      <c r="B353" s="823" t="s">
        <v>179</v>
      </c>
      <c r="C353" s="823" t="s">
        <v>168</v>
      </c>
      <c r="D353" s="823" t="s">
        <v>471</v>
      </c>
      <c r="E353" s="823" t="s">
        <v>1025</v>
      </c>
      <c r="F353" s="823" t="s">
        <v>1182</v>
      </c>
      <c r="G353" s="823" t="s">
        <v>21</v>
      </c>
      <c r="H353" s="824">
        <v>140475.15419999999</v>
      </c>
      <c r="I353" s="824">
        <v>224760.2501</v>
      </c>
      <c r="J353" s="824">
        <v>196665.21580000001</v>
      </c>
      <c r="K353" s="824">
        <v>314664.34999999998</v>
      </c>
      <c r="L353" s="824">
        <v>252855.2775</v>
      </c>
      <c r="M353" s="824">
        <v>404568.45</v>
      </c>
      <c r="N353" s="824">
        <v>337140.37</v>
      </c>
      <c r="O353" s="824">
        <v>539424.60010000004</v>
      </c>
      <c r="P353" s="824">
        <v>421425.46250000002</v>
      </c>
      <c r="Q353" s="824">
        <v>674280.75</v>
      </c>
      <c r="R353" s="824">
        <v>477615.52419999999</v>
      </c>
      <c r="S353" s="824">
        <v>764184.85010000004</v>
      </c>
      <c r="T353" s="824">
        <v>533805.58589999995</v>
      </c>
      <c r="U353" s="824">
        <v>854088.95</v>
      </c>
    </row>
    <row r="354" spans="1:21" ht="14.5">
      <c r="A354" s="823" t="s">
        <v>1180</v>
      </c>
      <c r="B354" s="823" t="s">
        <v>179</v>
      </c>
      <c r="C354" s="823" t="s">
        <v>181</v>
      </c>
      <c r="D354" s="823" t="s">
        <v>790</v>
      </c>
      <c r="E354" s="823" t="s">
        <v>182</v>
      </c>
      <c r="F354" s="823" t="s">
        <v>1179</v>
      </c>
      <c r="G354" s="823" t="s">
        <v>165</v>
      </c>
      <c r="H354" s="824">
        <v>134177.22649999999</v>
      </c>
      <c r="I354" s="824">
        <v>234810.1465</v>
      </c>
      <c r="J354" s="824">
        <v>174656.64850000001</v>
      </c>
      <c r="K354" s="824">
        <v>305649.1349</v>
      </c>
      <c r="L354" s="824">
        <v>210218.07399999999</v>
      </c>
      <c r="M354" s="824">
        <v>367881.62949999998</v>
      </c>
      <c r="N354" s="824">
        <v>252907.11300000001</v>
      </c>
      <c r="O354" s="824">
        <v>442587.44770000002</v>
      </c>
      <c r="P354" s="824">
        <v>298069.86729999998</v>
      </c>
      <c r="Q354" s="824">
        <v>521622.26770000003</v>
      </c>
      <c r="R354" s="824">
        <v>326772.0233</v>
      </c>
      <c r="S354" s="824">
        <v>571851.04079999996</v>
      </c>
      <c r="T354" s="824">
        <v>354608.37099999998</v>
      </c>
      <c r="U354" s="824">
        <v>620564.64919999999</v>
      </c>
    </row>
    <row r="355" spans="1:21" ht="14.5">
      <c r="A355" s="823" t="s">
        <v>1180</v>
      </c>
      <c r="B355" s="823" t="s">
        <v>179</v>
      </c>
      <c r="C355" s="823" t="s">
        <v>181</v>
      </c>
      <c r="D355" s="823" t="s">
        <v>790</v>
      </c>
      <c r="E355" s="823" t="s">
        <v>182</v>
      </c>
      <c r="F355" s="823" t="s">
        <v>1180</v>
      </c>
      <c r="G355" s="823" t="s">
        <v>19</v>
      </c>
      <c r="H355" s="824">
        <v>117220.16379999999</v>
      </c>
      <c r="I355" s="824">
        <v>205135.28659999999</v>
      </c>
      <c r="J355" s="824">
        <v>154211.2757</v>
      </c>
      <c r="K355" s="824">
        <v>269869.73249999998</v>
      </c>
      <c r="L355" s="824">
        <v>188166.9711</v>
      </c>
      <c r="M355" s="824">
        <v>329292.19949999999</v>
      </c>
      <c r="N355" s="824">
        <v>231977.25270000001</v>
      </c>
      <c r="O355" s="824">
        <v>405960.19219999999</v>
      </c>
      <c r="P355" s="824">
        <v>276060.29190000001</v>
      </c>
      <c r="Q355" s="824">
        <v>483105.51089999999</v>
      </c>
      <c r="R355" s="824">
        <v>304534.04670000001</v>
      </c>
      <c r="S355" s="824">
        <v>532934.58180000004</v>
      </c>
      <c r="T355" s="824">
        <v>331595.2144</v>
      </c>
      <c r="U355" s="824">
        <v>580291.62509999995</v>
      </c>
    </row>
    <row r="356" spans="1:21" ht="14.5">
      <c r="A356" s="823" t="s">
        <v>1180</v>
      </c>
      <c r="B356" s="823" t="s">
        <v>179</v>
      </c>
      <c r="C356" s="823" t="s">
        <v>181</v>
      </c>
      <c r="D356" s="823" t="s">
        <v>790</v>
      </c>
      <c r="E356" s="823" t="s">
        <v>182</v>
      </c>
      <c r="F356" s="823" t="s">
        <v>1181</v>
      </c>
      <c r="G356" s="823" t="s">
        <v>44</v>
      </c>
      <c r="H356" s="824">
        <v>102143.41220000001</v>
      </c>
      <c r="I356" s="824">
        <v>178750.9713</v>
      </c>
      <c r="J356" s="824">
        <v>138694.65210000001</v>
      </c>
      <c r="K356" s="824">
        <v>242715.64110000001</v>
      </c>
      <c r="L356" s="824">
        <v>175142.35</v>
      </c>
      <c r="M356" s="824">
        <v>306499.11249999999</v>
      </c>
      <c r="N356" s="824">
        <v>230333.82130000001</v>
      </c>
      <c r="O356" s="824">
        <v>403084.18729999999</v>
      </c>
      <c r="P356" s="824">
        <v>284927.2966</v>
      </c>
      <c r="Q356" s="824">
        <v>498622.76899999997</v>
      </c>
      <c r="R356" s="824">
        <v>320658.50679999997</v>
      </c>
      <c r="S356" s="824">
        <v>561152.38690000004</v>
      </c>
      <c r="T356" s="824">
        <v>355858.16499999998</v>
      </c>
      <c r="U356" s="824">
        <v>622751.78870000003</v>
      </c>
    </row>
    <row r="357" spans="1:21" ht="14.5">
      <c r="A357" s="823" t="s">
        <v>1180</v>
      </c>
      <c r="B357" s="823" t="s">
        <v>179</v>
      </c>
      <c r="C357" s="823" t="s">
        <v>181</v>
      </c>
      <c r="D357" s="823" t="s">
        <v>790</v>
      </c>
      <c r="E357" s="823" t="s">
        <v>182</v>
      </c>
      <c r="F357" s="823" t="s">
        <v>1182</v>
      </c>
      <c r="G357" s="823" t="s">
        <v>21</v>
      </c>
      <c r="H357" s="824">
        <v>116287.5053</v>
      </c>
      <c r="I357" s="824">
        <v>186060.01120000001</v>
      </c>
      <c r="J357" s="824">
        <v>162802.5074</v>
      </c>
      <c r="K357" s="824">
        <v>260484.01560000001</v>
      </c>
      <c r="L357" s="824">
        <v>209317.50949999999</v>
      </c>
      <c r="M357" s="824">
        <v>334908.02029999997</v>
      </c>
      <c r="N357" s="824">
        <v>279090.01270000002</v>
      </c>
      <c r="O357" s="824">
        <v>446544.027</v>
      </c>
      <c r="P357" s="824">
        <v>348862.51579999999</v>
      </c>
      <c r="Q357" s="824">
        <v>558180.03359999997</v>
      </c>
      <c r="R357" s="824">
        <v>395377.51799999998</v>
      </c>
      <c r="S357" s="824">
        <v>632604.03819999995</v>
      </c>
      <c r="T357" s="824">
        <v>441892.52</v>
      </c>
      <c r="U357" s="824">
        <v>707028.04269999999</v>
      </c>
    </row>
    <row r="358" spans="1:21" ht="14.5">
      <c r="A358" s="823" t="s">
        <v>1180</v>
      </c>
      <c r="B358" s="823" t="s">
        <v>179</v>
      </c>
      <c r="C358" s="823" t="s">
        <v>183</v>
      </c>
      <c r="D358" s="823" t="s">
        <v>472</v>
      </c>
      <c r="E358" s="823" t="s">
        <v>184</v>
      </c>
      <c r="F358" s="823" t="s">
        <v>1179</v>
      </c>
      <c r="G358" s="823" t="s">
        <v>165</v>
      </c>
      <c r="H358" s="824">
        <v>169539.6482</v>
      </c>
      <c r="I358" s="824">
        <v>296694.38449999999</v>
      </c>
      <c r="J358" s="824">
        <v>220496.39290000001</v>
      </c>
      <c r="K358" s="824">
        <v>385868.6875</v>
      </c>
      <c r="L358" s="824">
        <v>265259.7426</v>
      </c>
      <c r="M358" s="824">
        <v>464204.54940000002</v>
      </c>
      <c r="N358" s="824">
        <v>318911.93719999999</v>
      </c>
      <c r="O358" s="824">
        <v>558095.89009999996</v>
      </c>
      <c r="P358" s="824">
        <v>375720.85930000001</v>
      </c>
      <c r="Q358" s="824">
        <v>657511.50379999995</v>
      </c>
      <c r="R358" s="824">
        <v>411838.34149999998</v>
      </c>
      <c r="S358" s="824">
        <v>720717.09770000004</v>
      </c>
      <c r="T358" s="824">
        <v>446771.83889999997</v>
      </c>
      <c r="U358" s="824">
        <v>781850.71810000006</v>
      </c>
    </row>
    <row r="359" spans="1:21" ht="14.5">
      <c r="A359" s="823" t="s">
        <v>1180</v>
      </c>
      <c r="B359" s="823" t="s">
        <v>179</v>
      </c>
      <c r="C359" s="823" t="s">
        <v>183</v>
      </c>
      <c r="D359" s="823" t="s">
        <v>472</v>
      </c>
      <c r="E359" s="823" t="s">
        <v>184</v>
      </c>
      <c r="F359" s="823" t="s">
        <v>1180</v>
      </c>
      <c r="G359" s="823" t="s">
        <v>19</v>
      </c>
      <c r="H359" s="824">
        <v>148831.02299999999</v>
      </c>
      <c r="I359" s="824">
        <v>260454.29010000001</v>
      </c>
      <c r="J359" s="824">
        <v>195527.70740000001</v>
      </c>
      <c r="K359" s="824">
        <v>342173.48800000001</v>
      </c>
      <c r="L359" s="824">
        <v>238330.07709999999</v>
      </c>
      <c r="M359" s="824">
        <v>417077.6349</v>
      </c>
      <c r="N359" s="824">
        <v>293351.57679999998</v>
      </c>
      <c r="O359" s="824">
        <v>513365.25939999998</v>
      </c>
      <c r="P359" s="824">
        <v>348841.90889999998</v>
      </c>
      <c r="Q359" s="824">
        <v>610473.34050000005</v>
      </c>
      <c r="R359" s="824">
        <v>384680.45860000001</v>
      </c>
      <c r="S359" s="824">
        <v>673190.80260000005</v>
      </c>
      <c r="T359" s="824">
        <v>418667.27590000001</v>
      </c>
      <c r="U359" s="824">
        <v>732667.73289999994</v>
      </c>
    </row>
    <row r="360" spans="1:21" ht="14.5">
      <c r="A360" s="823" t="s">
        <v>1180</v>
      </c>
      <c r="B360" s="823" t="s">
        <v>179</v>
      </c>
      <c r="C360" s="823" t="s">
        <v>183</v>
      </c>
      <c r="D360" s="823" t="s">
        <v>472</v>
      </c>
      <c r="E360" s="823" t="s">
        <v>184</v>
      </c>
      <c r="F360" s="823" t="s">
        <v>1181</v>
      </c>
      <c r="G360" s="823" t="s">
        <v>44</v>
      </c>
      <c r="H360" s="824">
        <v>130441.649</v>
      </c>
      <c r="I360" s="824">
        <v>228272.88570000001</v>
      </c>
      <c r="J360" s="824">
        <v>177359.50099999999</v>
      </c>
      <c r="K360" s="824">
        <v>310379.12689999997</v>
      </c>
      <c r="L360" s="824">
        <v>224150.9037</v>
      </c>
      <c r="M360" s="824">
        <v>392264.08149999997</v>
      </c>
      <c r="N360" s="824">
        <v>294972.9596</v>
      </c>
      <c r="O360" s="824">
        <v>516202.67940000002</v>
      </c>
      <c r="P360" s="824">
        <v>365064.71950000001</v>
      </c>
      <c r="Q360" s="824">
        <v>638863.25910000002</v>
      </c>
      <c r="R360" s="824">
        <v>410981.11940000003</v>
      </c>
      <c r="S360" s="824">
        <v>719216.95900000003</v>
      </c>
      <c r="T360" s="824">
        <v>456248.36729999998</v>
      </c>
      <c r="U360" s="824">
        <v>798434.64269999997</v>
      </c>
    </row>
    <row r="361" spans="1:21" ht="14.5">
      <c r="A361" s="823" t="s">
        <v>1180</v>
      </c>
      <c r="B361" s="823" t="s">
        <v>179</v>
      </c>
      <c r="C361" s="823" t="s">
        <v>183</v>
      </c>
      <c r="D361" s="823" t="s">
        <v>472</v>
      </c>
      <c r="E361" s="823" t="s">
        <v>184</v>
      </c>
      <c r="F361" s="823" t="s">
        <v>1182</v>
      </c>
      <c r="G361" s="823" t="s">
        <v>21</v>
      </c>
      <c r="H361" s="824">
        <v>146840.3836</v>
      </c>
      <c r="I361" s="824">
        <v>234944.61730000001</v>
      </c>
      <c r="J361" s="824">
        <v>205576.53700000001</v>
      </c>
      <c r="K361" s="824">
        <v>328922.46409999998</v>
      </c>
      <c r="L361" s="824">
        <v>264312.69050000003</v>
      </c>
      <c r="M361" s="824">
        <v>422900.31109999999</v>
      </c>
      <c r="N361" s="824">
        <v>352416.92060000001</v>
      </c>
      <c r="O361" s="824">
        <v>563867.08140000002</v>
      </c>
      <c r="P361" s="824">
        <v>440521.1507</v>
      </c>
      <c r="Q361" s="824">
        <v>704833.8517</v>
      </c>
      <c r="R361" s="824">
        <v>499257.30420000001</v>
      </c>
      <c r="S361" s="824">
        <v>798811.69869999995</v>
      </c>
      <c r="T361" s="824">
        <v>557993.45759999997</v>
      </c>
      <c r="U361" s="824">
        <v>892789.54559999995</v>
      </c>
    </row>
    <row r="362" spans="1:21" ht="14.5">
      <c r="A362" s="823" t="s">
        <v>1180</v>
      </c>
      <c r="B362" s="823" t="s">
        <v>179</v>
      </c>
      <c r="C362" s="823" t="s">
        <v>183</v>
      </c>
      <c r="D362" s="823" t="s">
        <v>472</v>
      </c>
      <c r="E362" s="823" t="s">
        <v>1026</v>
      </c>
      <c r="F362" s="823" t="s">
        <v>1179</v>
      </c>
      <c r="G362" s="823" t="s">
        <v>165</v>
      </c>
      <c r="H362" s="824">
        <v>179790.44639999999</v>
      </c>
      <c r="I362" s="824">
        <v>314633.28100000002</v>
      </c>
      <c r="J362" s="824">
        <v>234134.07019999999</v>
      </c>
      <c r="K362" s="824">
        <v>409734.62300000002</v>
      </c>
      <c r="L362" s="824">
        <v>281876.61940000003</v>
      </c>
      <c r="M362" s="824">
        <v>493284.08399999997</v>
      </c>
      <c r="N362" s="824">
        <v>339233.2133</v>
      </c>
      <c r="O362" s="824">
        <v>593658.12340000004</v>
      </c>
      <c r="P362" s="824">
        <v>399887.65470000001</v>
      </c>
      <c r="Q362" s="824">
        <v>699803.39580000006</v>
      </c>
      <c r="R362" s="824">
        <v>438427.69650000002</v>
      </c>
      <c r="S362" s="824">
        <v>767248.46880000003</v>
      </c>
      <c r="T362" s="824">
        <v>475856.2733</v>
      </c>
      <c r="U362" s="824">
        <v>832748.47840000002</v>
      </c>
    </row>
    <row r="363" spans="1:21" ht="14.5">
      <c r="A363" s="823" t="s">
        <v>1180</v>
      </c>
      <c r="B363" s="823" t="s">
        <v>179</v>
      </c>
      <c r="C363" s="823" t="s">
        <v>183</v>
      </c>
      <c r="D363" s="823" t="s">
        <v>472</v>
      </c>
      <c r="E363" s="823" t="s">
        <v>1026</v>
      </c>
      <c r="F363" s="823" t="s">
        <v>1180</v>
      </c>
      <c r="G363" s="823" t="s">
        <v>19</v>
      </c>
      <c r="H363" s="824">
        <v>156680.82139999999</v>
      </c>
      <c r="I363" s="824">
        <v>274191.4375</v>
      </c>
      <c r="J363" s="824">
        <v>206270.46539999999</v>
      </c>
      <c r="K363" s="824">
        <v>360973.31449999998</v>
      </c>
      <c r="L363" s="824">
        <v>251824.67449999999</v>
      </c>
      <c r="M363" s="824">
        <v>440693.18050000002</v>
      </c>
      <c r="N363" s="824">
        <v>310709.33350000001</v>
      </c>
      <c r="O363" s="824">
        <v>543741.33369999996</v>
      </c>
      <c r="P363" s="824">
        <v>369892.30489999999</v>
      </c>
      <c r="Q363" s="824">
        <v>647311.53350000002</v>
      </c>
      <c r="R363" s="824">
        <v>408121.07419999997</v>
      </c>
      <c r="S363" s="824">
        <v>714211.8798</v>
      </c>
      <c r="T363" s="824">
        <v>444493.21100000001</v>
      </c>
      <c r="U363" s="824">
        <v>777863.11930000002</v>
      </c>
    </row>
    <row r="364" spans="1:21" ht="14.5">
      <c r="A364" s="823" t="s">
        <v>1180</v>
      </c>
      <c r="B364" s="823" t="s">
        <v>179</v>
      </c>
      <c r="C364" s="823" t="s">
        <v>183</v>
      </c>
      <c r="D364" s="823" t="s">
        <v>472</v>
      </c>
      <c r="E364" s="823" t="s">
        <v>1026</v>
      </c>
      <c r="F364" s="823" t="s">
        <v>1181</v>
      </c>
      <c r="G364" s="823" t="s">
        <v>44</v>
      </c>
      <c r="H364" s="824">
        <v>136121.33590000001</v>
      </c>
      <c r="I364" s="824">
        <v>238212.33790000001</v>
      </c>
      <c r="J364" s="824">
        <v>184701.34599999999</v>
      </c>
      <c r="K364" s="824">
        <v>323227.35560000001</v>
      </c>
      <c r="L364" s="824">
        <v>233140.24600000001</v>
      </c>
      <c r="M364" s="824">
        <v>407995.43050000002</v>
      </c>
      <c r="N364" s="824">
        <v>306507.1654</v>
      </c>
      <c r="O364" s="824">
        <v>536387.53960000002</v>
      </c>
      <c r="P364" s="824">
        <v>379059.11680000002</v>
      </c>
      <c r="Q364" s="824">
        <v>663353.45440000005</v>
      </c>
      <c r="R364" s="824">
        <v>426521.56449999998</v>
      </c>
      <c r="S364" s="824">
        <v>746412.7378</v>
      </c>
      <c r="T364" s="824">
        <v>473259.59600000002</v>
      </c>
      <c r="U364" s="824">
        <v>828204.29319999996</v>
      </c>
    </row>
    <row r="365" spans="1:21" ht="14.5">
      <c r="A365" s="823" t="s">
        <v>1180</v>
      </c>
      <c r="B365" s="823" t="s">
        <v>179</v>
      </c>
      <c r="C365" s="823" t="s">
        <v>183</v>
      </c>
      <c r="D365" s="823" t="s">
        <v>472</v>
      </c>
      <c r="E365" s="823" t="s">
        <v>1026</v>
      </c>
      <c r="F365" s="823" t="s">
        <v>1182</v>
      </c>
      <c r="G365" s="823" t="s">
        <v>21</v>
      </c>
      <c r="H365" s="824">
        <v>155870.38020000001</v>
      </c>
      <c r="I365" s="824">
        <v>249392.6121</v>
      </c>
      <c r="J365" s="824">
        <v>218218.53219999999</v>
      </c>
      <c r="K365" s="824">
        <v>349149.6568</v>
      </c>
      <c r="L365" s="824">
        <v>280566.68440000003</v>
      </c>
      <c r="M365" s="824">
        <v>448906.70169999998</v>
      </c>
      <c r="N365" s="824">
        <v>374088.91249999998</v>
      </c>
      <c r="O365" s="824">
        <v>598542.26890000002</v>
      </c>
      <c r="P365" s="824">
        <v>467611.14059999998</v>
      </c>
      <c r="Q365" s="824">
        <v>748177.83609999996</v>
      </c>
      <c r="R365" s="824">
        <v>529959.29269999999</v>
      </c>
      <c r="S365" s="824">
        <v>847934.88100000005</v>
      </c>
      <c r="T365" s="824">
        <v>592307.44480000006</v>
      </c>
      <c r="U365" s="824">
        <v>947691.92579999997</v>
      </c>
    </row>
    <row r="366" spans="1:21" ht="14.5">
      <c r="A366" s="823" t="s">
        <v>1180</v>
      </c>
      <c r="B366" s="823" t="s">
        <v>179</v>
      </c>
      <c r="C366" s="823" t="s">
        <v>183</v>
      </c>
      <c r="D366" s="823" t="s">
        <v>472</v>
      </c>
      <c r="E366" s="823" t="s">
        <v>185</v>
      </c>
      <c r="F366" s="823" t="s">
        <v>1179</v>
      </c>
      <c r="G366" s="823" t="s">
        <v>165</v>
      </c>
      <c r="H366" s="824">
        <v>170820.99710000001</v>
      </c>
      <c r="I366" s="824">
        <v>298936.74489999999</v>
      </c>
      <c r="J366" s="824">
        <v>222201.10130000001</v>
      </c>
      <c r="K366" s="824">
        <v>388851.92719999998</v>
      </c>
      <c r="L366" s="824">
        <v>267336.85060000001</v>
      </c>
      <c r="M366" s="824">
        <v>467839.48859999998</v>
      </c>
      <c r="N366" s="824">
        <v>321452.09480000002</v>
      </c>
      <c r="O366" s="824">
        <v>562541.16599999997</v>
      </c>
      <c r="P366" s="824">
        <v>378741.70640000002</v>
      </c>
      <c r="Q366" s="824">
        <v>662797.98629999999</v>
      </c>
      <c r="R366" s="824">
        <v>415162.00839999999</v>
      </c>
      <c r="S366" s="824">
        <v>726533.51470000006</v>
      </c>
      <c r="T366" s="824">
        <v>450407.39049999998</v>
      </c>
      <c r="U366" s="824">
        <v>788212.93330000003</v>
      </c>
    </row>
    <row r="367" spans="1:21" ht="14.5">
      <c r="A367" s="823" t="s">
        <v>1180</v>
      </c>
      <c r="B367" s="823" t="s">
        <v>179</v>
      </c>
      <c r="C367" s="823" t="s">
        <v>183</v>
      </c>
      <c r="D367" s="823" t="s">
        <v>472</v>
      </c>
      <c r="E367" s="823" t="s">
        <v>185</v>
      </c>
      <c r="F367" s="823" t="s">
        <v>1180</v>
      </c>
      <c r="G367" s="823" t="s">
        <v>19</v>
      </c>
      <c r="H367" s="824">
        <v>149812.247</v>
      </c>
      <c r="I367" s="824">
        <v>262171.43229999999</v>
      </c>
      <c r="J367" s="824">
        <v>196870.55119999999</v>
      </c>
      <c r="K367" s="824">
        <v>344523.46460000001</v>
      </c>
      <c r="L367" s="824">
        <v>240016.90049999999</v>
      </c>
      <c r="M367" s="824">
        <v>420029.576</v>
      </c>
      <c r="N367" s="824">
        <v>295521.29479999997</v>
      </c>
      <c r="O367" s="824">
        <v>517162.2659</v>
      </c>
      <c r="P367" s="824">
        <v>351473.20640000002</v>
      </c>
      <c r="Q367" s="824">
        <v>615078.11120000004</v>
      </c>
      <c r="R367" s="824">
        <v>387610.53330000001</v>
      </c>
      <c r="S367" s="824">
        <v>678318.43330000003</v>
      </c>
      <c r="T367" s="824">
        <v>421895.51539999997</v>
      </c>
      <c r="U367" s="824">
        <v>738317.15190000006</v>
      </c>
    </row>
    <row r="368" spans="1:21" ht="14.5">
      <c r="A368" s="823" t="s">
        <v>1180</v>
      </c>
      <c r="B368" s="823" t="s">
        <v>179</v>
      </c>
      <c r="C368" s="823" t="s">
        <v>183</v>
      </c>
      <c r="D368" s="823" t="s">
        <v>472</v>
      </c>
      <c r="E368" s="823" t="s">
        <v>185</v>
      </c>
      <c r="F368" s="823" t="s">
        <v>1181</v>
      </c>
      <c r="G368" s="823" t="s">
        <v>44</v>
      </c>
      <c r="H368" s="824">
        <v>131151.60930000001</v>
      </c>
      <c r="I368" s="824">
        <v>229515.31640000001</v>
      </c>
      <c r="J368" s="824">
        <v>178277.231</v>
      </c>
      <c r="K368" s="824">
        <v>311985.15429999999</v>
      </c>
      <c r="L368" s="824">
        <v>225274.57070000001</v>
      </c>
      <c r="M368" s="824">
        <v>394230.4987</v>
      </c>
      <c r="N368" s="824">
        <v>296414.73430000001</v>
      </c>
      <c r="O368" s="824">
        <v>518725.78509999998</v>
      </c>
      <c r="P368" s="824">
        <v>366814.01789999998</v>
      </c>
      <c r="Q368" s="824">
        <v>641924.53119999997</v>
      </c>
      <c r="R368" s="824">
        <v>412923.67359999998</v>
      </c>
      <c r="S368" s="824">
        <v>722616.42879999999</v>
      </c>
      <c r="T368" s="824">
        <v>458374.76929999999</v>
      </c>
      <c r="U368" s="824">
        <v>802155.84629999998</v>
      </c>
    </row>
    <row r="369" spans="1:21" ht="14.5">
      <c r="A369" s="823" t="s">
        <v>1180</v>
      </c>
      <c r="B369" s="823" t="s">
        <v>179</v>
      </c>
      <c r="C369" s="823" t="s">
        <v>183</v>
      </c>
      <c r="D369" s="823" t="s">
        <v>472</v>
      </c>
      <c r="E369" s="823" t="s">
        <v>185</v>
      </c>
      <c r="F369" s="823" t="s">
        <v>1182</v>
      </c>
      <c r="G369" s="823" t="s">
        <v>21</v>
      </c>
      <c r="H369" s="824">
        <v>147969.1323</v>
      </c>
      <c r="I369" s="824">
        <v>236750.6153</v>
      </c>
      <c r="J369" s="824">
        <v>207156.78520000001</v>
      </c>
      <c r="K369" s="824">
        <v>331450.86129999999</v>
      </c>
      <c r="L369" s="824">
        <v>266344.43829999998</v>
      </c>
      <c r="M369" s="824">
        <v>426151.10749999998</v>
      </c>
      <c r="N369" s="824">
        <v>355125.91759999999</v>
      </c>
      <c r="O369" s="824">
        <v>568201.47660000005</v>
      </c>
      <c r="P369" s="824">
        <v>443907.397</v>
      </c>
      <c r="Q369" s="824">
        <v>710251.84569999995</v>
      </c>
      <c r="R369" s="824">
        <v>503095.04989999998</v>
      </c>
      <c r="S369" s="824">
        <v>804952.0919</v>
      </c>
      <c r="T369" s="824">
        <v>562282.70279999997</v>
      </c>
      <c r="U369" s="824">
        <v>899652.33799999999</v>
      </c>
    </row>
    <row r="370" spans="1:21" ht="14.5">
      <c r="A370" s="823" t="s">
        <v>1181</v>
      </c>
      <c r="B370" s="823" t="s">
        <v>186</v>
      </c>
      <c r="C370" s="823" t="s">
        <v>791</v>
      </c>
      <c r="D370" s="823" t="s">
        <v>792</v>
      </c>
      <c r="E370" s="823" t="s">
        <v>187</v>
      </c>
      <c r="F370" s="823" t="s">
        <v>1179</v>
      </c>
      <c r="G370" s="823" t="s">
        <v>165</v>
      </c>
      <c r="H370" s="824">
        <v>133420.16949999999</v>
      </c>
      <c r="I370" s="824">
        <v>233485.29670000001</v>
      </c>
      <c r="J370" s="824">
        <v>173377.02900000001</v>
      </c>
      <c r="K370" s="824">
        <v>303409.80060000002</v>
      </c>
      <c r="L370" s="824">
        <v>208475.57750000001</v>
      </c>
      <c r="M370" s="824">
        <v>364832.26079999999</v>
      </c>
      <c r="N370" s="824">
        <v>250480.9699</v>
      </c>
      <c r="O370" s="824">
        <v>438341.6974</v>
      </c>
      <c r="P370" s="824">
        <v>294993.95569999999</v>
      </c>
      <c r="Q370" s="824">
        <v>516239.42249999999</v>
      </c>
      <c r="R370" s="824">
        <v>323304.52500000002</v>
      </c>
      <c r="S370" s="824">
        <v>565782.91890000005</v>
      </c>
      <c r="T370" s="824">
        <v>350615.5931</v>
      </c>
      <c r="U370" s="824">
        <v>613577.28780000005</v>
      </c>
    </row>
    <row r="371" spans="1:21" ht="14.5">
      <c r="A371" s="823" t="s">
        <v>1181</v>
      </c>
      <c r="B371" s="823" t="s">
        <v>186</v>
      </c>
      <c r="C371" s="823" t="s">
        <v>791</v>
      </c>
      <c r="D371" s="823" t="s">
        <v>792</v>
      </c>
      <c r="E371" s="823" t="s">
        <v>187</v>
      </c>
      <c r="F371" s="823" t="s">
        <v>1180</v>
      </c>
      <c r="G371" s="823" t="s">
        <v>19</v>
      </c>
      <c r="H371" s="824">
        <v>117663.60739999999</v>
      </c>
      <c r="I371" s="824">
        <v>205911.31299999999</v>
      </c>
      <c r="J371" s="824">
        <v>154379.11689999999</v>
      </c>
      <c r="K371" s="824">
        <v>270163.4546</v>
      </c>
      <c r="L371" s="824">
        <v>187985.61559999999</v>
      </c>
      <c r="M371" s="824">
        <v>328974.8273</v>
      </c>
      <c r="N371" s="824">
        <v>231032.87040000001</v>
      </c>
      <c r="O371" s="824">
        <v>404307.5233</v>
      </c>
      <c r="P371" s="824">
        <v>274542.58120000002</v>
      </c>
      <c r="Q371" s="824">
        <v>480449.5172</v>
      </c>
      <c r="R371" s="824">
        <v>302640.91930000001</v>
      </c>
      <c r="S371" s="824">
        <v>529621.60889999999</v>
      </c>
      <c r="T371" s="824">
        <v>329231.6874</v>
      </c>
      <c r="U371" s="824">
        <v>576155.45290000003</v>
      </c>
    </row>
    <row r="372" spans="1:21" ht="14.5">
      <c r="A372" s="823" t="s">
        <v>1181</v>
      </c>
      <c r="B372" s="823" t="s">
        <v>186</v>
      </c>
      <c r="C372" s="823" t="s">
        <v>791</v>
      </c>
      <c r="D372" s="823" t="s">
        <v>792</v>
      </c>
      <c r="E372" s="823" t="s">
        <v>187</v>
      </c>
      <c r="F372" s="823" t="s">
        <v>1181</v>
      </c>
      <c r="G372" s="823" t="s">
        <v>44</v>
      </c>
      <c r="H372" s="824">
        <v>103689.56540000001</v>
      </c>
      <c r="I372" s="824">
        <v>181456.7395</v>
      </c>
      <c r="J372" s="824">
        <v>141164.12520000001</v>
      </c>
      <c r="K372" s="824">
        <v>247037.21909999999</v>
      </c>
      <c r="L372" s="824">
        <v>178542.47339999999</v>
      </c>
      <c r="M372" s="824">
        <v>312449.3284</v>
      </c>
      <c r="N372" s="824">
        <v>235093.11129999999</v>
      </c>
      <c r="O372" s="824">
        <v>411412.9449</v>
      </c>
      <c r="P372" s="824">
        <v>291088.08929999999</v>
      </c>
      <c r="Q372" s="824">
        <v>509404.15620000003</v>
      </c>
      <c r="R372" s="824">
        <v>327800.67450000002</v>
      </c>
      <c r="S372" s="824">
        <v>573651.18039999995</v>
      </c>
      <c r="T372" s="824">
        <v>364019.33980000002</v>
      </c>
      <c r="U372" s="824">
        <v>637033.84479999996</v>
      </c>
    </row>
    <row r="373" spans="1:21" ht="14.5">
      <c r="A373" s="823" t="s">
        <v>1181</v>
      </c>
      <c r="B373" s="823" t="s">
        <v>186</v>
      </c>
      <c r="C373" s="823" t="s">
        <v>791</v>
      </c>
      <c r="D373" s="823" t="s">
        <v>792</v>
      </c>
      <c r="E373" s="823" t="s">
        <v>187</v>
      </c>
      <c r="F373" s="823" t="s">
        <v>1182</v>
      </c>
      <c r="G373" s="823" t="s">
        <v>21</v>
      </c>
      <c r="H373" s="824">
        <v>115485.55039999999</v>
      </c>
      <c r="I373" s="824">
        <v>184776.88339999999</v>
      </c>
      <c r="J373" s="824">
        <v>161679.77050000001</v>
      </c>
      <c r="K373" s="824">
        <v>258687.63680000001</v>
      </c>
      <c r="L373" s="824">
        <v>207873.9908</v>
      </c>
      <c r="M373" s="824">
        <v>332598.39020000002</v>
      </c>
      <c r="N373" s="824">
        <v>277165.321</v>
      </c>
      <c r="O373" s="824">
        <v>443464.52029999997</v>
      </c>
      <c r="P373" s="824">
        <v>346456.65120000002</v>
      </c>
      <c r="Q373" s="824">
        <v>554330.65020000003</v>
      </c>
      <c r="R373" s="824">
        <v>392650.8714</v>
      </c>
      <c r="S373" s="824">
        <v>628241.40370000002</v>
      </c>
      <c r="T373" s="824">
        <v>438845.09159999999</v>
      </c>
      <c r="U373" s="824">
        <v>702152.15700000001</v>
      </c>
    </row>
    <row r="374" spans="1:21" ht="14.5">
      <c r="A374" s="823" t="s">
        <v>1181</v>
      </c>
      <c r="B374" s="823" t="s">
        <v>186</v>
      </c>
      <c r="C374" s="823" t="s">
        <v>791</v>
      </c>
      <c r="D374" s="823" t="s">
        <v>792</v>
      </c>
      <c r="E374" s="823" t="s">
        <v>188</v>
      </c>
      <c r="F374" s="823" t="s">
        <v>1179</v>
      </c>
      <c r="G374" s="823" t="s">
        <v>165</v>
      </c>
      <c r="H374" s="824">
        <v>136623.54920000001</v>
      </c>
      <c r="I374" s="824">
        <v>239091.21109999999</v>
      </c>
      <c r="J374" s="824">
        <v>177638.8101</v>
      </c>
      <c r="K374" s="824">
        <v>310867.91769999999</v>
      </c>
      <c r="L374" s="824">
        <v>213668.36009999999</v>
      </c>
      <c r="M374" s="824">
        <v>373919.63020000001</v>
      </c>
      <c r="N374" s="824">
        <v>256831.37909999999</v>
      </c>
      <c r="O374" s="824">
        <v>449454.91350000002</v>
      </c>
      <c r="P374" s="824">
        <v>302546.09169999999</v>
      </c>
      <c r="Q374" s="824">
        <v>529455.66040000005</v>
      </c>
      <c r="R374" s="824">
        <v>331613.7121</v>
      </c>
      <c r="S374" s="824">
        <v>580323.99620000005</v>
      </c>
      <c r="T374" s="824">
        <v>359704.4938</v>
      </c>
      <c r="U374" s="824">
        <v>629482.86399999994</v>
      </c>
    </row>
    <row r="375" spans="1:21" ht="14.5">
      <c r="A375" s="823" t="s">
        <v>1181</v>
      </c>
      <c r="B375" s="823" t="s">
        <v>186</v>
      </c>
      <c r="C375" s="823" t="s">
        <v>791</v>
      </c>
      <c r="D375" s="823" t="s">
        <v>792</v>
      </c>
      <c r="E375" s="823" t="s">
        <v>188</v>
      </c>
      <c r="F375" s="823" t="s">
        <v>1180</v>
      </c>
      <c r="G375" s="823" t="s">
        <v>19</v>
      </c>
      <c r="H375" s="824">
        <v>120116.6735</v>
      </c>
      <c r="I375" s="824">
        <v>210204.17860000001</v>
      </c>
      <c r="J375" s="824">
        <v>157736.23430000001</v>
      </c>
      <c r="K375" s="824">
        <v>276038.40999999997</v>
      </c>
      <c r="L375" s="824">
        <v>192202.68419999999</v>
      </c>
      <c r="M375" s="824">
        <v>336354.6974</v>
      </c>
      <c r="N375" s="824">
        <v>236457.1783</v>
      </c>
      <c r="O375" s="824">
        <v>413800.06209999998</v>
      </c>
      <c r="P375" s="824">
        <v>281120.8407</v>
      </c>
      <c r="Q375" s="824">
        <v>491961.47129999998</v>
      </c>
      <c r="R375" s="824">
        <v>309966.1238</v>
      </c>
      <c r="S375" s="824">
        <v>542440.71660000004</v>
      </c>
      <c r="T375" s="824">
        <v>337302.30530000001</v>
      </c>
      <c r="U375" s="824">
        <v>590279.03430000006</v>
      </c>
    </row>
    <row r="376" spans="1:21" ht="14.5">
      <c r="A376" s="823" t="s">
        <v>1181</v>
      </c>
      <c r="B376" s="823" t="s">
        <v>186</v>
      </c>
      <c r="C376" s="823" t="s">
        <v>791</v>
      </c>
      <c r="D376" s="823" t="s">
        <v>792</v>
      </c>
      <c r="E376" s="823" t="s">
        <v>188</v>
      </c>
      <c r="F376" s="823" t="s">
        <v>1181</v>
      </c>
      <c r="G376" s="823" t="s">
        <v>44</v>
      </c>
      <c r="H376" s="824">
        <v>105464.4705</v>
      </c>
      <c r="I376" s="824">
        <v>184562.82339999999</v>
      </c>
      <c r="J376" s="824">
        <v>143458.45559999999</v>
      </c>
      <c r="K376" s="824">
        <v>251052.2971</v>
      </c>
      <c r="L376" s="824">
        <v>181351.64749999999</v>
      </c>
      <c r="M376" s="824">
        <v>317365.38309999998</v>
      </c>
      <c r="N376" s="824">
        <v>238697.55660000001</v>
      </c>
      <c r="O376" s="824">
        <v>417720.72409999999</v>
      </c>
      <c r="P376" s="824">
        <v>295461.3456</v>
      </c>
      <c r="Q376" s="824">
        <v>517057.35479999997</v>
      </c>
      <c r="R376" s="824">
        <v>332657.07160000002</v>
      </c>
      <c r="S376" s="824">
        <v>582149.87529999996</v>
      </c>
      <c r="T376" s="824">
        <v>369335.35759999999</v>
      </c>
      <c r="U376" s="824">
        <v>646336.87580000004</v>
      </c>
    </row>
    <row r="377" spans="1:21" ht="14.5">
      <c r="A377" s="823" t="s">
        <v>1181</v>
      </c>
      <c r="B377" s="823" t="s">
        <v>186</v>
      </c>
      <c r="C377" s="823" t="s">
        <v>791</v>
      </c>
      <c r="D377" s="823" t="s">
        <v>792</v>
      </c>
      <c r="E377" s="823" t="s">
        <v>188</v>
      </c>
      <c r="F377" s="823" t="s">
        <v>1182</v>
      </c>
      <c r="G377" s="823" t="s">
        <v>21</v>
      </c>
      <c r="H377" s="824">
        <v>118307.429</v>
      </c>
      <c r="I377" s="824">
        <v>189291.88920000001</v>
      </c>
      <c r="J377" s="824">
        <v>165630.40049999999</v>
      </c>
      <c r="K377" s="824">
        <v>265008.64480000001</v>
      </c>
      <c r="L377" s="824">
        <v>212953.37220000001</v>
      </c>
      <c r="M377" s="824">
        <v>340725.40059999999</v>
      </c>
      <c r="N377" s="824">
        <v>283937.8296</v>
      </c>
      <c r="O377" s="824">
        <v>454300.53409999999</v>
      </c>
      <c r="P377" s="824">
        <v>354922.28690000001</v>
      </c>
      <c r="Q377" s="824">
        <v>567875.66760000004</v>
      </c>
      <c r="R377" s="824">
        <v>402245.2586</v>
      </c>
      <c r="S377" s="824">
        <v>643592.42330000002</v>
      </c>
      <c r="T377" s="824">
        <v>449568.23019999999</v>
      </c>
      <c r="U377" s="824">
        <v>719309.17890000006</v>
      </c>
    </row>
    <row r="378" spans="1:21" ht="14.5">
      <c r="A378" s="823" t="s">
        <v>1181</v>
      </c>
      <c r="B378" s="823" t="s">
        <v>186</v>
      </c>
      <c r="C378" s="823" t="s">
        <v>189</v>
      </c>
      <c r="D378" s="823" t="s">
        <v>473</v>
      </c>
      <c r="E378" s="823" t="s">
        <v>441</v>
      </c>
      <c r="F378" s="823" t="s">
        <v>1179</v>
      </c>
      <c r="G378" s="823" t="s">
        <v>165</v>
      </c>
      <c r="H378" s="824">
        <v>125274.2735</v>
      </c>
      <c r="I378" s="824">
        <v>219229.97880000001</v>
      </c>
      <c r="J378" s="824">
        <v>162967.82060000001</v>
      </c>
      <c r="K378" s="824">
        <v>285193.68609999999</v>
      </c>
      <c r="L378" s="824">
        <v>196080.5453</v>
      </c>
      <c r="M378" s="824">
        <v>343140.95429999998</v>
      </c>
      <c r="N378" s="824">
        <v>235786.58730000001</v>
      </c>
      <c r="O378" s="824">
        <v>412626.52789999999</v>
      </c>
      <c r="P378" s="824">
        <v>277818.4657</v>
      </c>
      <c r="Q378" s="824">
        <v>486182.3149</v>
      </c>
      <c r="R378" s="824">
        <v>304538.12410000002</v>
      </c>
      <c r="S378" s="824">
        <v>532941.71719999996</v>
      </c>
      <c r="T378" s="824">
        <v>330402.32500000001</v>
      </c>
      <c r="U378" s="824">
        <v>578204.06889999995</v>
      </c>
    </row>
    <row r="379" spans="1:21" ht="14.5">
      <c r="A379" s="823" t="s">
        <v>1181</v>
      </c>
      <c r="B379" s="823" t="s">
        <v>186</v>
      </c>
      <c r="C379" s="823" t="s">
        <v>189</v>
      </c>
      <c r="D379" s="823" t="s">
        <v>473</v>
      </c>
      <c r="E379" s="823" t="s">
        <v>441</v>
      </c>
      <c r="F379" s="823" t="s">
        <v>1180</v>
      </c>
      <c r="G379" s="823" t="s">
        <v>19</v>
      </c>
      <c r="H379" s="824">
        <v>109817.83620000001</v>
      </c>
      <c r="I379" s="824">
        <v>192181.21340000001</v>
      </c>
      <c r="J379" s="824">
        <v>144331.7733</v>
      </c>
      <c r="K379" s="824">
        <v>252580.60320000001</v>
      </c>
      <c r="L379" s="824">
        <v>175980.86799999999</v>
      </c>
      <c r="M379" s="824">
        <v>307966.51890000002</v>
      </c>
      <c r="N379" s="824">
        <v>216708.92749999999</v>
      </c>
      <c r="O379" s="824">
        <v>379240.62310000003</v>
      </c>
      <c r="P379" s="824">
        <v>257756.64079999999</v>
      </c>
      <c r="Q379" s="824">
        <v>451074.1214</v>
      </c>
      <c r="R379" s="824">
        <v>284268.11050000001</v>
      </c>
      <c r="S379" s="824">
        <v>497469.19339999999</v>
      </c>
      <c r="T379" s="824">
        <v>309425.73149999999</v>
      </c>
      <c r="U379" s="824">
        <v>541495.03009999997</v>
      </c>
    </row>
    <row r="380" spans="1:21" ht="14.5">
      <c r="A380" s="823" t="s">
        <v>1181</v>
      </c>
      <c r="B380" s="823" t="s">
        <v>186</v>
      </c>
      <c r="C380" s="823" t="s">
        <v>189</v>
      </c>
      <c r="D380" s="823" t="s">
        <v>473</v>
      </c>
      <c r="E380" s="823" t="s">
        <v>441</v>
      </c>
      <c r="F380" s="823" t="s">
        <v>1181</v>
      </c>
      <c r="G380" s="823" t="s">
        <v>44</v>
      </c>
      <c r="H380" s="824">
        <v>96087.317500000005</v>
      </c>
      <c r="I380" s="824">
        <v>168152.80549999999</v>
      </c>
      <c r="J380" s="824">
        <v>130597.1925</v>
      </c>
      <c r="K380" s="824">
        <v>228545.08689999999</v>
      </c>
      <c r="L380" s="824">
        <v>165012.6887</v>
      </c>
      <c r="M380" s="824">
        <v>288772.20520000003</v>
      </c>
      <c r="N380" s="824">
        <v>217109.84640000001</v>
      </c>
      <c r="O380" s="824">
        <v>379942.23109999998</v>
      </c>
      <c r="P380" s="824">
        <v>268661.92790000001</v>
      </c>
      <c r="Q380" s="824">
        <v>470158.37390000001</v>
      </c>
      <c r="R380" s="824">
        <v>302424.34230000002</v>
      </c>
      <c r="S380" s="824">
        <v>529242.59920000006</v>
      </c>
      <c r="T380" s="824">
        <v>335702.24479999999</v>
      </c>
      <c r="U380" s="824">
        <v>587478.92830000003</v>
      </c>
    </row>
    <row r="381" spans="1:21" ht="14.5">
      <c r="A381" s="823" t="s">
        <v>1181</v>
      </c>
      <c r="B381" s="823" t="s">
        <v>186</v>
      </c>
      <c r="C381" s="823" t="s">
        <v>189</v>
      </c>
      <c r="D381" s="823" t="s">
        <v>473</v>
      </c>
      <c r="E381" s="823" t="s">
        <v>441</v>
      </c>
      <c r="F381" s="823" t="s">
        <v>1182</v>
      </c>
      <c r="G381" s="823" t="s">
        <v>21</v>
      </c>
      <c r="H381" s="824">
        <v>108522.0107</v>
      </c>
      <c r="I381" s="824">
        <v>173635.21969999999</v>
      </c>
      <c r="J381" s="824">
        <v>151930.8149</v>
      </c>
      <c r="K381" s="824">
        <v>243089.3075</v>
      </c>
      <c r="L381" s="824">
        <v>195339.61919999999</v>
      </c>
      <c r="M381" s="824">
        <v>312543.39549999998</v>
      </c>
      <c r="N381" s="824">
        <v>260452.82569999999</v>
      </c>
      <c r="O381" s="824">
        <v>416724.52720000001</v>
      </c>
      <c r="P381" s="824">
        <v>325566.03200000001</v>
      </c>
      <c r="Q381" s="824">
        <v>520905.65899999999</v>
      </c>
      <c r="R381" s="824">
        <v>368974.83630000002</v>
      </c>
      <c r="S381" s="824">
        <v>590359.74690000003</v>
      </c>
      <c r="T381" s="824">
        <v>412383.64059999998</v>
      </c>
      <c r="U381" s="824">
        <v>659813.83479999995</v>
      </c>
    </row>
    <row r="382" spans="1:21" ht="14.5">
      <c r="A382" s="823" t="s">
        <v>1181</v>
      </c>
      <c r="B382" s="823" t="s">
        <v>186</v>
      </c>
      <c r="C382" s="823" t="s">
        <v>190</v>
      </c>
      <c r="D382" s="823" t="s">
        <v>474</v>
      </c>
      <c r="E382" s="823" t="s">
        <v>191</v>
      </c>
      <c r="F382" s="823" t="s">
        <v>1179</v>
      </c>
      <c r="G382" s="823" t="s">
        <v>165</v>
      </c>
      <c r="H382" s="824">
        <v>122728.2009</v>
      </c>
      <c r="I382" s="824">
        <v>214774.3517</v>
      </c>
      <c r="J382" s="824">
        <v>159619.44029999999</v>
      </c>
      <c r="K382" s="824">
        <v>279334.02049999998</v>
      </c>
      <c r="L382" s="824">
        <v>192026.89060000001</v>
      </c>
      <c r="M382" s="824">
        <v>336047.05859999999</v>
      </c>
      <c r="N382" s="824">
        <v>230871.42189999999</v>
      </c>
      <c r="O382" s="824">
        <v>404024.98849999998</v>
      </c>
      <c r="P382" s="824">
        <v>272000.40980000002</v>
      </c>
      <c r="Q382" s="824">
        <v>476000.71720000001</v>
      </c>
      <c r="R382" s="824">
        <v>298148.73959999997</v>
      </c>
      <c r="S382" s="824">
        <v>521760.2942</v>
      </c>
      <c r="T382" s="824">
        <v>323441.93339999998</v>
      </c>
      <c r="U382" s="824">
        <v>566023.38340000005</v>
      </c>
    </row>
    <row r="383" spans="1:21" ht="14.5">
      <c r="A383" s="823" t="s">
        <v>1181</v>
      </c>
      <c r="B383" s="823" t="s">
        <v>186</v>
      </c>
      <c r="C383" s="823" t="s">
        <v>190</v>
      </c>
      <c r="D383" s="823" t="s">
        <v>474</v>
      </c>
      <c r="E383" s="823" t="s">
        <v>191</v>
      </c>
      <c r="F383" s="823" t="s">
        <v>1180</v>
      </c>
      <c r="G383" s="823" t="s">
        <v>19</v>
      </c>
      <c r="H383" s="824">
        <v>107721.9506</v>
      </c>
      <c r="I383" s="824">
        <v>188513.4137</v>
      </c>
      <c r="J383" s="824">
        <v>141526.1899</v>
      </c>
      <c r="K383" s="824">
        <v>247670.83240000001</v>
      </c>
      <c r="L383" s="824">
        <v>172512.64019999999</v>
      </c>
      <c r="M383" s="824">
        <v>301897.12040000001</v>
      </c>
      <c r="N383" s="824">
        <v>212349.4216</v>
      </c>
      <c r="O383" s="824">
        <v>371611.4878</v>
      </c>
      <c r="P383" s="824">
        <v>252522.90950000001</v>
      </c>
      <c r="Q383" s="824">
        <v>441915.09159999999</v>
      </c>
      <c r="R383" s="824">
        <v>278469.11420000001</v>
      </c>
      <c r="S383" s="824">
        <v>487320.9498</v>
      </c>
      <c r="T383" s="824">
        <v>303076.30790000001</v>
      </c>
      <c r="U383" s="824">
        <v>530383.53890000004</v>
      </c>
    </row>
    <row r="384" spans="1:21" ht="14.5">
      <c r="A384" s="823" t="s">
        <v>1181</v>
      </c>
      <c r="B384" s="823" t="s">
        <v>186</v>
      </c>
      <c r="C384" s="823" t="s">
        <v>190</v>
      </c>
      <c r="D384" s="823" t="s">
        <v>474</v>
      </c>
      <c r="E384" s="823" t="s">
        <v>191</v>
      </c>
      <c r="F384" s="823" t="s">
        <v>1181</v>
      </c>
      <c r="G384" s="823" t="s">
        <v>44</v>
      </c>
      <c r="H384" s="824">
        <v>94395.805600000007</v>
      </c>
      <c r="I384" s="824">
        <v>165192.66</v>
      </c>
      <c r="J384" s="824">
        <v>128343.39780000001</v>
      </c>
      <c r="K384" s="824">
        <v>224600.94620000001</v>
      </c>
      <c r="L384" s="824">
        <v>162199.35999999999</v>
      </c>
      <c r="M384" s="824">
        <v>283848.8799</v>
      </c>
      <c r="N384" s="824">
        <v>213443.41329999999</v>
      </c>
      <c r="O384" s="824">
        <v>373525.97330000001</v>
      </c>
      <c r="P384" s="824">
        <v>264158.26659999997</v>
      </c>
      <c r="Q384" s="824">
        <v>462276.96659999999</v>
      </c>
      <c r="R384" s="824">
        <v>297380.16879999998</v>
      </c>
      <c r="S384" s="824">
        <v>520415.2953</v>
      </c>
      <c r="T384" s="824">
        <v>330131.67090000003</v>
      </c>
      <c r="U384" s="824">
        <v>577730.42409999995</v>
      </c>
    </row>
    <row r="385" spans="1:21" ht="14.5">
      <c r="A385" s="823" t="s">
        <v>1181</v>
      </c>
      <c r="B385" s="823" t="s">
        <v>186</v>
      </c>
      <c r="C385" s="823" t="s">
        <v>190</v>
      </c>
      <c r="D385" s="823" t="s">
        <v>474</v>
      </c>
      <c r="E385" s="823" t="s">
        <v>191</v>
      </c>
      <c r="F385" s="823" t="s">
        <v>1182</v>
      </c>
      <c r="G385" s="823" t="s">
        <v>21</v>
      </c>
      <c r="H385" s="824">
        <v>106298.45239999999</v>
      </c>
      <c r="I385" s="824">
        <v>170077.5263</v>
      </c>
      <c r="J385" s="824">
        <v>148817.83319999999</v>
      </c>
      <c r="K385" s="824">
        <v>238108.5367</v>
      </c>
      <c r="L385" s="824">
        <v>191337.21419999999</v>
      </c>
      <c r="M385" s="824">
        <v>306139.54729999998</v>
      </c>
      <c r="N385" s="824">
        <v>255116.2856</v>
      </c>
      <c r="O385" s="824">
        <v>408186.06300000002</v>
      </c>
      <c r="P385" s="824">
        <v>318895.35690000001</v>
      </c>
      <c r="Q385" s="824">
        <v>510232.57870000001</v>
      </c>
      <c r="R385" s="824">
        <v>361414.73790000001</v>
      </c>
      <c r="S385" s="824">
        <v>578263.58920000005</v>
      </c>
      <c r="T385" s="824">
        <v>403934.1188</v>
      </c>
      <c r="U385" s="824">
        <v>646294.59979999997</v>
      </c>
    </row>
    <row r="386" spans="1:21" ht="14.5">
      <c r="A386" s="823" t="s">
        <v>1181</v>
      </c>
      <c r="B386" s="823" t="s">
        <v>186</v>
      </c>
      <c r="C386" s="823" t="s">
        <v>190</v>
      </c>
      <c r="D386" s="823" t="s">
        <v>474</v>
      </c>
      <c r="E386" s="823" t="s">
        <v>1027</v>
      </c>
      <c r="F386" s="823" t="s">
        <v>1179</v>
      </c>
      <c r="G386" s="823" t="s">
        <v>165</v>
      </c>
      <c r="H386" s="824">
        <v>122137.40150000001</v>
      </c>
      <c r="I386" s="824">
        <v>213740.45269999999</v>
      </c>
      <c r="J386" s="824">
        <v>158950.1954</v>
      </c>
      <c r="K386" s="824">
        <v>278162.842</v>
      </c>
      <c r="L386" s="824">
        <v>191290.0209</v>
      </c>
      <c r="M386" s="824">
        <v>334757.53649999999</v>
      </c>
      <c r="N386" s="824">
        <v>230096.79269999999</v>
      </c>
      <c r="O386" s="824">
        <v>402669.3873</v>
      </c>
      <c r="P386" s="824">
        <v>271160.902</v>
      </c>
      <c r="Q386" s="824">
        <v>474531.5784</v>
      </c>
      <c r="R386" s="824">
        <v>297260.75400000002</v>
      </c>
      <c r="S386" s="824">
        <v>520206.31949999998</v>
      </c>
      <c r="T386" s="824">
        <v>322556.29200000002</v>
      </c>
      <c r="U386" s="824">
        <v>564473.51100000006</v>
      </c>
    </row>
    <row r="387" spans="1:21" ht="14.5">
      <c r="A387" s="823" t="s">
        <v>1181</v>
      </c>
      <c r="B387" s="823" t="s">
        <v>186</v>
      </c>
      <c r="C387" s="823" t="s">
        <v>190</v>
      </c>
      <c r="D387" s="823" t="s">
        <v>474</v>
      </c>
      <c r="E387" s="823" t="s">
        <v>1027</v>
      </c>
      <c r="F387" s="823" t="s">
        <v>1180</v>
      </c>
      <c r="G387" s="823" t="s">
        <v>19</v>
      </c>
      <c r="H387" s="824">
        <v>106831.02650000001</v>
      </c>
      <c r="I387" s="824">
        <v>186954.29639999999</v>
      </c>
      <c r="J387" s="824">
        <v>140495.08050000001</v>
      </c>
      <c r="K387" s="824">
        <v>245866.39079999999</v>
      </c>
      <c r="L387" s="824">
        <v>171385.48579999999</v>
      </c>
      <c r="M387" s="824">
        <v>299924.60019999999</v>
      </c>
      <c r="N387" s="824">
        <v>211204.35269999999</v>
      </c>
      <c r="O387" s="824">
        <v>369607.61729999998</v>
      </c>
      <c r="P387" s="824">
        <v>251293.85200000001</v>
      </c>
      <c r="Q387" s="824">
        <v>439764.24089999998</v>
      </c>
      <c r="R387" s="824">
        <v>277187.53649999999</v>
      </c>
      <c r="S387" s="824">
        <v>485078.1888</v>
      </c>
      <c r="T387" s="824">
        <v>301783.35450000002</v>
      </c>
      <c r="U387" s="824">
        <v>528120.87040000001</v>
      </c>
    </row>
    <row r="388" spans="1:21" ht="14.5">
      <c r="A388" s="823" t="s">
        <v>1181</v>
      </c>
      <c r="B388" s="823" t="s">
        <v>186</v>
      </c>
      <c r="C388" s="823" t="s">
        <v>190</v>
      </c>
      <c r="D388" s="823" t="s">
        <v>474</v>
      </c>
      <c r="E388" s="823" t="s">
        <v>1027</v>
      </c>
      <c r="F388" s="823" t="s">
        <v>1181</v>
      </c>
      <c r="G388" s="823" t="s">
        <v>44</v>
      </c>
      <c r="H388" s="824">
        <v>93226.052200000006</v>
      </c>
      <c r="I388" s="824">
        <v>163145.5914</v>
      </c>
      <c r="J388" s="824">
        <v>126629.5285</v>
      </c>
      <c r="K388" s="824">
        <v>221601.67480000001</v>
      </c>
      <c r="L388" s="824">
        <v>159939.54209999999</v>
      </c>
      <c r="M388" s="824">
        <v>279894.19870000001</v>
      </c>
      <c r="N388" s="824">
        <v>210373.87479999999</v>
      </c>
      <c r="O388" s="824">
        <v>368154.28100000002</v>
      </c>
      <c r="P388" s="824">
        <v>260268.42360000001</v>
      </c>
      <c r="Q388" s="824">
        <v>455469.74119999999</v>
      </c>
      <c r="R388" s="824">
        <v>292931.6961</v>
      </c>
      <c r="S388" s="824">
        <v>512630.4681</v>
      </c>
      <c r="T388" s="824">
        <v>325115.1605</v>
      </c>
      <c r="U388" s="824">
        <v>568951.53099999996</v>
      </c>
    </row>
    <row r="389" spans="1:21" ht="14.5">
      <c r="A389" s="823" t="s">
        <v>1181</v>
      </c>
      <c r="B389" s="823" t="s">
        <v>186</v>
      </c>
      <c r="C389" s="823" t="s">
        <v>190</v>
      </c>
      <c r="D389" s="823" t="s">
        <v>474</v>
      </c>
      <c r="E389" s="823" t="s">
        <v>1027</v>
      </c>
      <c r="F389" s="823" t="s">
        <v>1182</v>
      </c>
      <c r="G389" s="823" t="s">
        <v>21</v>
      </c>
      <c r="H389" s="824">
        <v>105835.8953</v>
      </c>
      <c r="I389" s="824">
        <v>169337.435</v>
      </c>
      <c r="J389" s="824">
        <v>148170.25339999999</v>
      </c>
      <c r="K389" s="824">
        <v>237072.40890000001</v>
      </c>
      <c r="L389" s="824">
        <v>190504.6115</v>
      </c>
      <c r="M389" s="824">
        <v>304807.38299999997</v>
      </c>
      <c r="N389" s="824">
        <v>254006.14869999999</v>
      </c>
      <c r="O389" s="824">
        <v>406409.84399999998</v>
      </c>
      <c r="P389" s="824">
        <v>317507.68589999998</v>
      </c>
      <c r="Q389" s="824">
        <v>508012.30489999999</v>
      </c>
      <c r="R389" s="824">
        <v>359842.04399999999</v>
      </c>
      <c r="S389" s="824">
        <v>575747.27890000003</v>
      </c>
      <c r="T389" s="824">
        <v>402176.402</v>
      </c>
      <c r="U389" s="824">
        <v>643482.25289999996</v>
      </c>
    </row>
    <row r="390" spans="1:21" ht="14.5">
      <c r="A390" s="823" t="s">
        <v>1181</v>
      </c>
      <c r="B390" s="823" t="s">
        <v>186</v>
      </c>
      <c r="C390" s="823" t="s">
        <v>190</v>
      </c>
      <c r="D390" s="823" t="s">
        <v>474</v>
      </c>
      <c r="E390" s="823" t="s">
        <v>192</v>
      </c>
      <c r="F390" s="823" t="s">
        <v>1179</v>
      </c>
      <c r="G390" s="823" t="s">
        <v>165</v>
      </c>
      <c r="H390" s="824">
        <v>123368.8754</v>
      </c>
      <c r="I390" s="824">
        <v>215895.5319</v>
      </c>
      <c r="J390" s="824">
        <v>160471.79440000001</v>
      </c>
      <c r="K390" s="824">
        <v>280825.64039999997</v>
      </c>
      <c r="L390" s="824">
        <v>193065.44459999999</v>
      </c>
      <c r="M390" s="824">
        <v>337864.5282</v>
      </c>
      <c r="N390" s="824">
        <v>232141.50080000001</v>
      </c>
      <c r="O390" s="824">
        <v>406247.6263</v>
      </c>
      <c r="P390" s="824">
        <v>273510.8334</v>
      </c>
      <c r="Q390" s="824">
        <v>478643.95850000001</v>
      </c>
      <c r="R390" s="824">
        <v>299810.57309999998</v>
      </c>
      <c r="S390" s="824">
        <v>524668.50280000002</v>
      </c>
      <c r="T390" s="824">
        <v>325259.70919999998</v>
      </c>
      <c r="U390" s="824">
        <v>569204.49100000004</v>
      </c>
    </row>
    <row r="391" spans="1:21" ht="14.5">
      <c r="A391" s="823" t="s">
        <v>1181</v>
      </c>
      <c r="B391" s="823" t="s">
        <v>186</v>
      </c>
      <c r="C391" s="823" t="s">
        <v>190</v>
      </c>
      <c r="D391" s="823" t="s">
        <v>474</v>
      </c>
      <c r="E391" s="823" t="s">
        <v>192</v>
      </c>
      <c r="F391" s="823" t="s">
        <v>1180</v>
      </c>
      <c r="G391" s="823" t="s">
        <v>19</v>
      </c>
      <c r="H391" s="824">
        <v>108212.56269999999</v>
      </c>
      <c r="I391" s="824">
        <v>189371.98480000001</v>
      </c>
      <c r="J391" s="824">
        <v>142197.61180000001</v>
      </c>
      <c r="K391" s="824">
        <v>248845.82070000001</v>
      </c>
      <c r="L391" s="824">
        <v>173356.05189999999</v>
      </c>
      <c r="M391" s="824">
        <v>303373.09090000001</v>
      </c>
      <c r="N391" s="824">
        <v>213434.2806</v>
      </c>
      <c r="O391" s="824">
        <v>373509.99099999998</v>
      </c>
      <c r="P391" s="824">
        <v>253838.5583</v>
      </c>
      <c r="Q391" s="824">
        <v>444217.47690000001</v>
      </c>
      <c r="R391" s="824">
        <v>279934.15159999998</v>
      </c>
      <c r="S391" s="824">
        <v>489884.76520000002</v>
      </c>
      <c r="T391" s="824">
        <v>304690.4277</v>
      </c>
      <c r="U391" s="824">
        <v>533208.24849999999</v>
      </c>
    </row>
    <row r="392" spans="1:21" ht="14.5">
      <c r="A392" s="823" t="s">
        <v>1181</v>
      </c>
      <c r="B392" s="823" t="s">
        <v>186</v>
      </c>
      <c r="C392" s="823" t="s">
        <v>190</v>
      </c>
      <c r="D392" s="823" t="s">
        <v>474</v>
      </c>
      <c r="E392" s="823" t="s">
        <v>192</v>
      </c>
      <c r="F392" s="823" t="s">
        <v>1181</v>
      </c>
      <c r="G392" s="823" t="s">
        <v>44</v>
      </c>
      <c r="H392" s="824">
        <v>94750.785799999998</v>
      </c>
      <c r="I392" s="824">
        <v>165813.87530000001</v>
      </c>
      <c r="J392" s="824">
        <v>128802.2628</v>
      </c>
      <c r="K392" s="824">
        <v>225403.95989999999</v>
      </c>
      <c r="L392" s="824">
        <v>162761.19339999999</v>
      </c>
      <c r="M392" s="824">
        <v>284832.08850000001</v>
      </c>
      <c r="N392" s="824">
        <v>214164.30059999999</v>
      </c>
      <c r="O392" s="824">
        <v>374787.52620000002</v>
      </c>
      <c r="P392" s="824">
        <v>265032.91570000001</v>
      </c>
      <c r="Q392" s="824">
        <v>463807.60259999998</v>
      </c>
      <c r="R392" s="824">
        <v>298351.44589999999</v>
      </c>
      <c r="S392" s="824">
        <v>522115.03029999998</v>
      </c>
      <c r="T392" s="824">
        <v>331194.87199999997</v>
      </c>
      <c r="U392" s="824">
        <v>579591.02599999995</v>
      </c>
    </row>
    <row r="393" spans="1:21" ht="14.5">
      <c r="A393" s="823" t="s">
        <v>1181</v>
      </c>
      <c r="B393" s="823" t="s">
        <v>186</v>
      </c>
      <c r="C393" s="823" t="s">
        <v>190</v>
      </c>
      <c r="D393" s="823" t="s">
        <v>474</v>
      </c>
      <c r="E393" s="823" t="s">
        <v>192</v>
      </c>
      <c r="F393" s="823" t="s">
        <v>1182</v>
      </c>
      <c r="G393" s="823" t="s">
        <v>21</v>
      </c>
      <c r="H393" s="824">
        <v>106862.82670000001</v>
      </c>
      <c r="I393" s="824">
        <v>170980.52530000001</v>
      </c>
      <c r="J393" s="824">
        <v>149607.95740000001</v>
      </c>
      <c r="K393" s="824">
        <v>239372.7353</v>
      </c>
      <c r="L393" s="824">
        <v>192353.08799999999</v>
      </c>
      <c r="M393" s="824">
        <v>307764.94549999997</v>
      </c>
      <c r="N393" s="824">
        <v>256470.78400000001</v>
      </c>
      <c r="O393" s="824">
        <v>410353.26059999998</v>
      </c>
      <c r="P393" s="824">
        <v>320588.48009999999</v>
      </c>
      <c r="Q393" s="824">
        <v>512941.57569999999</v>
      </c>
      <c r="R393" s="824">
        <v>363333.61080000002</v>
      </c>
      <c r="S393" s="824">
        <v>581333.78579999995</v>
      </c>
      <c r="T393" s="824">
        <v>406078.7414</v>
      </c>
      <c r="U393" s="824">
        <v>649725.99600000004</v>
      </c>
    </row>
    <row r="394" spans="1:21" ht="14.5">
      <c r="A394" s="823" t="s">
        <v>1181</v>
      </c>
      <c r="B394" s="823" t="s">
        <v>186</v>
      </c>
      <c r="C394" s="823" t="s">
        <v>190</v>
      </c>
      <c r="D394" s="823" t="s">
        <v>474</v>
      </c>
      <c r="E394" s="823" t="s">
        <v>1028</v>
      </c>
      <c r="F394" s="823" t="s">
        <v>1179</v>
      </c>
      <c r="G394" s="823" t="s">
        <v>165</v>
      </c>
      <c r="H394" s="824">
        <v>119624.57520000001</v>
      </c>
      <c r="I394" s="824">
        <v>209343.00659999999</v>
      </c>
      <c r="J394" s="824">
        <v>155723.88329999999</v>
      </c>
      <c r="K394" s="824">
        <v>272516.79580000002</v>
      </c>
      <c r="L394" s="824">
        <v>187437.4834</v>
      </c>
      <c r="M394" s="824">
        <v>328015.59600000002</v>
      </c>
      <c r="N394" s="824">
        <v>225511.92060000001</v>
      </c>
      <c r="O394" s="824">
        <v>394645.86099999998</v>
      </c>
      <c r="P394" s="824">
        <v>265790.11560000002</v>
      </c>
      <c r="Q394" s="824">
        <v>465132.70240000001</v>
      </c>
      <c r="R394" s="824">
        <v>291387.2597</v>
      </c>
      <c r="S394" s="824">
        <v>509927.70449999999</v>
      </c>
      <c r="T394" s="824">
        <v>316217.31430000003</v>
      </c>
      <c r="U394" s="824">
        <v>553380.30000000005</v>
      </c>
    </row>
    <row r="395" spans="1:21" ht="14.5">
      <c r="A395" s="823" t="s">
        <v>1181</v>
      </c>
      <c r="B395" s="823" t="s">
        <v>186</v>
      </c>
      <c r="C395" s="823" t="s">
        <v>190</v>
      </c>
      <c r="D395" s="823" t="s">
        <v>474</v>
      </c>
      <c r="E395" s="823" t="s">
        <v>1028</v>
      </c>
      <c r="F395" s="823" t="s">
        <v>1180</v>
      </c>
      <c r="G395" s="823" t="s">
        <v>19</v>
      </c>
      <c r="H395" s="824">
        <v>104468.2625</v>
      </c>
      <c r="I395" s="824">
        <v>182819.4595</v>
      </c>
      <c r="J395" s="824">
        <v>137449.70069999999</v>
      </c>
      <c r="K395" s="824">
        <v>240536.9761</v>
      </c>
      <c r="L395" s="824">
        <v>167728.09080000001</v>
      </c>
      <c r="M395" s="824">
        <v>293524.15879999998</v>
      </c>
      <c r="N395" s="824">
        <v>206804.7003</v>
      </c>
      <c r="O395" s="824">
        <v>361908.22560000001</v>
      </c>
      <c r="P395" s="824">
        <v>246117.84039999999</v>
      </c>
      <c r="Q395" s="824">
        <v>430706.22080000001</v>
      </c>
      <c r="R395" s="824">
        <v>271510.8382</v>
      </c>
      <c r="S395" s="824">
        <v>475143.9669</v>
      </c>
      <c r="T395" s="824">
        <v>295648.03289999999</v>
      </c>
      <c r="U395" s="824">
        <v>517384.0575</v>
      </c>
    </row>
    <row r="396" spans="1:21" ht="14.5">
      <c r="A396" s="823" t="s">
        <v>1181</v>
      </c>
      <c r="B396" s="823" t="s">
        <v>186</v>
      </c>
      <c r="C396" s="823" t="s">
        <v>190</v>
      </c>
      <c r="D396" s="823" t="s">
        <v>474</v>
      </c>
      <c r="E396" s="823" t="s">
        <v>1028</v>
      </c>
      <c r="F396" s="823" t="s">
        <v>1181</v>
      </c>
      <c r="G396" s="823" t="s">
        <v>44</v>
      </c>
      <c r="H396" s="824">
        <v>90991.354500000001</v>
      </c>
      <c r="I396" s="824">
        <v>159234.87040000001</v>
      </c>
      <c r="J396" s="824">
        <v>123539.05899999999</v>
      </c>
      <c r="K396" s="824">
        <v>216193.35320000001</v>
      </c>
      <c r="L396" s="824">
        <v>155994.21710000001</v>
      </c>
      <c r="M396" s="824">
        <v>272989.8799</v>
      </c>
      <c r="N396" s="824">
        <v>205141.6655</v>
      </c>
      <c r="O396" s="824">
        <v>358997.91460000002</v>
      </c>
      <c r="P396" s="824">
        <v>253754.62179999999</v>
      </c>
      <c r="Q396" s="824">
        <v>444070.58809999999</v>
      </c>
      <c r="R396" s="824">
        <v>285569.37939999998</v>
      </c>
      <c r="S396" s="824">
        <v>499746.41389999999</v>
      </c>
      <c r="T396" s="824">
        <v>316909.03289999999</v>
      </c>
      <c r="U396" s="824">
        <v>554590.80759999994</v>
      </c>
    </row>
    <row r="397" spans="1:21" ht="14.5">
      <c r="A397" s="823" t="s">
        <v>1181</v>
      </c>
      <c r="B397" s="823" t="s">
        <v>186</v>
      </c>
      <c r="C397" s="823" t="s">
        <v>190</v>
      </c>
      <c r="D397" s="823" t="s">
        <v>474</v>
      </c>
      <c r="E397" s="823" t="s">
        <v>1028</v>
      </c>
      <c r="F397" s="823" t="s">
        <v>1182</v>
      </c>
      <c r="G397" s="823" t="s">
        <v>21</v>
      </c>
      <c r="H397" s="824">
        <v>103680.21189999999</v>
      </c>
      <c r="I397" s="824">
        <v>165888.34160000001</v>
      </c>
      <c r="J397" s="824">
        <v>145152.29680000001</v>
      </c>
      <c r="K397" s="824">
        <v>232243.67819999999</v>
      </c>
      <c r="L397" s="824">
        <v>186624.38159999999</v>
      </c>
      <c r="M397" s="824">
        <v>298599.01500000001</v>
      </c>
      <c r="N397" s="824">
        <v>248832.50880000001</v>
      </c>
      <c r="O397" s="824">
        <v>398132.01990000001</v>
      </c>
      <c r="P397" s="824">
        <v>311040.636</v>
      </c>
      <c r="Q397" s="824">
        <v>497665.02480000001</v>
      </c>
      <c r="R397" s="824">
        <v>352512.72070000001</v>
      </c>
      <c r="S397" s="824">
        <v>564020.36159999995</v>
      </c>
      <c r="T397" s="824">
        <v>393984.80550000002</v>
      </c>
      <c r="U397" s="824">
        <v>630375.69819999998</v>
      </c>
    </row>
    <row r="398" spans="1:21" ht="14.5">
      <c r="A398" s="823" t="s">
        <v>1181</v>
      </c>
      <c r="B398" s="823" t="s">
        <v>186</v>
      </c>
      <c r="C398" s="823" t="s">
        <v>193</v>
      </c>
      <c r="D398" s="823" t="s">
        <v>1029</v>
      </c>
      <c r="E398" s="823" t="s">
        <v>194</v>
      </c>
      <c r="F398" s="823" t="s">
        <v>1179</v>
      </c>
      <c r="G398" s="823" t="s">
        <v>165</v>
      </c>
      <c r="H398" s="824">
        <v>136049.37469999999</v>
      </c>
      <c r="I398" s="824">
        <v>238086.40590000001</v>
      </c>
      <c r="J398" s="824">
        <v>177030.6018</v>
      </c>
      <c r="K398" s="824">
        <v>309803.55300000001</v>
      </c>
      <c r="L398" s="824">
        <v>213032.05179999999</v>
      </c>
      <c r="M398" s="824">
        <v>372806.0907</v>
      </c>
      <c r="N398" s="824">
        <v>256221.89980000001</v>
      </c>
      <c r="O398" s="824">
        <v>448388.3247</v>
      </c>
      <c r="P398" s="824">
        <v>301930.22230000002</v>
      </c>
      <c r="Q398" s="824">
        <v>528377.88899999997</v>
      </c>
      <c r="R398" s="824">
        <v>330983.67580000003</v>
      </c>
      <c r="S398" s="824">
        <v>579221.4327</v>
      </c>
      <c r="T398" s="824">
        <v>359129.56390000001</v>
      </c>
      <c r="U398" s="824">
        <v>628476.73679999996</v>
      </c>
    </row>
    <row r="399" spans="1:21" ht="14.5">
      <c r="A399" s="823" t="s">
        <v>1181</v>
      </c>
      <c r="B399" s="823" t="s">
        <v>186</v>
      </c>
      <c r="C399" s="823" t="s">
        <v>193</v>
      </c>
      <c r="D399" s="823" t="s">
        <v>1029</v>
      </c>
      <c r="E399" s="823" t="s">
        <v>194</v>
      </c>
      <c r="F399" s="823" t="s">
        <v>1180</v>
      </c>
      <c r="G399" s="823" t="s">
        <v>19</v>
      </c>
      <c r="H399" s="824">
        <v>119092.31200000001</v>
      </c>
      <c r="I399" s="824">
        <v>208411.546</v>
      </c>
      <c r="J399" s="824">
        <v>156585.22889999999</v>
      </c>
      <c r="K399" s="824">
        <v>274024.1507</v>
      </c>
      <c r="L399" s="824">
        <v>190980.94889999999</v>
      </c>
      <c r="M399" s="824">
        <v>334216.6606</v>
      </c>
      <c r="N399" s="824">
        <v>235292.03950000001</v>
      </c>
      <c r="O399" s="824">
        <v>411761.06910000002</v>
      </c>
      <c r="P399" s="824">
        <v>279920.647</v>
      </c>
      <c r="Q399" s="824">
        <v>489861.13219999999</v>
      </c>
      <c r="R399" s="824">
        <v>308745.69919999997</v>
      </c>
      <c r="S399" s="824">
        <v>540304.97369999997</v>
      </c>
      <c r="T399" s="824">
        <v>336116.40730000002</v>
      </c>
      <c r="U399" s="824">
        <v>588203.71279999998</v>
      </c>
    </row>
    <row r="400" spans="1:21" ht="14.5">
      <c r="A400" s="823" t="s">
        <v>1181</v>
      </c>
      <c r="B400" s="823" t="s">
        <v>186</v>
      </c>
      <c r="C400" s="823" t="s">
        <v>193</v>
      </c>
      <c r="D400" s="823" t="s">
        <v>1029</v>
      </c>
      <c r="E400" s="823" t="s">
        <v>194</v>
      </c>
      <c r="F400" s="823" t="s">
        <v>1181</v>
      </c>
      <c r="G400" s="823" t="s">
        <v>44</v>
      </c>
      <c r="H400" s="824">
        <v>104023.126</v>
      </c>
      <c r="I400" s="824">
        <v>182040.47039999999</v>
      </c>
      <c r="J400" s="824">
        <v>141326.25140000001</v>
      </c>
      <c r="K400" s="824">
        <v>247320.93979999999</v>
      </c>
      <c r="L400" s="824">
        <v>178525.83480000001</v>
      </c>
      <c r="M400" s="824">
        <v>312420.21090000001</v>
      </c>
      <c r="N400" s="824">
        <v>234845.13440000001</v>
      </c>
      <c r="O400" s="824">
        <v>410978.9853</v>
      </c>
      <c r="P400" s="824">
        <v>290566.43790000002</v>
      </c>
      <c r="Q400" s="824">
        <v>508491.26640000002</v>
      </c>
      <c r="R400" s="824">
        <v>327049.53360000002</v>
      </c>
      <c r="S400" s="824">
        <v>572336.68389999995</v>
      </c>
      <c r="T400" s="824">
        <v>363001.0773</v>
      </c>
      <c r="U400" s="824">
        <v>635251.88540000003</v>
      </c>
    </row>
    <row r="401" spans="1:21" ht="14.5">
      <c r="A401" s="823" t="s">
        <v>1181</v>
      </c>
      <c r="B401" s="823" t="s">
        <v>186</v>
      </c>
      <c r="C401" s="823" t="s">
        <v>193</v>
      </c>
      <c r="D401" s="823" t="s">
        <v>1029</v>
      </c>
      <c r="E401" s="823" t="s">
        <v>194</v>
      </c>
      <c r="F401" s="823" t="s">
        <v>1182</v>
      </c>
      <c r="G401" s="823" t="s">
        <v>21</v>
      </c>
      <c r="H401" s="824">
        <v>117878.81110000001</v>
      </c>
      <c r="I401" s="824">
        <v>188606.1005</v>
      </c>
      <c r="J401" s="824">
        <v>165030.33549999999</v>
      </c>
      <c r="K401" s="824">
        <v>264048.54060000001</v>
      </c>
      <c r="L401" s="824">
        <v>212181.86</v>
      </c>
      <c r="M401" s="824">
        <v>339490.98090000002</v>
      </c>
      <c r="N401" s="824">
        <v>282909.14659999998</v>
      </c>
      <c r="O401" s="824">
        <v>452654.64120000001</v>
      </c>
      <c r="P401" s="824">
        <v>353636.43310000002</v>
      </c>
      <c r="Q401" s="824">
        <v>565818.30149999994</v>
      </c>
      <c r="R401" s="824">
        <v>400787.95760000002</v>
      </c>
      <c r="S401" s="824">
        <v>641260.74179999996</v>
      </c>
      <c r="T401" s="824">
        <v>447939.48200000002</v>
      </c>
      <c r="U401" s="824">
        <v>716703.18189999997</v>
      </c>
    </row>
    <row r="402" spans="1:21" ht="14.5">
      <c r="A402" s="823" t="s">
        <v>1181</v>
      </c>
      <c r="B402" s="823" t="s">
        <v>186</v>
      </c>
      <c r="C402" s="823" t="s">
        <v>193</v>
      </c>
      <c r="D402" s="823" t="s">
        <v>1029</v>
      </c>
      <c r="E402" s="823" t="s">
        <v>195</v>
      </c>
      <c r="F402" s="823" t="s">
        <v>1179</v>
      </c>
      <c r="G402" s="823" t="s">
        <v>165</v>
      </c>
      <c r="H402" s="824">
        <v>129118.3276</v>
      </c>
      <c r="I402" s="824">
        <v>225957.07329999999</v>
      </c>
      <c r="J402" s="824">
        <v>168081.95600000001</v>
      </c>
      <c r="K402" s="824">
        <v>294143.42300000001</v>
      </c>
      <c r="L402" s="824">
        <v>202311.88190000001</v>
      </c>
      <c r="M402" s="824">
        <v>354045.79320000001</v>
      </c>
      <c r="N402" s="824">
        <v>243407.0754</v>
      </c>
      <c r="O402" s="824">
        <v>425962.38189999998</v>
      </c>
      <c r="P402" s="824">
        <v>286881.02519999997</v>
      </c>
      <c r="Q402" s="824">
        <v>502041.7941</v>
      </c>
      <c r="R402" s="824">
        <v>314509.1446</v>
      </c>
      <c r="S402" s="824">
        <v>550391.00309999997</v>
      </c>
      <c r="T402" s="824">
        <v>341309.00150000001</v>
      </c>
      <c r="U402" s="824">
        <v>597290.75269999995</v>
      </c>
    </row>
    <row r="403" spans="1:21" ht="14.5">
      <c r="A403" s="823" t="s">
        <v>1181</v>
      </c>
      <c r="B403" s="823" t="s">
        <v>186</v>
      </c>
      <c r="C403" s="823" t="s">
        <v>193</v>
      </c>
      <c r="D403" s="823" t="s">
        <v>1029</v>
      </c>
      <c r="E403" s="823" t="s">
        <v>195</v>
      </c>
      <c r="F403" s="823" t="s">
        <v>1180</v>
      </c>
      <c r="G403" s="823" t="s">
        <v>19</v>
      </c>
      <c r="H403" s="824">
        <v>112761.5143</v>
      </c>
      <c r="I403" s="824">
        <v>197332.65</v>
      </c>
      <c r="J403" s="824">
        <v>148360.3125</v>
      </c>
      <c r="K403" s="824">
        <v>259630.54689999999</v>
      </c>
      <c r="L403" s="824">
        <v>181041.34830000001</v>
      </c>
      <c r="M403" s="824">
        <v>316822.35950000002</v>
      </c>
      <c r="N403" s="824">
        <v>223218.0943</v>
      </c>
      <c r="O403" s="824">
        <v>390631.66509999998</v>
      </c>
      <c r="P403" s="824">
        <v>265650.5491</v>
      </c>
      <c r="Q403" s="824">
        <v>464888.46090000001</v>
      </c>
      <c r="R403" s="824">
        <v>293058.35220000002</v>
      </c>
      <c r="S403" s="824">
        <v>512852.1164</v>
      </c>
      <c r="T403" s="824">
        <v>319110.46919999999</v>
      </c>
      <c r="U403" s="824">
        <v>558443.32109999994</v>
      </c>
    </row>
    <row r="404" spans="1:21" ht="14.5">
      <c r="A404" s="823" t="s">
        <v>1181</v>
      </c>
      <c r="B404" s="823" t="s">
        <v>186</v>
      </c>
      <c r="C404" s="823" t="s">
        <v>193</v>
      </c>
      <c r="D404" s="823" t="s">
        <v>1029</v>
      </c>
      <c r="E404" s="823" t="s">
        <v>195</v>
      </c>
      <c r="F404" s="823" t="s">
        <v>1181</v>
      </c>
      <c r="G404" s="823" t="s">
        <v>44</v>
      </c>
      <c r="H404" s="824">
        <v>98217.202699999994</v>
      </c>
      <c r="I404" s="824">
        <v>171880.1047</v>
      </c>
      <c r="J404" s="824">
        <v>133350.3878</v>
      </c>
      <c r="K404" s="824">
        <v>233363.17869999999</v>
      </c>
      <c r="L404" s="824">
        <v>168383.69630000001</v>
      </c>
      <c r="M404" s="824">
        <v>294671.46840000001</v>
      </c>
      <c r="N404" s="824">
        <v>221435.1789</v>
      </c>
      <c r="O404" s="824">
        <v>387511.56310000003</v>
      </c>
      <c r="P404" s="824">
        <v>273909.8334</v>
      </c>
      <c r="Q404" s="824">
        <v>479342.20850000001</v>
      </c>
      <c r="R404" s="824">
        <v>308252.01650000003</v>
      </c>
      <c r="S404" s="824">
        <v>539441.02890000003</v>
      </c>
      <c r="T404" s="824">
        <v>342081.46340000001</v>
      </c>
      <c r="U404" s="824">
        <v>598642.56110000005</v>
      </c>
    </row>
    <row r="405" spans="1:21" ht="14.5">
      <c r="A405" s="823" t="s">
        <v>1181</v>
      </c>
      <c r="B405" s="823" t="s">
        <v>186</v>
      </c>
      <c r="C405" s="823" t="s">
        <v>193</v>
      </c>
      <c r="D405" s="823" t="s">
        <v>1029</v>
      </c>
      <c r="E405" s="823" t="s">
        <v>195</v>
      </c>
      <c r="F405" s="823" t="s">
        <v>1182</v>
      </c>
      <c r="G405" s="823" t="s">
        <v>21</v>
      </c>
      <c r="H405" s="824">
        <v>111908.26360000001</v>
      </c>
      <c r="I405" s="824">
        <v>179053.22450000001</v>
      </c>
      <c r="J405" s="824">
        <v>156671.56899999999</v>
      </c>
      <c r="K405" s="824">
        <v>250674.51420000001</v>
      </c>
      <c r="L405" s="824">
        <v>201434.87460000001</v>
      </c>
      <c r="M405" s="824">
        <v>322295.804</v>
      </c>
      <c r="N405" s="824">
        <v>268579.83270000003</v>
      </c>
      <c r="O405" s="824">
        <v>429727.73869999999</v>
      </c>
      <c r="P405" s="824">
        <v>335724.79080000002</v>
      </c>
      <c r="Q405" s="824">
        <v>537159.67339999997</v>
      </c>
      <c r="R405" s="824">
        <v>380488.09629999998</v>
      </c>
      <c r="S405" s="824">
        <v>608780.96310000005</v>
      </c>
      <c r="T405" s="824">
        <v>425251.40169999999</v>
      </c>
      <c r="U405" s="824">
        <v>680402.25289999996</v>
      </c>
    </row>
    <row r="406" spans="1:21" ht="14.5">
      <c r="A406" s="823" t="s">
        <v>1181</v>
      </c>
      <c r="B406" s="823" t="s">
        <v>186</v>
      </c>
      <c r="C406" s="823" t="s">
        <v>193</v>
      </c>
      <c r="D406" s="823" t="s">
        <v>1029</v>
      </c>
      <c r="E406" s="823" t="s">
        <v>196</v>
      </c>
      <c r="F406" s="823" t="s">
        <v>1179</v>
      </c>
      <c r="G406" s="823" t="s">
        <v>165</v>
      </c>
      <c r="H406" s="824">
        <v>127196.29670000001</v>
      </c>
      <c r="I406" s="824">
        <v>222593.51930000001</v>
      </c>
      <c r="J406" s="824">
        <v>165524.88329999999</v>
      </c>
      <c r="K406" s="824">
        <v>289668.54570000002</v>
      </c>
      <c r="L406" s="824">
        <v>199196.20740000001</v>
      </c>
      <c r="M406" s="824">
        <v>348593.36290000001</v>
      </c>
      <c r="N406" s="824">
        <v>239596.82380000001</v>
      </c>
      <c r="O406" s="824">
        <v>419294.44160000002</v>
      </c>
      <c r="P406" s="824">
        <v>282349.73639999999</v>
      </c>
      <c r="Q406" s="824">
        <v>494112.03869999998</v>
      </c>
      <c r="R406" s="824">
        <v>309523.62439999997</v>
      </c>
      <c r="S406" s="824">
        <v>541666.34270000004</v>
      </c>
      <c r="T406" s="824">
        <v>335855.65240000002</v>
      </c>
      <c r="U406" s="824">
        <v>587747.39179999998</v>
      </c>
    </row>
    <row r="407" spans="1:21" ht="14.5">
      <c r="A407" s="823" t="s">
        <v>1181</v>
      </c>
      <c r="B407" s="823" t="s">
        <v>186</v>
      </c>
      <c r="C407" s="823" t="s">
        <v>193</v>
      </c>
      <c r="D407" s="823" t="s">
        <v>1029</v>
      </c>
      <c r="E407" s="823" t="s">
        <v>196</v>
      </c>
      <c r="F407" s="823" t="s">
        <v>1180</v>
      </c>
      <c r="G407" s="823" t="s">
        <v>19</v>
      </c>
      <c r="H407" s="824">
        <v>111289.67230000001</v>
      </c>
      <c r="I407" s="824">
        <v>194756.92660000001</v>
      </c>
      <c r="J407" s="824">
        <v>146346.03890000001</v>
      </c>
      <c r="K407" s="824">
        <v>256105.5681</v>
      </c>
      <c r="L407" s="824">
        <v>178511.10310000001</v>
      </c>
      <c r="M407" s="824">
        <v>312394.43040000001</v>
      </c>
      <c r="N407" s="824">
        <v>219963.50450000001</v>
      </c>
      <c r="O407" s="824">
        <v>384936.13280000002</v>
      </c>
      <c r="P407" s="824">
        <v>261703.58720000001</v>
      </c>
      <c r="Q407" s="824">
        <v>457981.27740000002</v>
      </c>
      <c r="R407" s="824">
        <v>288663.22269999998</v>
      </c>
      <c r="S407" s="824">
        <v>505160.6397</v>
      </c>
      <c r="T407" s="824">
        <v>314268.0907</v>
      </c>
      <c r="U407" s="824">
        <v>549969.15870000003</v>
      </c>
    </row>
    <row r="408" spans="1:21" ht="14.5">
      <c r="A408" s="823" t="s">
        <v>1181</v>
      </c>
      <c r="B408" s="823" t="s">
        <v>186</v>
      </c>
      <c r="C408" s="823" t="s">
        <v>193</v>
      </c>
      <c r="D408" s="823" t="s">
        <v>1029</v>
      </c>
      <c r="E408" s="823" t="s">
        <v>196</v>
      </c>
      <c r="F408" s="823" t="s">
        <v>1181</v>
      </c>
      <c r="G408" s="823" t="s">
        <v>44</v>
      </c>
      <c r="H408" s="824">
        <v>97152.257899999997</v>
      </c>
      <c r="I408" s="824">
        <v>170016.45139999999</v>
      </c>
      <c r="J408" s="824">
        <v>131973.7874</v>
      </c>
      <c r="K408" s="824">
        <v>230954.128</v>
      </c>
      <c r="L408" s="824">
        <v>166698.18909999999</v>
      </c>
      <c r="M408" s="824">
        <v>291721.8309</v>
      </c>
      <c r="N408" s="824">
        <v>219272.50829999999</v>
      </c>
      <c r="O408" s="824">
        <v>383726.88959999999</v>
      </c>
      <c r="P408" s="824">
        <v>271285.87540000002</v>
      </c>
      <c r="Q408" s="824">
        <v>474750.28210000001</v>
      </c>
      <c r="R408" s="824">
        <v>305338.17369999998</v>
      </c>
      <c r="S408" s="824">
        <v>534341.80390000006</v>
      </c>
      <c r="T408" s="824">
        <v>338891.84779999999</v>
      </c>
      <c r="U408" s="824">
        <v>593060.73360000004</v>
      </c>
    </row>
    <row r="409" spans="1:21" ht="14.5">
      <c r="A409" s="823" t="s">
        <v>1181</v>
      </c>
      <c r="B409" s="823" t="s">
        <v>186</v>
      </c>
      <c r="C409" s="823" t="s">
        <v>193</v>
      </c>
      <c r="D409" s="823" t="s">
        <v>1029</v>
      </c>
      <c r="E409" s="823" t="s">
        <v>196</v>
      </c>
      <c r="F409" s="823" t="s">
        <v>1182</v>
      </c>
      <c r="G409" s="823" t="s">
        <v>21</v>
      </c>
      <c r="H409" s="824">
        <v>110215.1338</v>
      </c>
      <c r="I409" s="824">
        <v>176344.21669999999</v>
      </c>
      <c r="J409" s="824">
        <v>154301.18729999999</v>
      </c>
      <c r="K409" s="824">
        <v>246881.90330000001</v>
      </c>
      <c r="L409" s="824">
        <v>198387.2409</v>
      </c>
      <c r="M409" s="824">
        <v>317419.59000000003</v>
      </c>
      <c r="N409" s="824">
        <v>264516.3211</v>
      </c>
      <c r="O409" s="824">
        <v>423226.1201</v>
      </c>
      <c r="P409" s="824">
        <v>330645.40139999997</v>
      </c>
      <c r="Q409" s="824">
        <v>529032.65</v>
      </c>
      <c r="R409" s="824">
        <v>374731.45490000001</v>
      </c>
      <c r="S409" s="824">
        <v>599570.33680000005</v>
      </c>
      <c r="T409" s="824">
        <v>418817.50839999999</v>
      </c>
      <c r="U409" s="824">
        <v>670108.02339999995</v>
      </c>
    </row>
    <row r="410" spans="1:21" ht="14.5">
      <c r="A410" s="823" t="s">
        <v>1181</v>
      </c>
      <c r="B410" s="823" t="s">
        <v>186</v>
      </c>
      <c r="C410" s="823" t="s">
        <v>193</v>
      </c>
      <c r="D410" s="823" t="s">
        <v>1029</v>
      </c>
      <c r="E410" s="823" t="s">
        <v>197</v>
      </c>
      <c r="F410" s="823" t="s">
        <v>1179</v>
      </c>
      <c r="G410" s="823" t="s">
        <v>165</v>
      </c>
      <c r="H410" s="824">
        <v>128427.7743</v>
      </c>
      <c r="I410" s="824">
        <v>224748.60509999999</v>
      </c>
      <c r="J410" s="824">
        <v>167046.48699999999</v>
      </c>
      <c r="K410" s="824">
        <v>292331.35220000002</v>
      </c>
      <c r="L410" s="824">
        <v>200971.63680000001</v>
      </c>
      <c r="M410" s="824">
        <v>351700.36430000002</v>
      </c>
      <c r="N410" s="824">
        <v>241641.53839999999</v>
      </c>
      <c r="O410" s="824">
        <v>422872.69219999999</v>
      </c>
      <c r="P410" s="824">
        <v>284699.67550000001</v>
      </c>
      <c r="Q410" s="824">
        <v>498224.43219999998</v>
      </c>
      <c r="R410" s="824">
        <v>312073.45179999998</v>
      </c>
      <c r="S410" s="824">
        <v>546128.54070000001</v>
      </c>
      <c r="T410" s="824">
        <v>338559.07860000001</v>
      </c>
      <c r="U410" s="824">
        <v>592478.38749999995</v>
      </c>
    </row>
    <row r="411" spans="1:21" ht="14.5">
      <c r="A411" s="823" t="s">
        <v>1181</v>
      </c>
      <c r="B411" s="823" t="s">
        <v>186</v>
      </c>
      <c r="C411" s="823" t="s">
        <v>193</v>
      </c>
      <c r="D411" s="823" t="s">
        <v>1029</v>
      </c>
      <c r="E411" s="823" t="s">
        <v>197</v>
      </c>
      <c r="F411" s="823" t="s">
        <v>1180</v>
      </c>
      <c r="G411" s="823" t="s">
        <v>19</v>
      </c>
      <c r="H411" s="824">
        <v>112671.21219999999</v>
      </c>
      <c r="I411" s="824">
        <v>197174.6214</v>
      </c>
      <c r="J411" s="824">
        <v>148048.57500000001</v>
      </c>
      <c r="K411" s="824">
        <v>259085.0062</v>
      </c>
      <c r="L411" s="824">
        <v>180481.67480000001</v>
      </c>
      <c r="M411" s="824">
        <v>315842.93089999998</v>
      </c>
      <c r="N411" s="824">
        <v>222193.43890000001</v>
      </c>
      <c r="O411" s="824">
        <v>388838.51809999999</v>
      </c>
      <c r="P411" s="824">
        <v>264248.30109999998</v>
      </c>
      <c r="Q411" s="824">
        <v>462434.5269</v>
      </c>
      <c r="R411" s="824">
        <v>291409.84610000002</v>
      </c>
      <c r="S411" s="824">
        <v>509967.23070000001</v>
      </c>
      <c r="T411" s="824">
        <v>317175.17290000001</v>
      </c>
      <c r="U411" s="824">
        <v>555056.55260000005</v>
      </c>
    </row>
    <row r="412" spans="1:21" ht="14.5">
      <c r="A412" s="823" t="s">
        <v>1181</v>
      </c>
      <c r="B412" s="823" t="s">
        <v>186</v>
      </c>
      <c r="C412" s="823" t="s">
        <v>193</v>
      </c>
      <c r="D412" s="823" t="s">
        <v>1029</v>
      </c>
      <c r="E412" s="823" t="s">
        <v>197</v>
      </c>
      <c r="F412" s="823" t="s">
        <v>1181</v>
      </c>
      <c r="G412" s="823" t="s">
        <v>44</v>
      </c>
      <c r="H412" s="824">
        <v>98676.995299999995</v>
      </c>
      <c r="I412" s="824">
        <v>172684.74179999999</v>
      </c>
      <c r="J412" s="824">
        <v>134146.527</v>
      </c>
      <c r="K412" s="824">
        <v>234756.42230000001</v>
      </c>
      <c r="L412" s="824">
        <v>169519.84719999999</v>
      </c>
      <c r="M412" s="824">
        <v>296659.73259999999</v>
      </c>
      <c r="N412" s="824">
        <v>223062.9431</v>
      </c>
      <c r="O412" s="824">
        <v>390360.15039999998</v>
      </c>
      <c r="P412" s="824">
        <v>276050.37880000001</v>
      </c>
      <c r="Q412" s="824">
        <v>483088.163</v>
      </c>
      <c r="R412" s="824">
        <v>310757.9362</v>
      </c>
      <c r="S412" s="824">
        <v>543826.38820000004</v>
      </c>
      <c r="T412" s="824">
        <v>344971.57339999999</v>
      </c>
      <c r="U412" s="824">
        <v>603700.25340000005</v>
      </c>
    </row>
    <row r="413" spans="1:21" ht="14.5">
      <c r="A413" s="823" t="s">
        <v>1181</v>
      </c>
      <c r="B413" s="823" t="s">
        <v>186</v>
      </c>
      <c r="C413" s="823" t="s">
        <v>193</v>
      </c>
      <c r="D413" s="823" t="s">
        <v>1029</v>
      </c>
      <c r="E413" s="823" t="s">
        <v>197</v>
      </c>
      <c r="F413" s="823" t="s">
        <v>1182</v>
      </c>
      <c r="G413" s="823" t="s">
        <v>21</v>
      </c>
      <c r="H413" s="824">
        <v>111242.0684</v>
      </c>
      <c r="I413" s="824">
        <v>177987.31210000001</v>
      </c>
      <c r="J413" s="824">
        <v>155738.89569999999</v>
      </c>
      <c r="K413" s="824">
        <v>249182.23680000001</v>
      </c>
      <c r="L413" s="824">
        <v>200235.7231</v>
      </c>
      <c r="M413" s="824">
        <v>320377.1617</v>
      </c>
      <c r="N413" s="824">
        <v>266980.96409999998</v>
      </c>
      <c r="O413" s="824">
        <v>427169.54889999999</v>
      </c>
      <c r="P413" s="824">
        <v>333726.20500000002</v>
      </c>
      <c r="Q413" s="824">
        <v>533961.93599999999</v>
      </c>
      <c r="R413" s="824">
        <v>378223.03240000003</v>
      </c>
      <c r="S413" s="824">
        <v>605156.86089999997</v>
      </c>
      <c r="T413" s="824">
        <v>422719.85979999998</v>
      </c>
      <c r="U413" s="824">
        <v>676351.78559999994</v>
      </c>
    </row>
    <row r="414" spans="1:21" ht="14.5">
      <c r="A414" s="823" t="s">
        <v>1181</v>
      </c>
      <c r="B414" s="823" t="s">
        <v>186</v>
      </c>
      <c r="C414" s="823" t="s">
        <v>193</v>
      </c>
      <c r="D414" s="823" t="s">
        <v>1029</v>
      </c>
      <c r="E414" s="823" t="s">
        <v>198</v>
      </c>
      <c r="F414" s="823" t="s">
        <v>1179</v>
      </c>
      <c r="G414" s="823" t="s">
        <v>165</v>
      </c>
      <c r="H414" s="824">
        <v>126572.24739999999</v>
      </c>
      <c r="I414" s="824">
        <v>221501.43290000001</v>
      </c>
      <c r="J414" s="824">
        <v>164733.5655</v>
      </c>
      <c r="K414" s="824">
        <v>288283.73969999998</v>
      </c>
      <c r="L414" s="824">
        <v>198258.21479999999</v>
      </c>
      <c r="M414" s="824">
        <v>346951.87589999998</v>
      </c>
      <c r="N414" s="824">
        <v>238491.89490000001</v>
      </c>
      <c r="O414" s="824">
        <v>417360.81599999999</v>
      </c>
      <c r="P414" s="824">
        <v>281062.95130000002</v>
      </c>
      <c r="Q414" s="824">
        <v>491860.16489999997</v>
      </c>
      <c r="R414" s="824">
        <v>308119.7402</v>
      </c>
      <c r="S414" s="824">
        <v>539209.54539999994</v>
      </c>
      <c r="T414" s="824">
        <v>334348.5882</v>
      </c>
      <c r="U414" s="824">
        <v>585110.02930000005</v>
      </c>
    </row>
    <row r="415" spans="1:21" ht="14.5">
      <c r="A415" s="823" t="s">
        <v>1181</v>
      </c>
      <c r="B415" s="823" t="s">
        <v>186</v>
      </c>
      <c r="C415" s="823" t="s">
        <v>193</v>
      </c>
      <c r="D415" s="823" t="s">
        <v>1029</v>
      </c>
      <c r="E415" s="823" t="s">
        <v>198</v>
      </c>
      <c r="F415" s="823" t="s">
        <v>1180</v>
      </c>
      <c r="G415" s="823" t="s">
        <v>19</v>
      </c>
      <c r="H415" s="824">
        <v>110665.6229</v>
      </c>
      <c r="I415" s="824">
        <v>193664.8401</v>
      </c>
      <c r="J415" s="824">
        <v>145554.7211</v>
      </c>
      <c r="K415" s="824">
        <v>254720.76199999999</v>
      </c>
      <c r="L415" s="824">
        <v>177573.11050000001</v>
      </c>
      <c r="M415" s="824">
        <v>310752.94339999999</v>
      </c>
      <c r="N415" s="824">
        <v>218858.57560000001</v>
      </c>
      <c r="O415" s="824">
        <v>383002.50719999999</v>
      </c>
      <c r="P415" s="824">
        <v>260416.8021</v>
      </c>
      <c r="Q415" s="824">
        <v>455729.40360000002</v>
      </c>
      <c r="R415" s="824">
        <v>287259.33850000001</v>
      </c>
      <c r="S415" s="824">
        <v>502703.84230000002</v>
      </c>
      <c r="T415" s="824">
        <v>312761.02639999997</v>
      </c>
      <c r="U415" s="824">
        <v>547331.79630000005</v>
      </c>
    </row>
    <row r="416" spans="1:21" ht="14.5">
      <c r="A416" s="823" t="s">
        <v>1181</v>
      </c>
      <c r="B416" s="823" t="s">
        <v>186</v>
      </c>
      <c r="C416" s="823" t="s">
        <v>193</v>
      </c>
      <c r="D416" s="823" t="s">
        <v>1029</v>
      </c>
      <c r="E416" s="823" t="s">
        <v>198</v>
      </c>
      <c r="F416" s="823" t="s">
        <v>1181</v>
      </c>
      <c r="G416" s="823" t="s">
        <v>44</v>
      </c>
      <c r="H416" s="824">
        <v>96525.686700000006</v>
      </c>
      <c r="I416" s="824">
        <v>168919.95180000001</v>
      </c>
      <c r="J416" s="824">
        <v>131096.5877</v>
      </c>
      <c r="K416" s="824">
        <v>229419.02840000001</v>
      </c>
      <c r="L416" s="824">
        <v>165570.36079999999</v>
      </c>
      <c r="M416" s="824">
        <v>289748.13140000001</v>
      </c>
      <c r="N416" s="824">
        <v>217768.73730000001</v>
      </c>
      <c r="O416" s="824">
        <v>381095.29029999999</v>
      </c>
      <c r="P416" s="824">
        <v>269406.1617</v>
      </c>
      <c r="Q416" s="824">
        <v>471460.783</v>
      </c>
      <c r="R416" s="824">
        <v>303207.83130000002</v>
      </c>
      <c r="S416" s="824">
        <v>530613.70479999995</v>
      </c>
      <c r="T416" s="824">
        <v>336510.87699999998</v>
      </c>
      <c r="U416" s="824">
        <v>588894.03469999996</v>
      </c>
    </row>
    <row r="417" spans="1:21" ht="14.5">
      <c r="A417" s="823" t="s">
        <v>1181</v>
      </c>
      <c r="B417" s="823" t="s">
        <v>186</v>
      </c>
      <c r="C417" s="823" t="s">
        <v>193</v>
      </c>
      <c r="D417" s="823" t="s">
        <v>1029</v>
      </c>
      <c r="E417" s="823" t="s">
        <v>198</v>
      </c>
      <c r="F417" s="823" t="s">
        <v>1182</v>
      </c>
      <c r="G417" s="823" t="s">
        <v>21</v>
      </c>
      <c r="H417" s="824">
        <v>109684.6986</v>
      </c>
      <c r="I417" s="824">
        <v>175495.5203</v>
      </c>
      <c r="J417" s="824">
        <v>153558.57800000001</v>
      </c>
      <c r="K417" s="824">
        <v>245693.72829999999</v>
      </c>
      <c r="L417" s="824">
        <v>197432.45740000001</v>
      </c>
      <c r="M417" s="824">
        <v>315891.93650000001</v>
      </c>
      <c r="N417" s="824">
        <v>263243.27649999998</v>
      </c>
      <c r="O417" s="824">
        <v>421189.24859999999</v>
      </c>
      <c r="P417" s="824">
        <v>329054.0956</v>
      </c>
      <c r="Q417" s="824">
        <v>526486.56070000003</v>
      </c>
      <c r="R417" s="824">
        <v>372927.97509999998</v>
      </c>
      <c r="S417" s="824">
        <v>596684.76890000002</v>
      </c>
      <c r="T417" s="824">
        <v>416801.85440000001</v>
      </c>
      <c r="U417" s="824">
        <v>666882.97699999996</v>
      </c>
    </row>
    <row r="418" spans="1:21" ht="14.5">
      <c r="A418" s="823" t="s">
        <v>1181</v>
      </c>
      <c r="B418" s="823" t="s">
        <v>186</v>
      </c>
      <c r="C418" s="823" t="s">
        <v>193</v>
      </c>
      <c r="D418" s="823" t="s">
        <v>1029</v>
      </c>
      <c r="E418" s="823" t="s">
        <v>199</v>
      </c>
      <c r="F418" s="823" t="s">
        <v>1179</v>
      </c>
      <c r="G418" s="823" t="s">
        <v>165</v>
      </c>
      <c r="H418" s="824">
        <v>127179.67170000001</v>
      </c>
      <c r="I418" s="824">
        <v>222564.42559999999</v>
      </c>
      <c r="J418" s="824">
        <v>165463.8468</v>
      </c>
      <c r="K418" s="824">
        <v>289561.73190000001</v>
      </c>
      <c r="L418" s="824">
        <v>199095.64600000001</v>
      </c>
      <c r="M418" s="824">
        <v>348417.38040000002</v>
      </c>
      <c r="N418" s="824">
        <v>239431.67389999999</v>
      </c>
      <c r="O418" s="824">
        <v>419005.42930000002</v>
      </c>
      <c r="P418" s="824">
        <v>282126.09789999999</v>
      </c>
      <c r="Q418" s="824">
        <v>493720.67119999998</v>
      </c>
      <c r="R418" s="824">
        <v>309265.67509999999</v>
      </c>
      <c r="S418" s="824">
        <v>541214.93149999995</v>
      </c>
      <c r="T418" s="824">
        <v>335544.94099999999</v>
      </c>
      <c r="U418" s="824">
        <v>587203.64670000004</v>
      </c>
    </row>
    <row r="419" spans="1:21" ht="14.5">
      <c r="A419" s="823" t="s">
        <v>1181</v>
      </c>
      <c r="B419" s="823" t="s">
        <v>186</v>
      </c>
      <c r="C419" s="823" t="s">
        <v>193</v>
      </c>
      <c r="D419" s="823" t="s">
        <v>1029</v>
      </c>
      <c r="E419" s="823" t="s">
        <v>199</v>
      </c>
      <c r="F419" s="823" t="s">
        <v>1180</v>
      </c>
      <c r="G419" s="823" t="s">
        <v>19</v>
      </c>
      <c r="H419" s="824">
        <v>111423.1096</v>
      </c>
      <c r="I419" s="824">
        <v>194990.44200000001</v>
      </c>
      <c r="J419" s="824">
        <v>146465.93470000001</v>
      </c>
      <c r="K419" s="824">
        <v>256315.38579999999</v>
      </c>
      <c r="L419" s="824">
        <v>178605.68400000001</v>
      </c>
      <c r="M419" s="824">
        <v>312559.94699999999</v>
      </c>
      <c r="N419" s="824">
        <v>219983.57440000001</v>
      </c>
      <c r="O419" s="824">
        <v>384971.25520000001</v>
      </c>
      <c r="P419" s="824">
        <v>261674.72330000001</v>
      </c>
      <c r="Q419" s="824">
        <v>457930.7659</v>
      </c>
      <c r="R419" s="824">
        <v>288602.06939999998</v>
      </c>
      <c r="S419" s="824">
        <v>505053.62150000001</v>
      </c>
      <c r="T419" s="824">
        <v>314161.03529999999</v>
      </c>
      <c r="U419" s="824">
        <v>549781.81169999996</v>
      </c>
    </row>
    <row r="420" spans="1:21" ht="14.5">
      <c r="A420" s="823" t="s">
        <v>1181</v>
      </c>
      <c r="B420" s="823" t="s">
        <v>186</v>
      </c>
      <c r="C420" s="823" t="s">
        <v>193</v>
      </c>
      <c r="D420" s="823" t="s">
        <v>1029</v>
      </c>
      <c r="E420" s="823" t="s">
        <v>199</v>
      </c>
      <c r="F420" s="823" t="s">
        <v>1181</v>
      </c>
      <c r="G420" s="823" t="s">
        <v>44</v>
      </c>
      <c r="H420" s="824">
        <v>97423.849100000007</v>
      </c>
      <c r="I420" s="824">
        <v>170491.73579999999</v>
      </c>
      <c r="J420" s="824">
        <v>132392.12220000001</v>
      </c>
      <c r="K420" s="824">
        <v>231686.2139</v>
      </c>
      <c r="L420" s="824">
        <v>167264.1839</v>
      </c>
      <c r="M420" s="824">
        <v>292712.32189999998</v>
      </c>
      <c r="N420" s="824">
        <v>220055.39199999999</v>
      </c>
      <c r="O420" s="824">
        <v>385096.93609999999</v>
      </c>
      <c r="P420" s="824">
        <v>272290.94</v>
      </c>
      <c r="Q420" s="824">
        <v>476509.14510000002</v>
      </c>
      <c r="R420" s="824">
        <v>306497.2389</v>
      </c>
      <c r="S420" s="824">
        <v>536370.16799999995</v>
      </c>
      <c r="T420" s="824">
        <v>340209.6176</v>
      </c>
      <c r="U420" s="824">
        <v>595366.8308</v>
      </c>
    </row>
    <row r="421" spans="1:21" ht="14.5">
      <c r="A421" s="823" t="s">
        <v>1181</v>
      </c>
      <c r="B421" s="823" t="s">
        <v>186</v>
      </c>
      <c r="C421" s="823" t="s">
        <v>193</v>
      </c>
      <c r="D421" s="823" t="s">
        <v>1029</v>
      </c>
      <c r="E421" s="823" t="s">
        <v>199</v>
      </c>
      <c r="F421" s="823" t="s">
        <v>1182</v>
      </c>
      <c r="G421" s="823" t="s">
        <v>21</v>
      </c>
      <c r="H421" s="824">
        <v>110181.19469999999</v>
      </c>
      <c r="I421" s="824">
        <v>176289.91409999999</v>
      </c>
      <c r="J421" s="824">
        <v>154253.67249999999</v>
      </c>
      <c r="K421" s="824">
        <v>246805.87969999999</v>
      </c>
      <c r="L421" s="824">
        <v>198326.15040000001</v>
      </c>
      <c r="M421" s="824">
        <v>317321.84539999999</v>
      </c>
      <c r="N421" s="824">
        <v>264434.86729999998</v>
      </c>
      <c r="O421" s="824">
        <v>423095.79389999999</v>
      </c>
      <c r="P421" s="824">
        <v>330543.58399999997</v>
      </c>
      <c r="Q421" s="824">
        <v>528869.74230000004</v>
      </c>
      <c r="R421" s="824">
        <v>374616.06199999998</v>
      </c>
      <c r="S421" s="824">
        <v>599385.70799999998</v>
      </c>
      <c r="T421" s="824">
        <v>418688.53970000002</v>
      </c>
      <c r="U421" s="824">
        <v>669901.67359999998</v>
      </c>
    </row>
    <row r="422" spans="1:21" ht="14.5">
      <c r="A422" s="823" t="s">
        <v>1181</v>
      </c>
      <c r="B422" s="823" t="s">
        <v>186</v>
      </c>
      <c r="C422" s="823" t="s">
        <v>193</v>
      </c>
      <c r="D422" s="823" t="s">
        <v>1029</v>
      </c>
      <c r="E422" s="823" t="s">
        <v>1030</v>
      </c>
      <c r="F422" s="823" t="s">
        <v>1179</v>
      </c>
      <c r="G422" s="823" t="s">
        <v>165</v>
      </c>
      <c r="H422" s="824">
        <v>144935.7064</v>
      </c>
      <c r="I422" s="824">
        <v>253637.48629999999</v>
      </c>
      <c r="J422" s="824">
        <v>188658.39790000001</v>
      </c>
      <c r="K422" s="824">
        <v>330152.19630000001</v>
      </c>
      <c r="L422" s="824">
        <v>227069.02470000001</v>
      </c>
      <c r="M422" s="824">
        <v>397370.79310000001</v>
      </c>
      <c r="N422" s="824">
        <v>273177.28220000002</v>
      </c>
      <c r="O422" s="824">
        <v>478060.2438</v>
      </c>
      <c r="P422" s="824">
        <v>321957.99310000002</v>
      </c>
      <c r="Q422" s="824">
        <v>563426.48789999995</v>
      </c>
      <c r="R422" s="824">
        <v>352959.63419999997</v>
      </c>
      <c r="S422" s="824">
        <v>617679.35990000004</v>
      </c>
      <c r="T422" s="824">
        <v>383024.90730000002</v>
      </c>
      <c r="U422" s="824">
        <v>670293.58779999998</v>
      </c>
    </row>
    <row r="423" spans="1:21" ht="14.5">
      <c r="A423" s="823" t="s">
        <v>1181</v>
      </c>
      <c r="B423" s="823" t="s">
        <v>186</v>
      </c>
      <c r="C423" s="823" t="s">
        <v>193</v>
      </c>
      <c r="D423" s="823" t="s">
        <v>1029</v>
      </c>
      <c r="E423" s="823" t="s">
        <v>1030</v>
      </c>
      <c r="F423" s="823" t="s">
        <v>1180</v>
      </c>
      <c r="G423" s="823" t="s">
        <v>19</v>
      </c>
      <c r="H423" s="824">
        <v>126628.08070000001</v>
      </c>
      <c r="I423" s="824">
        <v>221599.14120000001</v>
      </c>
      <c r="J423" s="824">
        <v>166584.63200000001</v>
      </c>
      <c r="K423" s="824">
        <v>291523.10590000002</v>
      </c>
      <c r="L423" s="824">
        <v>203261.63860000001</v>
      </c>
      <c r="M423" s="824">
        <v>355707.8676</v>
      </c>
      <c r="N423" s="824">
        <v>250580.44130000001</v>
      </c>
      <c r="O423" s="824">
        <v>438515.7721</v>
      </c>
      <c r="P423" s="824">
        <v>298195.44209999999</v>
      </c>
      <c r="Q423" s="824">
        <v>521842.02360000001</v>
      </c>
      <c r="R423" s="824">
        <v>328950.49060000002</v>
      </c>
      <c r="S423" s="824">
        <v>575663.35860000004</v>
      </c>
      <c r="T423" s="824">
        <v>358178.84379999997</v>
      </c>
      <c r="U423" s="824">
        <v>626812.97660000005</v>
      </c>
    </row>
    <row r="424" spans="1:21" ht="14.5">
      <c r="A424" s="823" t="s">
        <v>1181</v>
      </c>
      <c r="B424" s="823" t="s">
        <v>186</v>
      </c>
      <c r="C424" s="823" t="s">
        <v>193</v>
      </c>
      <c r="D424" s="823" t="s">
        <v>1029</v>
      </c>
      <c r="E424" s="823" t="s">
        <v>1030</v>
      </c>
      <c r="F424" s="823" t="s">
        <v>1181</v>
      </c>
      <c r="G424" s="823" t="s">
        <v>44</v>
      </c>
      <c r="H424" s="824">
        <v>110350.8155</v>
      </c>
      <c r="I424" s="824">
        <v>193113.9271</v>
      </c>
      <c r="J424" s="824">
        <v>149842.0508</v>
      </c>
      <c r="K424" s="824">
        <v>262223.58899999998</v>
      </c>
      <c r="L424" s="824">
        <v>189221.49770000001</v>
      </c>
      <c r="M424" s="824">
        <v>331137.62079999998</v>
      </c>
      <c r="N424" s="824">
        <v>248852.00210000001</v>
      </c>
      <c r="O424" s="824">
        <v>435491.0036</v>
      </c>
      <c r="P424" s="824">
        <v>307836.8824</v>
      </c>
      <c r="Q424" s="824">
        <v>538714.5442</v>
      </c>
      <c r="R424" s="824">
        <v>346442.77600000001</v>
      </c>
      <c r="S424" s="824">
        <v>606274.85800000001</v>
      </c>
      <c r="T424" s="824">
        <v>384474.78149999998</v>
      </c>
      <c r="U424" s="824">
        <v>672830.86769999994</v>
      </c>
    </row>
    <row r="425" spans="1:21" ht="14.5">
      <c r="A425" s="823" t="s">
        <v>1181</v>
      </c>
      <c r="B425" s="823" t="s">
        <v>186</v>
      </c>
      <c r="C425" s="823" t="s">
        <v>193</v>
      </c>
      <c r="D425" s="823" t="s">
        <v>1029</v>
      </c>
      <c r="E425" s="823" t="s">
        <v>1030</v>
      </c>
      <c r="F425" s="823" t="s">
        <v>1182</v>
      </c>
      <c r="G425" s="823" t="s">
        <v>21</v>
      </c>
      <c r="H425" s="824">
        <v>125610.3697</v>
      </c>
      <c r="I425" s="824">
        <v>200976.59460000001</v>
      </c>
      <c r="J425" s="824">
        <v>175854.51759999999</v>
      </c>
      <c r="K425" s="824">
        <v>281367.23229999997</v>
      </c>
      <c r="L425" s="824">
        <v>226098.6655</v>
      </c>
      <c r="M425" s="824">
        <v>361757.8702</v>
      </c>
      <c r="N425" s="824">
        <v>301464.8873</v>
      </c>
      <c r="O425" s="824">
        <v>482343.82689999999</v>
      </c>
      <c r="P425" s="824">
        <v>376831.1091</v>
      </c>
      <c r="Q425" s="824">
        <v>602929.78359999997</v>
      </c>
      <c r="R425" s="824">
        <v>427075.25709999999</v>
      </c>
      <c r="S425" s="824">
        <v>683320.42150000005</v>
      </c>
      <c r="T425" s="824">
        <v>477319.40490000002</v>
      </c>
      <c r="U425" s="824">
        <v>763711.05929999996</v>
      </c>
    </row>
    <row r="426" spans="1:21" ht="14.5">
      <c r="A426" s="823" t="s">
        <v>1181</v>
      </c>
      <c r="B426" s="823" t="s">
        <v>186</v>
      </c>
      <c r="C426" s="823" t="s">
        <v>193</v>
      </c>
      <c r="D426" s="823" t="s">
        <v>1029</v>
      </c>
      <c r="E426" s="823" t="s">
        <v>200</v>
      </c>
      <c r="F426" s="823" t="s">
        <v>1179</v>
      </c>
      <c r="G426" s="823" t="s">
        <v>165</v>
      </c>
      <c r="H426" s="824">
        <v>151176.20050000001</v>
      </c>
      <c r="I426" s="824">
        <v>264558.35080000001</v>
      </c>
      <c r="J426" s="824">
        <v>196571.5753</v>
      </c>
      <c r="K426" s="824">
        <v>344000.25679999997</v>
      </c>
      <c r="L426" s="824">
        <v>236448.95069999999</v>
      </c>
      <c r="M426" s="824">
        <v>413785.66369999998</v>
      </c>
      <c r="N426" s="824">
        <v>284226.57160000002</v>
      </c>
      <c r="O426" s="824">
        <v>497396.50030000001</v>
      </c>
      <c r="P426" s="824">
        <v>334825.84330000001</v>
      </c>
      <c r="Q426" s="824">
        <v>585945.22569999995</v>
      </c>
      <c r="R426" s="824">
        <v>366998.47570000001</v>
      </c>
      <c r="S426" s="824">
        <v>642247.33259999997</v>
      </c>
      <c r="T426" s="824">
        <v>398095.5503</v>
      </c>
      <c r="U426" s="824">
        <v>696667.2132</v>
      </c>
    </row>
    <row r="427" spans="1:21" ht="14.5">
      <c r="A427" s="823" t="s">
        <v>1181</v>
      </c>
      <c r="B427" s="823" t="s">
        <v>186</v>
      </c>
      <c r="C427" s="823" t="s">
        <v>193</v>
      </c>
      <c r="D427" s="823" t="s">
        <v>1029</v>
      </c>
      <c r="E427" s="823" t="s">
        <v>200</v>
      </c>
      <c r="F427" s="823" t="s">
        <v>1180</v>
      </c>
      <c r="G427" s="823" t="s">
        <v>19</v>
      </c>
      <c r="H427" s="824">
        <v>132868.5747</v>
      </c>
      <c r="I427" s="824">
        <v>232520.00580000001</v>
      </c>
      <c r="J427" s="824">
        <v>174497.80929999999</v>
      </c>
      <c r="K427" s="824">
        <v>305371.16639999999</v>
      </c>
      <c r="L427" s="824">
        <v>212641.56460000001</v>
      </c>
      <c r="M427" s="824">
        <v>372122.73810000002</v>
      </c>
      <c r="N427" s="824">
        <v>261629.73069999999</v>
      </c>
      <c r="O427" s="824">
        <v>457852.02860000002</v>
      </c>
      <c r="P427" s="824">
        <v>311063.29229999997</v>
      </c>
      <c r="Q427" s="824">
        <v>544360.76139999996</v>
      </c>
      <c r="R427" s="824">
        <v>342989.3322</v>
      </c>
      <c r="S427" s="824">
        <v>600231.33149999997</v>
      </c>
      <c r="T427" s="824">
        <v>373249.48680000001</v>
      </c>
      <c r="U427" s="824">
        <v>653186.60199999996</v>
      </c>
    </row>
    <row r="428" spans="1:21" ht="14.5">
      <c r="A428" s="823" t="s">
        <v>1181</v>
      </c>
      <c r="B428" s="823" t="s">
        <v>186</v>
      </c>
      <c r="C428" s="823" t="s">
        <v>193</v>
      </c>
      <c r="D428" s="823" t="s">
        <v>1029</v>
      </c>
      <c r="E428" s="823" t="s">
        <v>200</v>
      </c>
      <c r="F428" s="823" t="s">
        <v>1181</v>
      </c>
      <c r="G428" s="823" t="s">
        <v>44</v>
      </c>
      <c r="H428" s="824">
        <v>116616.5281</v>
      </c>
      <c r="I428" s="824">
        <v>204078.92430000001</v>
      </c>
      <c r="J428" s="824">
        <v>158614.04860000001</v>
      </c>
      <c r="K428" s="824">
        <v>277574.58500000002</v>
      </c>
      <c r="L428" s="824">
        <v>200499.78039999999</v>
      </c>
      <c r="M428" s="824">
        <v>350874.61570000002</v>
      </c>
      <c r="N428" s="824">
        <v>263889.71240000002</v>
      </c>
      <c r="O428" s="824">
        <v>461806.99670000002</v>
      </c>
      <c r="P428" s="824">
        <v>326634.02039999998</v>
      </c>
      <c r="Q428" s="824">
        <v>571609.53559999994</v>
      </c>
      <c r="R428" s="824">
        <v>367746.19900000002</v>
      </c>
      <c r="S428" s="824">
        <v>643555.84829999995</v>
      </c>
      <c r="T428" s="824">
        <v>408284.48950000003</v>
      </c>
      <c r="U428" s="824">
        <v>714497.85679999995</v>
      </c>
    </row>
    <row r="429" spans="1:21" ht="14.5">
      <c r="A429" s="823" t="s">
        <v>1181</v>
      </c>
      <c r="B429" s="823" t="s">
        <v>186</v>
      </c>
      <c r="C429" s="823" t="s">
        <v>193</v>
      </c>
      <c r="D429" s="823" t="s">
        <v>1029</v>
      </c>
      <c r="E429" s="823" t="s">
        <v>200</v>
      </c>
      <c r="F429" s="823" t="s">
        <v>1182</v>
      </c>
      <c r="G429" s="823" t="s">
        <v>21</v>
      </c>
      <c r="H429" s="824">
        <v>130914.72229999999</v>
      </c>
      <c r="I429" s="824">
        <v>209463.5588</v>
      </c>
      <c r="J429" s="824">
        <v>183280.61120000001</v>
      </c>
      <c r="K429" s="824">
        <v>293248.98229999997</v>
      </c>
      <c r="L429" s="824">
        <v>235646.50020000001</v>
      </c>
      <c r="M429" s="824">
        <v>377034.40580000001</v>
      </c>
      <c r="N429" s="824">
        <v>314195.33350000001</v>
      </c>
      <c r="O429" s="824">
        <v>502712.54109999997</v>
      </c>
      <c r="P429" s="824">
        <v>392744.16690000001</v>
      </c>
      <c r="Q429" s="824">
        <v>628390.67630000005</v>
      </c>
      <c r="R429" s="824">
        <v>445110.05589999998</v>
      </c>
      <c r="S429" s="824">
        <v>712176.09990000003</v>
      </c>
      <c r="T429" s="824">
        <v>497475.9448</v>
      </c>
      <c r="U429" s="824">
        <v>795961.52339999995</v>
      </c>
    </row>
    <row r="430" spans="1:21" ht="14.5">
      <c r="A430" s="823" t="s">
        <v>1181</v>
      </c>
      <c r="B430" s="823" t="s">
        <v>186</v>
      </c>
      <c r="C430" s="823" t="s">
        <v>193</v>
      </c>
      <c r="D430" s="823" t="s">
        <v>1029</v>
      </c>
      <c r="E430" s="823" t="s">
        <v>201</v>
      </c>
      <c r="F430" s="823" t="s">
        <v>1179</v>
      </c>
      <c r="G430" s="823" t="s">
        <v>165</v>
      </c>
      <c r="H430" s="824">
        <v>132879.25279999999</v>
      </c>
      <c r="I430" s="824">
        <v>232538.6923</v>
      </c>
      <c r="J430" s="824">
        <v>172890.90359999999</v>
      </c>
      <c r="K430" s="824">
        <v>302559.08140000002</v>
      </c>
      <c r="L430" s="824">
        <v>208040.4045</v>
      </c>
      <c r="M430" s="824">
        <v>364070.70789999998</v>
      </c>
      <c r="N430" s="824">
        <v>250201.80549999999</v>
      </c>
      <c r="O430" s="824">
        <v>437853.15960000001</v>
      </c>
      <c r="P430" s="824">
        <v>294825.38150000002</v>
      </c>
      <c r="Q430" s="824">
        <v>515944.41769999999</v>
      </c>
      <c r="R430" s="824">
        <v>323190.40710000001</v>
      </c>
      <c r="S430" s="824">
        <v>565583.21259999997</v>
      </c>
      <c r="T430" s="824">
        <v>350662.1079</v>
      </c>
      <c r="U430" s="824">
        <v>613658.6888</v>
      </c>
    </row>
    <row r="431" spans="1:21" ht="14.5">
      <c r="A431" s="823" t="s">
        <v>1181</v>
      </c>
      <c r="B431" s="823" t="s">
        <v>186</v>
      </c>
      <c r="C431" s="823" t="s">
        <v>193</v>
      </c>
      <c r="D431" s="823" t="s">
        <v>1029</v>
      </c>
      <c r="E431" s="823" t="s">
        <v>201</v>
      </c>
      <c r="F431" s="823" t="s">
        <v>1180</v>
      </c>
      <c r="G431" s="823" t="s">
        <v>19</v>
      </c>
      <c r="H431" s="824">
        <v>116372.37699999999</v>
      </c>
      <c r="I431" s="824">
        <v>203651.6599</v>
      </c>
      <c r="J431" s="824">
        <v>152988.3279</v>
      </c>
      <c r="K431" s="824">
        <v>267729.57370000001</v>
      </c>
      <c r="L431" s="824">
        <v>186574.7286</v>
      </c>
      <c r="M431" s="824">
        <v>326505.77510000003</v>
      </c>
      <c r="N431" s="824">
        <v>229827.60459999999</v>
      </c>
      <c r="O431" s="824">
        <v>402198.30810000002</v>
      </c>
      <c r="P431" s="824">
        <v>273400.13069999998</v>
      </c>
      <c r="Q431" s="824">
        <v>478450.22859999997</v>
      </c>
      <c r="R431" s="824">
        <v>301542.81880000001</v>
      </c>
      <c r="S431" s="824">
        <v>527699.93290000001</v>
      </c>
      <c r="T431" s="824">
        <v>328259.91940000001</v>
      </c>
      <c r="U431" s="824">
        <v>574454.85900000005</v>
      </c>
    </row>
    <row r="432" spans="1:21" ht="14.5">
      <c r="A432" s="823" t="s">
        <v>1181</v>
      </c>
      <c r="B432" s="823" t="s">
        <v>186</v>
      </c>
      <c r="C432" s="823" t="s">
        <v>193</v>
      </c>
      <c r="D432" s="823" t="s">
        <v>1029</v>
      </c>
      <c r="E432" s="823" t="s">
        <v>201</v>
      </c>
      <c r="F432" s="823" t="s">
        <v>1181</v>
      </c>
      <c r="G432" s="823" t="s">
        <v>44</v>
      </c>
      <c r="H432" s="824">
        <v>101705.0429</v>
      </c>
      <c r="I432" s="824">
        <v>177983.82509999999</v>
      </c>
      <c r="J432" s="824">
        <v>138195.25690000001</v>
      </c>
      <c r="K432" s="824">
        <v>241841.69949999999</v>
      </c>
      <c r="L432" s="824">
        <v>174584.67790000001</v>
      </c>
      <c r="M432" s="824">
        <v>305523.1862</v>
      </c>
      <c r="N432" s="824">
        <v>229674.93040000001</v>
      </c>
      <c r="O432" s="824">
        <v>401931.12819999998</v>
      </c>
      <c r="P432" s="824">
        <v>284183.06280000001</v>
      </c>
      <c r="Q432" s="824">
        <v>497320.36</v>
      </c>
      <c r="R432" s="824">
        <v>319875.01779999997</v>
      </c>
      <c r="S432" s="824">
        <v>559781.28119999997</v>
      </c>
      <c r="T432" s="824">
        <v>355049.53269999998</v>
      </c>
      <c r="U432" s="824">
        <v>621336.68220000004</v>
      </c>
    </row>
    <row r="433" spans="1:21" ht="14.5">
      <c r="A433" s="823" t="s">
        <v>1181</v>
      </c>
      <c r="B433" s="823" t="s">
        <v>186</v>
      </c>
      <c r="C433" s="823" t="s">
        <v>193</v>
      </c>
      <c r="D433" s="823" t="s">
        <v>1029</v>
      </c>
      <c r="E433" s="823" t="s">
        <v>201</v>
      </c>
      <c r="F433" s="823" t="s">
        <v>1182</v>
      </c>
      <c r="G433" s="823" t="s">
        <v>21</v>
      </c>
      <c r="H433" s="824">
        <v>115124.8175</v>
      </c>
      <c r="I433" s="824">
        <v>184199.71059999999</v>
      </c>
      <c r="J433" s="824">
        <v>161174.7444</v>
      </c>
      <c r="K433" s="824">
        <v>257879.59479999999</v>
      </c>
      <c r="L433" s="824">
        <v>207224.67139999999</v>
      </c>
      <c r="M433" s="824">
        <v>331559.4792</v>
      </c>
      <c r="N433" s="824">
        <v>276299.56180000002</v>
      </c>
      <c r="O433" s="824">
        <v>442079.30550000002</v>
      </c>
      <c r="P433" s="824">
        <v>345374.4523</v>
      </c>
      <c r="Q433" s="824">
        <v>552599.13190000004</v>
      </c>
      <c r="R433" s="824">
        <v>391424.37929999997</v>
      </c>
      <c r="S433" s="824">
        <v>626279.01619999995</v>
      </c>
      <c r="T433" s="824">
        <v>437474.3063</v>
      </c>
      <c r="U433" s="824">
        <v>699958.90040000004</v>
      </c>
    </row>
    <row r="434" spans="1:21" ht="14.5">
      <c r="A434" s="823" t="s">
        <v>1181</v>
      </c>
      <c r="B434" s="823" t="s">
        <v>186</v>
      </c>
      <c r="C434" s="823" t="s">
        <v>193</v>
      </c>
      <c r="D434" s="823" t="s">
        <v>1029</v>
      </c>
      <c r="E434" s="823" t="s">
        <v>202</v>
      </c>
      <c r="F434" s="823" t="s">
        <v>1179</v>
      </c>
      <c r="G434" s="823" t="s">
        <v>165</v>
      </c>
      <c r="H434" s="824">
        <v>132255.20329999999</v>
      </c>
      <c r="I434" s="824">
        <v>231446.60579999999</v>
      </c>
      <c r="J434" s="824">
        <v>172099.58590000001</v>
      </c>
      <c r="K434" s="824">
        <v>301174.27539999998</v>
      </c>
      <c r="L434" s="824">
        <v>207102.41190000001</v>
      </c>
      <c r="M434" s="824">
        <v>362429.22080000001</v>
      </c>
      <c r="N434" s="824">
        <v>249096.87650000001</v>
      </c>
      <c r="O434" s="824">
        <v>435919.53399999999</v>
      </c>
      <c r="P434" s="824">
        <v>293538.59659999999</v>
      </c>
      <c r="Q434" s="824">
        <v>513692.54389999999</v>
      </c>
      <c r="R434" s="824">
        <v>321786.52299999999</v>
      </c>
      <c r="S434" s="824">
        <v>563126.41520000005</v>
      </c>
      <c r="T434" s="824">
        <v>349155.04359999998</v>
      </c>
      <c r="U434" s="824">
        <v>611021.32629999996</v>
      </c>
    </row>
    <row r="435" spans="1:21" ht="14.5">
      <c r="A435" s="823" t="s">
        <v>1181</v>
      </c>
      <c r="B435" s="823" t="s">
        <v>186</v>
      </c>
      <c r="C435" s="823" t="s">
        <v>193</v>
      </c>
      <c r="D435" s="823" t="s">
        <v>1029</v>
      </c>
      <c r="E435" s="823" t="s">
        <v>202</v>
      </c>
      <c r="F435" s="823" t="s">
        <v>1180</v>
      </c>
      <c r="G435" s="823" t="s">
        <v>19</v>
      </c>
      <c r="H435" s="824">
        <v>115748.32769999999</v>
      </c>
      <c r="I435" s="824">
        <v>202559.57339999999</v>
      </c>
      <c r="J435" s="824">
        <v>152197.01010000001</v>
      </c>
      <c r="K435" s="824">
        <v>266344.76760000002</v>
      </c>
      <c r="L435" s="824">
        <v>185636.736</v>
      </c>
      <c r="M435" s="824">
        <v>324864.288</v>
      </c>
      <c r="N435" s="824">
        <v>228722.67569999999</v>
      </c>
      <c r="O435" s="824">
        <v>400264.6825</v>
      </c>
      <c r="P435" s="824">
        <v>272113.3456</v>
      </c>
      <c r="Q435" s="824">
        <v>476198.35479999997</v>
      </c>
      <c r="R435" s="824">
        <v>300138.93469999998</v>
      </c>
      <c r="S435" s="824">
        <v>525243.13560000004</v>
      </c>
      <c r="T435" s="824">
        <v>326752.85519999999</v>
      </c>
      <c r="U435" s="824">
        <v>571817.49650000001</v>
      </c>
    </row>
    <row r="436" spans="1:21" ht="14.5">
      <c r="A436" s="823" t="s">
        <v>1181</v>
      </c>
      <c r="B436" s="823" t="s">
        <v>186</v>
      </c>
      <c r="C436" s="823" t="s">
        <v>193</v>
      </c>
      <c r="D436" s="823" t="s">
        <v>1029</v>
      </c>
      <c r="E436" s="823" t="s">
        <v>202</v>
      </c>
      <c r="F436" s="823" t="s">
        <v>1181</v>
      </c>
      <c r="G436" s="823" t="s">
        <v>44</v>
      </c>
      <c r="H436" s="824">
        <v>101078.47169999999</v>
      </c>
      <c r="I436" s="824">
        <v>176887.3254</v>
      </c>
      <c r="J436" s="824">
        <v>137318.05720000001</v>
      </c>
      <c r="K436" s="824">
        <v>240306.6</v>
      </c>
      <c r="L436" s="824">
        <v>173456.84959999999</v>
      </c>
      <c r="M436" s="824">
        <v>303549.48670000001</v>
      </c>
      <c r="N436" s="824">
        <v>228171.1593</v>
      </c>
      <c r="O436" s="824">
        <v>399299.52889999998</v>
      </c>
      <c r="P436" s="824">
        <v>282303.34899999999</v>
      </c>
      <c r="Q436" s="824">
        <v>494030.86080000002</v>
      </c>
      <c r="R436" s="824">
        <v>317744.67550000001</v>
      </c>
      <c r="S436" s="824">
        <v>556053.18209999998</v>
      </c>
      <c r="T436" s="824">
        <v>352668.56189999997</v>
      </c>
      <c r="U436" s="824">
        <v>617169.98329999996</v>
      </c>
    </row>
    <row r="437" spans="1:21" ht="14.5">
      <c r="A437" s="823" t="s">
        <v>1181</v>
      </c>
      <c r="B437" s="823" t="s">
        <v>186</v>
      </c>
      <c r="C437" s="823" t="s">
        <v>193</v>
      </c>
      <c r="D437" s="823" t="s">
        <v>1029</v>
      </c>
      <c r="E437" s="823" t="s">
        <v>202</v>
      </c>
      <c r="F437" s="823" t="s">
        <v>1182</v>
      </c>
      <c r="G437" s="823" t="s">
        <v>21</v>
      </c>
      <c r="H437" s="824">
        <v>114594.38219999999</v>
      </c>
      <c r="I437" s="824">
        <v>183351.01420000001</v>
      </c>
      <c r="J437" s="824">
        <v>160432.13510000001</v>
      </c>
      <c r="K437" s="824">
        <v>256691.41990000001</v>
      </c>
      <c r="L437" s="824">
        <v>206269.88800000001</v>
      </c>
      <c r="M437" s="824">
        <v>330031.82569999999</v>
      </c>
      <c r="N437" s="824">
        <v>275026.5172</v>
      </c>
      <c r="O437" s="824">
        <v>440042.43410000001</v>
      </c>
      <c r="P437" s="824">
        <v>343783.14649999997</v>
      </c>
      <c r="Q437" s="824">
        <v>550053.04260000004</v>
      </c>
      <c r="R437" s="824">
        <v>389620.89939999999</v>
      </c>
      <c r="S437" s="824">
        <v>623393.44830000005</v>
      </c>
      <c r="T437" s="824">
        <v>435458.65220000001</v>
      </c>
      <c r="U437" s="824">
        <v>696733.85400000005</v>
      </c>
    </row>
    <row r="438" spans="1:21" ht="14.5">
      <c r="A438" s="823" t="s">
        <v>1181</v>
      </c>
      <c r="B438" s="823" t="s">
        <v>186</v>
      </c>
      <c r="C438" s="823" t="s">
        <v>193</v>
      </c>
      <c r="D438" s="823" t="s">
        <v>1029</v>
      </c>
      <c r="E438" s="823" t="s">
        <v>203</v>
      </c>
      <c r="F438" s="823" t="s">
        <v>1179</v>
      </c>
      <c r="G438" s="823" t="s">
        <v>165</v>
      </c>
      <c r="H438" s="824">
        <v>126522.37609999999</v>
      </c>
      <c r="I438" s="824">
        <v>221414.15820000001</v>
      </c>
      <c r="J438" s="824">
        <v>164550.4608</v>
      </c>
      <c r="K438" s="824">
        <v>287963.3064</v>
      </c>
      <c r="L438" s="824">
        <v>197956.5361</v>
      </c>
      <c r="M438" s="824">
        <v>346423.93819999998</v>
      </c>
      <c r="N438" s="824">
        <v>237996.45180000001</v>
      </c>
      <c r="O438" s="824">
        <v>416493.79070000001</v>
      </c>
      <c r="P438" s="824">
        <v>280392.04330000002</v>
      </c>
      <c r="Q438" s="824">
        <v>490686.0759</v>
      </c>
      <c r="R438" s="824">
        <v>307345.9008</v>
      </c>
      <c r="S438" s="824">
        <v>537855.32629999996</v>
      </c>
      <c r="T438" s="824">
        <v>333416.46269999997</v>
      </c>
      <c r="U438" s="824">
        <v>583478.80969999998</v>
      </c>
    </row>
    <row r="439" spans="1:21" ht="14.5">
      <c r="A439" s="823" t="s">
        <v>1181</v>
      </c>
      <c r="B439" s="823" t="s">
        <v>186</v>
      </c>
      <c r="C439" s="823" t="s">
        <v>193</v>
      </c>
      <c r="D439" s="823" t="s">
        <v>1029</v>
      </c>
      <c r="E439" s="823" t="s">
        <v>203</v>
      </c>
      <c r="F439" s="823" t="s">
        <v>1180</v>
      </c>
      <c r="G439" s="823" t="s">
        <v>19</v>
      </c>
      <c r="H439" s="824">
        <v>111065.9388</v>
      </c>
      <c r="I439" s="824">
        <v>194365.3928</v>
      </c>
      <c r="J439" s="824">
        <v>145914.4135</v>
      </c>
      <c r="K439" s="824">
        <v>255350.2236</v>
      </c>
      <c r="L439" s="824">
        <v>177856.85879999999</v>
      </c>
      <c r="M439" s="824">
        <v>311249.50280000002</v>
      </c>
      <c r="N439" s="824">
        <v>218918.79199999999</v>
      </c>
      <c r="O439" s="824">
        <v>383107.886</v>
      </c>
      <c r="P439" s="824">
        <v>260330.21849999999</v>
      </c>
      <c r="Q439" s="824">
        <v>455577.8824</v>
      </c>
      <c r="R439" s="824">
        <v>287075.8872</v>
      </c>
      <c r="S439" s="824">
        <v>502382.8026</v>
      </c>
      <c r="T439" s="824">
        <v>312439.86900000001</v>
      </c>
      <c r="U439" s="824">
        <v>546769.77099999995</v>
      </c>
    </row>
    <row r="440" spans="1:21" ht="14.5">
      <c r="A440" s="823" t="s">
        <v>1181</v>
      </c>
      <c r="B440" s="823" t="s">
        <v>186</v>
      </c>
      <c r="C440" s="823" t="s">
        <v>193</v>
      </c>
      <c r="D440" s="823" t="s">
        <v>1029</v>
      </c>
      <c r="E440" s="823" t="s">
        <v>203</v>
      </c>
      <c r="F440" s="823" t="s">
        <v>1181</v>
      </c>
      <c r="G440" s="823" t="s">
        <v>44</v>
      </c>
      <c r="H440" s="824">
        <v>97340.463699999993</v>
      </c>
      <c r="I440" s="824">
        <v>170345.81150000001</v>
      </c>
      <c r="J440" s="824">
        <v>132351.59729999999</v>
      </c>
      <c r="K440" s="824">
        <v>231615.29519999999</v>
      </c>
      <c r="L440" s="824">
        <v>167268.35200000001</v>
      </c>
      <c r="M440" s="824">
        <v>292719.61599999998</v>
      </c>
      <c r="N440" s="824">
        <v>220117.39739999999</v>
      </c>
      <c r="O440" s="824">
        <v>385205.44540000003</v>
      </c>
      <c r="P440" s="824">
        <v>272421.36670000001</v>
      </c>
      <c r="Q440" s="824">
        <v>476737.39179999998</v>
      </c>
      <c r="R440" s="824">
        <v>306685.03960000002</v>
      </c>
      <c r="S440" s="824">
        <v>536698.81940000004</v>
      </c>
      <c r="T440" s="824">
        <v>340464.20059999998</v>
      </c>
      <c r="U440" s="824">
        <v>595812.35100000002</v>
      </c>
    </row>
    <row r="441" spans="1:21" ht="14.5">
      <c r="A441" s="823" t="s">
        <v>1181</v>
      </c>
      <c r="B441" s="823" t="s">
        <v>186</v>
      </c>
      <c r="C441" s="823" t="s">
        <v>193</v>
      </c>
      <c r="D441" s="823" t="s">
        <v>1029</v>
      </c>
      <c r="E441" s="823" t="s">
        <v>203</v>
      </c>
      <c r="F441" s="823" t="s">
        <v>1182</v>
      </c>
      <c r="G441" s="823" t="s">
        <v>21</v>
      </c>
      <c r="H441" s="824">
        <v>109582.88430000001</v>
      </c>
      <c r="I441" s="824">
        <v>175332.6176</v>
      </c>
      <c r="J441" s="824">
        <v>153416.03810000001</v>
      </c>
      <c r="K441" s="824">
        <v>245465.66450000001</v>
      </c>
      <c r="L441" s="824">
        <v>197249.19190000001</v>
      </c>
      <c r="M441" s="824">
        <v>315598.71169999999</v>
      </c>
      <c r="N441" s="824">
        <v>262998.92249999999</v>
      </c>
      <c r="O441" s="824">
        <v>420798.28220000002</v>
      </c>
      <c r="P441" s="824">
        <v>328748.6531</v>
      </c>
      <c r="Q441" s="824">
        <v>525997.85270000005</v>
      </c>
      <c r="R441" s="824">
        <v>372581.80680000002</v>
      </c>
      <c r="S441" s="824">
        <v>596130.89989999996</v>
      </c>
      <c r="T441" s="824">
        <v>416414.96059999999</v>
      </c>
      <c r="U441" s="824">
        <v>666263.94680000003</v>
      </c>
    </row>
    <row r="442" spans="1:21" ht="14.5">
      <c r="A442" s="823" t="s">
        <v>1181</v>
      </c>
      <c r="B442" s="823" t="s">
        <v>186</v>
      </c>
      <c r="C442" s="823" t="s">
        <v>193</v>
      </c>
      <c r="D442" s="823" t="s">
        <v>1029</v>
      </c>
      <c r="E442" s="823" t="s">
        <v>1031</v>
      </c>
      <c r="F442" s="823" t="s">
        <v>1179</v>
      </c>
      <c r="G442" s="823" t="s">
        <v>165</v>
      </c>
      <c r="H442" s="824">
        <v>125274.2735</v>
      </c>
      <c r="I442" s="824">
        <v>219229.97880000001</v>
      </c>
      <c r="J442" s="824">
        <v>162967.82060000001</v>
      </c>
      <c r="K442" s="824">
        <v>285193.68609999999</v>
      </c>
      <c r="L442" s="824">
        <v>196080.5453</v>
      </c>
      <c r="M442" s="824">
        <v>343140.95429999998</v>
      </c>
      <c r="N442" s="824">
        <v>235786.58730000001</v>
      </c>
      <c r="O442" s="824">
        <v>412626.52789999999</v>
      </c>
      <c r="P442" s="824">
        <v>277818.4657</v>
      </c>
      <c r="Q442" s="824">
        <v>486182.3149</v>
      </c>
      <c r="R442" s="824">
        <v>304538.12410000002</v>
      </c>
      <c r="S442" s="824">
        <v>532941.71719999996</v>
      </c>
      <c r="T442" s="824">
        <v>330402.32500000001</v>
      </c>
      <c r="U442" s="824">
        <v>578204.06889999995</v>
      </c>
    </row>
    <row r="443" spans="1:21" ht="14.5">
      <c r="A443" s="823" t="s">
        <v>1181</v>
      </c>
      <c r="B443" s="823" t="s">
        <v>186</v>
      </c>
      <c r="C443" s="823" t="s">
        <v>193</v>
      </c>
      <c r="D443" s="823" t="s">
        <v>1029</v>
      </c>
      <c r="E443" s="823" t="s">
        <v>1031</v>
      </c>
      <c r="F443" s="823" t="s">
        <v>1180</v>
      </c>
      <c r="G443" s="823" t="s">
        <v>19</v>
      </c>
      <c r="H443" s="824">
        <v>109817.83620000001</v>
      </c>
      <c r="I443" s="824">
        <v>192181.21340000001</v>
      </c>
      <c r="J443" s="824">
        <v>144331.7733</v>
      </c>
      <c r="K443" s="824">
        <v>252580.60320000001</v>
      </c>
      <c r="L443" s="824">
        <v>175980.86799999999</v>
      </c>
      <c r="M443" s="824">
        <v>307966.51890000002</v>
      </c>
      <c r="N443" s="824">
        <v>216708.92749999999</v>
      </c>
      <c r="O443" s="824">
        <v>379240.62310000003</v>
      </c>
      <c r="P443" s="824">
        <v>257756.64079999999</v>
      </c>
      <c r="Q443" s="824">
        <v>451074.1214</v>
      </c>
      <c r="R443" s="824">
        <v>284268.11050000001</v>
      </c>
      <c r="S443" s="824">
        <v>497469.19339999999</v>
      </c>
      <c r="T443" s="824">
        <v>309425.73149999999</v>
      </c>
      <c r="U443" s="824">
        <v>541495.03009999997</v>
      </c>
    </row>
    <row r="444" spans="1:21" ht="14.5">
      <c r="A444" s="823" t="s">
        <v>1181</v>
      </c>
      <c r="B444" s="823" t="s">
        <v>186</v>
      </c>
      <c r="C444" s="823" t="s">
        <v>193</v>
      </c>
      <c r="D444" s="823" t="s">
        <v>1029</v>
      </c>
      <c r="E444" s="823" t="s">
        <v>1031</v>
      </c>
      <c r="F444" s="823" t="s">
        <v>1181</v>
      </c>
      <c r="G444" s="823" t="s">
        <v>44</v>
      </c>
      <c r="H444" s="824">
        <v>96087.317500000005</v>
      </c>
      <c r="I444" s="824">
        <v>168152.80549999999</v>
      </c>
      <c r="J444" s="824">
        <v>130597.1925</v>
      </c>
      <c r="K444" s="824">
        <v>228545.08689999999</v>
      </c>
      <c r="L444" s="824">
        <v>165012.6887</v>
      </c>
      <c r="M444" s="824">
        <v>288772.20520000003</v>
      </c>
      <c r="N444" s="824">
        <v>217109.84640000001</v>
      </c>
      <c r="O444" s="824">
        <v>379942.23109999998</v>
      </c>
      <c r="P444" s="824">
        <v>268661.92790000001</v>
      </c>
      <c r="Q444" s="824">
        <v>470158.37390000001</v>
      </c>
      <c r="R444" s="824">
        <v>302424.34230000002</v>
      </c>
      <c r="S444" s="824">
        <v>529242.59920000006</v>
      </c>
      <c r="T444" s="824">
        <v>335702.24479999999</v>
      </c>
      <c r="U444" s="824">
        <v>587478.92830000003</v>
      </c>
    </row>
    <row r="445" spans="1:21" ht="14.5">
      <c r="A445" s="823" t="s">
        <v>1181</v>
      </c>
      <c r="B445" s="823" t="s">
        <v>186</v>
      </c>
      <c r="C445" s="823" t="s">
        <v>193</v>
      </c>
      <c r="D445" s="823" t="s">
        <v>1029</v>
      </c>
      <c r="E445" s="823" t="s">
        <v>1031</v>
      </c>
      <c r="F445" s="823" t="s">
        <v>1182</v>
      </c>
      <c r="G445" s="823" t="s">
        <v>21</v>
      </c>
      <c r="H445" s="824">
        <v>108522.0107</v>
      </c>
      <c r="I445" s="824">
        <v>173635.21969999999</v>
      </c>
      <c r="J445" s="824">
        <v>151930.8149</v>
      </c>
      <c r="K445" s="824">
        <v>243089.3075</v>
      </c>
      <c r="L445" s="824">
        <v>195339.61919999999</v>
      </c>
      <c r="M445" s="824">
        <v>312543.39549999998</v>
      </c>
      <c r="N445" s="824">
        <v>260452.82569999999</v>
      </c>
      <c r="O445" s="824">
        <v>416724.52720000001</v>
      </c>
      <c r="P445" s="824">
        <v>325566.03200000001</v>
      </c>
      <c r="Q445" s="824">
        <v>520905.65899999999</v>
      </c>
      <c r="R445" s="824">
        <v>368974.83630000002</v>
      </c>
      <c r="S445" s="824">
        <v>590359.74690000003</v>
      </c>
      <c r="T445" s="824">
        <v>412383.64059999998</v>
      </c>
      <c r="U445" s="824">
        <v>659813.83479999995</v>
      </c>
    </row>
    <row r="446" spans="1:21" ht="14.5">
      <c r="A446" s="823" t="s">
        <v>1181</v>
      </c>
      <c r="B446" s="823" t="s">
        <v>186</v>
      </c>
      <c r="C446" s="823" t="s">
        <v>193</v>
      </c>
      <c r="D446" s="823" t="s">
        <v>1029</v>
      </c>
      <c r="E446" s="823" t="s">
        <v>1032</v>
      </c>
      <c r="F446" s="823" t="s">
        <v>1179</v>
      </c>
      <c r="G446" s="823" t="s">
        <v>165</v>
      </c>
      <c r="H446" s="824">
        <v>125274.2735</v>
      </c>
      <c r="I446" s="824">
        <v>219229.97880000001</v>
      </c>
      <c r="J446" s="824">
        <v>162967.82060000001</v>
      </c>
      <c r="K446" s="824">
        <v>285193.68609999999</v>
      </c>
      <c r="L446" s="824">
        <v>196080.5453</v>
      </c>
      <c r="M446" s="824">
        <v>343140.95429999998</v>
      </c>
      <c r="N446" s="824">
        <v>235786.58730000001</v>
      </c>
      <c r="O446" s="824">
        <v>412626.52789999999</v>
      </c>
      <c r="P446" s="824">
        <v>277818.4657</v>
      </c>
      <c r="Q446" s="824">
        <v>486182.3149</v>
      </c>
      <c r="R446" s="824">
        <v>304538.12410000002</v>
      </c>
      <c r="S446" s="824">
        <v>532941.71719999996</v>
      </c>
      <c r="T446" s="824">
        <v>330402.32500000001</v>
      </c>
      <c r="U446" s="824">
        <v>578204.06889999995</v>
      </c>
    </row>
    <row r="447" spans="1:21" ht="14.5">
      <c r="A447" s="823" t="s">
        <v>1181</v>
      </c>
      <c r="B447" s="823" t="s">
        <v>186</v>
      </c>
      <c r="C447" s="823" t="s">
        <v>193</v>
      </c>
      <c r="D447" s="823" t="s">
        <v>1029</v>
      </c>
      <c r="E447" s="823" t="s">
        <v>1032</v>
      </c>
      <c r="F447" s="823" t="s">
        <v>1180</v>
      </c>
      <c r="G447" s="823" t="s">
        <v>19</v>
      </c>
      <c r="H447" s="824">
        <v>109817.83620000001</v>
      </c>
      <c r="I447" s="824">
        <v>192181.21340000001</v>
      </c>
      <c r="J447" s="824">
        <v>144331.7733</v>
      </c>
      <c r="K447" s="824">
        <v>252580.60320000001</v>
      </c>
      <c r="L447" s="824">
        <v>175980.86799999999</v>
      </c>
      <c r="M447" s="824">
        <v>307966.51890000002</v>
      </c>
      <c r="N447" s="824">
        <v>216708.92749999999</v>
      </c>
      <c r="O447" s="824">
        <v>379240.62310000003</v>
      </c>
      <c r="P447" s="824">
        <v>257756.64079999999</v>
      </c>
      <c r="Q447" s="824">
        <v>451074.1214</v>
      </c>
      <c r="R447" s="824">
        <v>284268.11050000001</v>
      </c>
      <c r="S447" s="824">
        <v>497469.19339999999</v>
      </c>
      <c r="T447" s="824">
        <v>309425.73149999999</v>
      </c>
      <c r="U447" s="824">
        <v>541495.03009999997</v>
      </c>
    </row>
    <row r="448" spans="1:21" ht="14.5">
      <c r="A448" s="823" t="s">
        <v>1181</v>
      </c>
      <c r="B448" s="823" t="s">
        <v>186</v>
      </c>
      <c r="C448" s="823" t="s">
        <v>193</v>
      </c>
      <c r="D448" s="823" t="s">
        <v>1029</v>
      </c>
      <c r="E448" s="823" t="s">
        <v>1032</v>
      </c>
      <c r="F448" s="823" t="s">
        <v>1181</v>
      </c>
      <c r="G448" s="823" t="s">
        <v>44</v>
      </c>
      <c r="H448" s="824">
        <v>96087.317500000005</v>
      </c>
      <c r="I448" s="824">
        <v>168152.80549999999</v>
      </c>
      <c r="J448" s="824">
        <v>130597.1925</v>
      </c>
      <c r="K448" s="824">
        <v>228545.08689999999</v>
      </c>
      <c r="L448" s="824">
        <v>165012.6887</v>
      </c>
      <c r="M448" s="824">
        <v>288772.20520000003</v>
      </c>
      <c r="N448" s="824">
        <v>217109.84640000001</v>
      </c>
      <c r="O448" s="824">
        <v>379942.23109999998</v>
      </c>
      <c r="P448" s="824">
        <v>268661.92790000001</v>
      </c>
      <c r="Q448" s="824">
        <v>470158.37390000001</v>
      </c>
      <c r="R448" s="824">
        <v>302424.34230000002</v>
      </c>
      <c r="S448" s="824">
        <v>529242.59920000006</v>
      </c>
      <c r="T448" s="824">
        <v>335702.24479999999</v>
      </c>
      <c r="U448" s="824">
        <v>587478.92830000003</v>
      </c>
    </row>
    <row r="449" spans="1:21" ht="14.5">
      <c r="A449" s="823" t="s">
        <v>1181</v>
      </c>
      <c r="B449" s="823" t="s">
        <v>186</v>
      </c>
      <c r="C449" s="823" t="s">
        <v>193</v>
      </c>
      <c r="D449" s="823" t="s">
        <v>1029</v>
      </c>
      <c r="E449" s="823" t="s">
        <v>1032</v>
      </c>
      <c r="F449" s="823" t="s">
        <v>1182</v>
      </c>
      <c r="G449" s="823" t="s">
        <v>21</v>
      </c>
      <c r="H449" s="824">
        <v>108522.0107</v>
      </c>
      <c r="I449" s="824">
        <v>173635.21969999999</v>
      </c>
      <c r="J449" s="824">
        <v>151930.8149</v>
      </c>
      <c r="K449" s="824">
        <v>243089.3075</v>
      </c>
      <c r="L449" s="824">
        <v>195339.61919999999</v>
      </c>
      <c r="M449" s="824">
        <v>312543.39549999998</v>
      </c>
      <c r="N449" s="824">
        <v>260452.82569999999</v>
      </c>
      <c r="O449" s="824">
        <v>416724.52720000001</v>
      </c>
      <c r="P449" s="824">
        <v>325566.03200000001</v>
      </c>
      <c r="Q449" s="824">
        <v>520905.65899999999</v>
      </c>
      <c r="R449" s="824">
        <v>368974.83630000002</v>
      </c>
      <c r="S449" s="824">
        <v>590359.74690000003</v>
      </c>
      <c r="T449" s="824">
        <v>412383.64059999998</v>
      </c>
      <c r="U449" s="824">
        <v>659813.83479999995</v>
      </c>
    </row>
    <row r="450" spans="1:21" ht="14.5">
      <c r="A450" s="823" t="s">
        <v>1181</v>
      </c>
      <c r="B450" s="823" t="s">
        <v>186</v>
      </c>
      <c r="C450" s="823" t="s">
        <v>193</v>
      </c>
      <c r="D450" s="823" t="s">
        <v>1029</v>
      </c>
      <c r="E450" s="823" t="s">
        <v>1033</v>
      </c>
      <c r="F450" s="823" t="s">
        <v>1179</v>
      </c>
      <c r="G450" s="823" t="s">
        <v>165</v>
      </c>
      <c r="H450" s="824">
        <v>124026.17479999999</v>
      </c>
      <c r="I450" s="824">
        <v>217045.80590000001</v>
      </c>
      <c r="J450" s="824">
        <v>161385.18520000001</v>
      </c>
      <c r="K450" s="824">
        <v>282424.07400000002</v>
      </c>
      <c r="L450" s="824">
        <v>194204.5601</v>
      </c>
      <c r="M450" s="824">
        <v>339857.98019999999</v>
      </c>
      <c r="N450" s="824">
        <v>233576.72949999999</v>
      </c>
      <c r="O450" s="824">
        <v>408759.27659999998</v>
      </c>
      <c r="P450" s="824">
        <v>275244.89559999999</v>
      </c>
      <c r="Q450" s="824">
        <v>481678.5673</v>
      </c>
      <c r="R450" s="824">
        <v>301730.35580000002</v>
      </c>
      <c r="S450" s="824">
        <v>528028.12250000006</v>
      </c>
      <c r="T450" s="824">
        <v>327388.19640000002</v>
      </c>
      <c r="U450" s="824">
        <v>572929.34380000003</v>
      </c>
    </row>
    <row r="451" spans="1:21" ht="14.5">
      <c r="A451" s="823" t="s">
        <v>1181</v>
      </c>
      <c r="B451" s="823" t="s">
        <v>186</v>
      </c>
      <c r="C451" s="823" t="s">
        <v>193</v>
      </c>
      <c r="D451" s="823" t="s">
        <v>1029</v>
      </c>
      <c r="E451" s="823" t="s">
        <v>1033</v>
      </c>
      <c r="F451" s="823" t="s">
        <v>1180</v>
      </c>
      <c r="G451" s="823" t="s">
        <v>19</v>
      </c>
      <c r="H451" s="824">
        <v>108569.7374</v>
      </c>
      <c r="I451" s="824">
        <v>189997.0405</v>
      </c>
      <c r="J451" s="824">
        <v>142749.1378</v>
      </c>
      <c r="K451" s="824">
        <v>249810.99110000001</v>
      </c>
      <c r="L451" s="824">
        <v>174104.88279999999</v>
      </c>
      <c r="M451" s="824">
        <v>304683.54479999997</v>
      </c>
      <c r="N451" s="824">
        <v>214499.06959999999</v>
      </c>
      <c r="O451" s="824">
        <v>375373.37180000002</v>
      </c>
      <c r="P451" s="824">
        <v>255183.07079999999</v>
      </c>
      <c r="Q451" s="824">
        <v>446570.3738</v>
      </c>
      <c r="R451" s="824">
        <v>281460.34220000001</v>
      </c>
      <c r="S451" s="824">
        <v>492555.59879999998</v>
      </c>
      <c r="T451" s="824">
        <v>306411.6029</v>
      </c>
      <c r="U451" s="824">
        <v>536220.30500000005</v>
      </c>
    </row>
    <row r="452" spans="1:21" ht="14.5">
      <c r="A452" s="823" t="s">
        <v>1181</v>
      </c>
      <c r="B452" s="823" t="s">
        <v>186</v>
      </c>
      <c r="C452" s="823" t="s">
        <v>193</v>
      </c>
      <c r="D452" s="823" t="s">
        <v>1029</v>
      </c>
      <c r="E452" s="823" t="s">
        <v>1033</v>
      </c>
      <c r="F452" s="823" t="s">
        <v>1181</v>
      </c>
      <c r="G452" s="823" t="s">
        <v>44</v>
      </c>
      <c r="H452" s="824">
        <v>94834.174899999998</v>
      </c>
      <c r="I452" s="824">
        <v>165959.80609999999</v>
      </c>
      <c r="J452" s="824">
        <v>128842.79300000001</v>
      </c>
      <c r="K452" s="824">
        <v>225474.88769999999</v>
      </c>
      <c r="L452" s="824">
        <v>162757.03219999999</v>
      </c>
      <c r="M452" s="824">
        <v>284824.8063</v>
      </c>
      <c r="N452" s="824">
        <v>214102.30429999999</v>
      </c>
      <c r="O452" s="824">
        <v>374679.03240000003</v>
      </c>
      <c r="P452" s="824">
        <v>264902.50030000001</v>
      </c>
      <c r="Q452" s="824">
        <v>463579.37560000003</v>
      </c>
      <c r="R452" s="824">
        <v>298163.65779999999</v>
      </c>
      <c r="S452" s="824">
        <v>521786.40110000002</v>
      </c>
      <c r="T452" s="824">
        <v>330940.30310000002</v>
      </c>
      <c r="U452" s="824">
        <v>579145.53049999999</v>
      </c>
    </row>
    <row r="453" spans="1:21" ht="14.5">
      <c r="A453" s="823" t="s">
        <v>1181</v>
      </c>
      <c r="B453" s="823" t="s">
        <v>186</v>
      </c>
      <c r="C453" s="823" t="s">
        <v>193</v>
      </c>
      <c r="D453" s="823" t="s">
        <v>1029</v>
      </c>
      <c r="E453" s="823" t="s">
        <v>1033</v>
      </c>
      <c r="F453" s="823" t="s">
        <v>1182</v>
      </c>
      <c r="G453" s="823" t="s">
        <v>21</v>
      </c>
      <c r="H453" s="824">
        <v>107461.14019999999</v>
      </c>
      <c r="I453" s="824">
        <v>171937.82689999999</v>
      </c>
      <c r="J453" s="824">
        <v>150445.5963</v>
      </c>
      <c r="K453" s="824">
        <v>240712.95749999999</v>
      </c>
      <c r="L453" s="824">
        <v>193430.05230000001</v>
      </c>
      <c r="M453" s="824">
        <v>309488.0883</v>
      </c>
      <c r="N453" s="824">
        <v>257906.73639999999</v>
      </c>
      <c r="O453" s="824">
        <v>412650.7844</v>
      </c>
      <c r="P453" s="824">
        <v>322383.42050000001</v>
      </c>
      <c r="Q453" s="824">
        <v>515813.4804</v>
      </c>
      <c r="R453" s="824">
        <v>365367.87660000002</v>
      </c>
      <c r="S453" s="824">
        <v>584588.61120000004</v>
      </c>
      <c r="T453" s="824">
        <v>408352.33260000002</v>
      </c>
      <c r="U453" s="824">
        <v>653363.74199999997</v>
      </c>
    </row>
    <row r="454" spans="1:21" ht="14.5">
      <c r="A454" s="823" t="s">
        <v>1181</v>
      </c>
      <c r="B454" s="823" t="s">
        <v>186</v>
      </c>
      <c r="C454" s="823" t="s">
        <v>193</v>
      </c>
      <c r="D454" s="823" t="s">
        <v>1029</v>
      </c>
      <c r="E454" s="823" t="s">
        <v>204</v>
      </c>
      <c r="F454" s="823" t="s">
        <v>1179</v>
      </c>
      <c r="G454" s="823" t="s">
        <v>165</v>
      </c>
      <c r="H454" s="824">
        <v>127179.67170000001</v>
      </c>
      <c r="I454" s="824">
        <v>222564.42559999999</v>
      </c>
      <c r="J454" s="824">
        <v>165463.8468</v>
      </c>
      <c r="K454" s="824">
        <v>289561.73190000001</v>
      </c>
      <c r="L454" s="824">
        <v>199095.64600000001</v>
      </c>
      <c r="M454" s="824">
        <v>348417.38040000002</v>
      </c>
      <c r="N454" s="824">
        <v>239431.67389999999</v>
      </c>
      <c r="O454" s="824">
        <v>419005.42930000002</v>
      </c>
      <c r="P454" s="824">
        <v>282126.09789999999</v>
      </c>
      <c r="Q454" s="824">
        <v>493720.67119999998</v>
      </c>
      <c r="R454" s="824">
        <v>309265.67509999999</v>
      </c>
      <c r="S454" s="824">
        <v>541214.93149999995</v>
      </c>
      <c r="T454" s="824">
        <v>335544.94099999999</v>
      </c>
      <c r="U454" s="824">
        <v>587203.64670000004</v>
      </c>
    </row>
    <row r="455" spans="1:21" ht="14.5">
      <c r="A455" s="823" t="s">
        <v>1181</v>
      </c>
      <c r="B455" s="823" t="s">
        <v>186</v>
      </c>
      <c r="C455" s="823" t="s">
        <v>193</v>
      </c>
      <c r="D455" s="823" t="s">
        <v>1029</v>
      </c>
      <c r="E455" s="823" t="s">
        <v>204</v>
      </c>
      <c r="F455" s="823" t="s">
        <v>1180</v>
      </c>
      <c r="G455" s="823" t="s">
        <v>19</v>
      </c>
      <c r="H455" s="824">
        <v>111423.1096</v>
      </c>
      <c r="I455" s="824">
        <v>194990.44200000001</v>
      </c>
      <c r="J455" s="824">
        <v>146465.93470000001</v>
      </c>
      <c r="K455" s="824">
        <v>256315.38579999999</v>
      </c>
      <c r="L455" s="824">
        <v>178605.68400000001</v>
      </c>
      <c r="M455" s="824">
        <v>312559.94699999999</v>
      </c>
      <c r="N455" s="824">
        <v>219983.57440000001</v>
      </c>
      <c r="O455" s="824">
        <v>384971.25520000001</v>
      </c>
      <c r="P455" s="824">
        <v>261674.72330000001</v>
      </c>
      <c r="Q455" s="824">
        <v>457930.7659</v>
      </c>
      <c r="R455" s="824">
        <v>288602.06939999998</v>
      </c>
      <c r="S455" s="824">
        <v>505053.62150000001</v>
      </c>
      <c r="T455" s="824">
        <v>314161.03529999999</v>
      </c>
      <c r="U455" s="824">
        <v>549781.81169999996</v>
      </c>
    </row>
    <row r="456" spans="1:21" ht="14.5">
      <c r="A456" s="823" t="s">
        <v>1181</v>
      </c>
      <c r="B456" s="823" t="s">
        <v>186</v>
      </c>
      <c r="C456" s="823" t="s">
        <v>193</v>
      </c>
      <c r="D456" s="823" t="s">
        <v>1029</v>
      </c>
      <c r="E456" s="823" t="s">
        <v>204</v>
      </c>
      <c r="F456" s="823" t="s">
        <v>1181</v>
      </c>
      <c r="G456" s="823" t="s">
        <v>44</v>
      </c>
      <c r="H456" s="824">
        <v>97423.849100000007</v>
      </c>
      <c r="I456" s="824">
        <v>170491.73579999999</v>
      </c>
      <c r="J456" s="824">
        <v>132392.12220000001</v>
      </c>
      <c r="K456" s="824">
        <v>231686.2139</v>
      </c>
      <c r="L456" s="824">
        <v>167264.1839</v>
      </c>
      <c r="M456" s="824">
        <v>292712.32189999998</v>
      </c>
      <c r="N456" s="824">
        <v>220055.39199999999</v>
      </c>
      <c r="O456" s="824">
        <v>385096.93609999999</v>
      </c>
      <c r="P456" s="824">
        <v>272290.94</v>
      </c>
      <c r="Q456" s="824">
        <v>476509.14510000002</v>
      </c>
      <c r="R456" s="824">
        <v>306497.2389</v>
      </c>
      <c r="S456" s="824">
        <v>536370.16799999995</v>
      </c>
      <c r="T456" s="824">
        <v>340209.6176</v>
      </c>
      <c r="U456" s="824">
        <v>595366.8308</v>
      </c>
    </row>
    <row r="457" spans="1:21" ht="14.5">
      <c r="A457" s="823" t="s">
        <v>1181</v>
      </c>
      <c r="B457" s="823" t="s">
        <v>186</v>
      </c>
      <c r="C457" s="823" t="s">
        <v>193</v>
      </c>
      <c r="D457" s="823" t="s">
        <v>1029</v>
      </c>
      <c r="E457" s="823" t="s">
        <v>204</v>
      </c>
      <c r="F457" s="823" t="s">
        <v>1182</v>
      </c>
      <c r="G457" s="823" t="s">
        <v>21</v>
      </c>
      <c r="H457" s="824">
        <v>110181.19469999999</v>
      </c>
      <c r="I457" s="824">
        <v>176289.91409999999</v>
      </c>
      <c r="J457" s="824">
        <v>154253.67249999999</v>
      </c>
      <c r="K457" s="824">
        <v>246805.87969999999</v>
      </c>
      <c r="L457" s="824">
        <v>198326.15040000001</v>
      </c>
      <c r="M457" s="824">
        <v>317321.84539999999</v>
      </c>
      <c r="N457" s="824">
        <v>264434.86729999998</v>
      </c>
      <c r="O457" s="824">
        <v>423095.79389999999</v>
      </c>
      <c r="P457" s="824">
        <v>330543.58399999997</v>
      </c>
      <c r="Q457" s="824">
        <v>528869.74230000004</v>
      </c>
      <c r="R457" s="824">
        <v>374616.06199999998</v>
      </c>
      <c r="S457" s="824">
        <v>599385.70799999998</v>
      </c>
      <c r="T457" s="824">
        <v>418688.53970000002</v>
      </c>
      <c r="U457" s="824">
        <v>669901.67359999998</v>
      </c>
    </row>
    <row r="458" spans="1:21" ht="14.5">
      <c r="A458" s="823" t="s">
        <v>1181</v>
      </c>
      <c r="B458" s="823" t="s">
        <v>186</v>
      </c>
      <c r="C458" s="823" t="s">
        <v>205</v>
      </c>
      <c r="D458" s="823" t="s">
        <v>475</v>
      </c>
      <c r="E458" s="823" t="s">
        <v>319</v>
      </c>
      <c r="F458" s="823" t="s">
        <v>1179</v>
      </c>
      <c r="G458" s="823" t="s">
        <v>165</v>
      </c>
      <c r="H458" s="824">
        <v>132729.62760000001</v>
      </c>
      <c r="I458" s="824">
        <v>232276.84830000001</v>
      </c>
      <c r="J458" s="824">
        <v>172341.5747</v>
      </c>
      <c r="K458" s="824">
        <v>301597.75589999999</v>
      </c>
      <c r="L458" s="824">
        <v>207135.3504</v>
      </c>
      <c r="M458" s="824">
        <v>362486.86330000003</v>
      </c>
      <c r="N458" s="824">
        <v>248715.4547</v>
      </c>
      <c r="O458" s="824">
        <v>435252.04570000002</v>
      </c>
      <c r="P458" s="824">
        <v>292812.63179999997</v>
      </c>
      <c r="Q458" s="824">
        <v>512422.10550000001</v>
      </c>
      <c r="R458" s="824">
        <v>320868.86050000001</v>
      </c>
      <c r="S458" s="824">
        <v>561520.50580000004</v>
      </c>
      <c r="T458" s="824">
        <v>347865.70079999999</v>
      </c>
      <c r="U458" s="824">
        <v>608764.97629999998</v>
      </c>
    </row>
    <row r="459" spans="1:21" ht="14.5">
      <c r="A459" s="823" t="s">
        <v>1181</v>
      </c>
      <c r="B459" s="823" t="s">
        <v>186</v>
      </c>
      <c r="C459" s="823" t="s">
        <v>205</v>
      </c>
      <c r="D459" s="823" t="s">
        <v>475</v>
      </c>
      <c r="E459" s="823" t="s">
        <v>319</v>
      </c>
      <c r="F459" s="823" t="s">
        <v>1180</v>
      </c>
      <c r="G459" s="823" t="s">
        <v>19</v>
      </c>
      <c r="H459" s="824">
        <v>117573.3149</v>
      </c>
      <c r="I459" s="824">
        <v>205753.30110000001</v>
      </c>
      <c r="J459" s="824">
        <v>154067.3921</v>
      </c>
      <c r="K459" s="824">
        <v>269617.9362</v>
      </c>
      <c r="L459" s="824">
        <v>187425.9578</v>
      </c>
      <c r="M459" s="824">
        <v>327995.42609999998</v>
      </c>
      <c r="N459" s="824">
        <v>230008.23449999999</v>
      </c>
      <c r="O459" s="824">
        <v>402514.41039999999</v>
      </c>
      <c r="P459" s="824">
        <v>273140.3566</v>
      </c>
      <c r="Q459" s="824">
        <v>477995.62390000001</v>
      </c>
      <c r="R459" s="824">
        <v>300992.43900000001</v>
      </c>
      <c r="S459" s="824">
        <v>526736.7683</v>
      </c>
      <c r="T459" s="824">
        <v>327296.41930000001</v>
      </c>
      <c r="U459" s="824">
        <v>572768.73380000005</v>
      </c>
    </row>
    <row r="460" spans="1:21" ht="14.5">
      <c r="A460" s="823" t="s">
        <v>1181</v>
      </c>
      <c r="B460" s="823" t="s">
        <v>186</v>
      </c>
      <c r="C460" s="823" t="s">
        <v>205</v>
      </c>
      <c r="D460" s="823" t="s">
        <v>475</v>
      </c>
      <c r="E460" s="823" t="s">
        <v>319</v>
      </c>
      <c r="F460" s="823" t="s">
        <v>1181</v>
      </c>
      <c r="G460" s="823" t="s">
        <v>44</v>
      </c>
      <c r="H460" s="824">
        <v>104149.36599999999</v>
      </c>
      <c r="I460" s="824">
        <v>182261.39060000001</v>
      </c>
      <c r="J460" s="824">
        <v>141960.27499999999</v>
      </c>
      <c r="K460" s="824">
        <v>248430.48130000001</v>
      </c>
      <c r="L460" s="824">
        <v>179678.6378</v>
      </c>
      <c r="M460" s="824">
        <v>314437.61619999999</v>
      </c>
      <c r="N460" s="824">
        <v>236720.89309999999</v>
      </c>
      <c r="O460" s="824">
        <v>414261.56290000002</v>
      </c>
      <c r="P460" s="824">
        <v>293228.65629999997</v>
      </c>
      <c r="Q460" s="824">
        <v>513150.14850000001</v>
      </c>
      <c r="R460" s="824">
        <v>330306.61849999998</v>
      </c>
      <c r="S460" s="824">
        <v>578036.58239999996</v>
      </c>
      <c r="T460" s="824">
        <v>366909.4767</v>
      </c>
      <c r="U460" s="824">
        <v>642091.58420000004</v>
      </c>
    </row>
    <row r="461" spans="1:21" ht="14.5">
      <c r="A461" s="823" t="s">
        <v>1181</v>
      </c>
      <c r="B461" s="823" t="s">
        <v>186</v>
      </c>
      <c r="C461" s="823" t="s">
        <v>205</v>
      </c>
      <c r="D461" s="823" t="s">
        <v>475</v>
      </c>
      <c r="E461" s="823" t="s">
        <v>319</v>
      </c>
      <c r="F461" s="823" t="s">
        <v>1182</v>
      </c>
      <c r="G461" s="823" t="s">
        <v>21</v>
      </c>
      <c r="H461" s="824">
        <v>114819.36500000001</v>
      </c>
      <c r="I461" s="824">
        <v>183710.98680000001</v>
      </c>
      <c r="J461" s="824">
        <v>160747.11110000001</v>
      </c>
      <c r="K461" s="824">
        <v>257195.38149999999</v>
      </c>
      <c r="L461" s="824">
        <v>206674.85709999999</v>
      </c>
      <c r="M461" s="824">
        <v>330679.77630000003</v>
      </c>
      <c r="N461" s="824">
        <v>275566.47610000003</v>
      </c>
      <c r="O461" s="824">
        <v>440906.36839999998</v>
      </c>
      <c r="P461" s="824">
        <v>344458.09519999998</v>
      </c>
      <c r="Q461" s="824">
        <v>551132.96039999998</v>
      </c>
      <c r="R461" s="824">
        <v>390385.84120000002</v>
      </c>
      <c r="S461" s="824">
        <v>624617.35519999999</v>
      </c>
      <c r="T461" s="824">
        <v>436313.5871</v>
      </c>
      <c r="U461" s="824">
        <v>698101.74990000005</v>
      </c>
    </row>
    <row r="462" spans="1:21" ht="14.5">
      <c r="A462" s="823" t="s">
        <v>1181</v>
      </c>
      <c r="B462" s="823" t="s">
        <v>186</v>
      </c>
      <c r="C462" s="823" t="s">
        <v>205</v>
      </c>
      <c r="D462" s="823" t="s">
        <v>475</v>
      </c>
      <c r="E462" s="823" t="s">
        <v>1034</v>
      </c>
      <c r="F462" s="823" t="s">
        <v>1179</v>
      </c>
      <c r="G462" s="823" t="s">
        <v>165</v>
      </c>
      <c r="H462" s="824">
        <v>130250.0475</v>
      </c>
      <c r="I462" s="824">
        <v>227937.58309999999</v>
      </c>
      <c r="J462" s="824">
        <v>169237.3308</v>
      </c>
      <c r="K462" s="824">
        <v>296165.32890000002</v>
      </c>
      <c r="L462" s="824">
        <v>203483.93030000001</v>
      </c>
      <c r="M462" s="824">
        <v>356096.87800000003</v>
      </c>
      <c r="N462" s="824">
        <v>244460.8757</v>
      </c>
      <c r="O462" s="824">
        <v>427806.53230000002</v>
      </c>
      <c r="P462" s="824">
        <v>287889.11489999999</v>
      </c>
      <c r="Q462" s="824">
        <v>503805.951</v>
      </c>
      <c r="R462" s="824">
        <v>315511.25640000001</v>
      </c>
      <c r="S462" s="824">
        <v>552144.69869999995</v>
      </c>
      <c r="T462" s="824">
        <v>342148.13709999999</v>
      </c>
      <c r="U462" s="824">
        <v>598759.23979999998</v>
      </c>
    </row>
    <row r="463" spans="1:21" ht="14.5">
      <c r="A463" s="823" t="s">
        <v>1181</v>
      </c>
      <c r="B463" s="823" t="s">
        <v>186</v>
      </c>
      <c r="C463" s="823" t="s">
        <v>205</v>
      </c>
      <c r="D463" s="823" t="s">
        <v>475</v>
      </c>
      <c r="E463" s="823" t="s">
        <v>1034</v>
      </c>
      <c r="F463" s="823" t="s">
        <v>1180</v>
      </c>
      <c r="G463" s="823" t="s">
        <v>19</v>
      </c>
      <c r="H463" s="824">
        <v>114943.6725</v>
      </c>
      <c r="I463" s="824">
        <v>201151.42679999999</v>
      </c>
      <c r="J463" s="824">
        <v>150782.21580000001</v>
      </c>
      <c r="K463" s="824">
        <v>263868.87770000001</v>
      </c>
      <c r="L463" s="824">
        <v>183579.3953</v>
      </c>
      <c r="M463" s="824">
        <v>321263.94170000002</v>
      </c>
      <c r="N463" s="824">
        <v>225568.4356</v>
      </c>
      <c r="O463" s="824">
        <v>394744.7623</v>
      </c>
      <c r="P463" s="824">
        <v>268022.0649</v>
      </c>
      <c r="Q463" s="824">
        <v>469038.61359999998</v>
      </c>
      <c r="R463" s="824">
        <v>295438.03889999999</v>
      </c>
      <c r="S463" s="824">
        <v>517016.56809999997</v>
      </c>
      <c r="T463" s="824">
        <v>321375.19959999999</v>
      </c>
      <c r="U463" s="824">
        <v>562406.59920000006</v>
      </c>
    </row>
    <row r="464" spans="1:21" ht="14.5">
      <c r="A464" s="823" t="s">
        <v>1181</v>
      </c>
      <c r="B464" s="823" t="s">
        <v>186</v>
      </c>
      <c r="C464" s="823" t="s">
        <v>205</v>
      </c>
      <c r="D464" s="823" t="s">
        <v>475</v>
      </c>
      <c r="E464" s="823" t="s">
        <v>1034</v>
      </c>
      <c r="F464" s="823" t="s">
        <v>1181</v>
      </c>
      <c r="G464" s="823" t="s">
        <v>44</v>
      </c>
      <c r="H464" s="824">
        <v>101371.48239999999</v>
      </c>
      <c r="I464" s="824">
        <v>177400.09419999999</v>
      </c>
      <c r="J464" s="824">
        <v>138033.13080000001</v>
      </c>
      <c r="K464" s="824">
        <v>241557.97880000001</v>
      </c>
      <c r="L464" s="824">
        <v>174601.31649999999</v>
      </c>
      <c r="M464" s="824">
        <v>305552.30379999999</v>
      </c>
      <c r="N464" s="824">
        <v>229922.90729999999</v>
      </c>
      <c r="O464" s="824">
        <v>402365.08779999998</v>
      </c>
      <c r="P464" s="824">
        <v>284704.71409999998</v>
      </c>
      <c r="Q464" s="824">
        <v>498233.24969999999</v>
      </c>
      <c r="R464" s="824">
        <v>320626.15870000003</v>
      </c>
      <c r="S464" s="824">
        <v>561095.77769999998</v>
      </c>
      <c r="T464" s="824">
        <v>356067.7953</v>
      </c>
      <c r="U464" s="824">
        <v>623118.64170000004</v>
      </c>
    </row>
    <row r="465" spans="1:21" ht="14.5">
      <c r="A465" s="823" t="s">
        <v>1181</v>
      </c>
      <c r="B465" s="823" t="s">
        <v>186</v>
      </c>
      <c r="C465" s="823" t="s">
        <v>205</v>
      </c>
      <c r="D465" s="823" t="s">
        <v>475</v>
      </c>
      <c r="E465" s="823" t="s">
        <v>1034</v>
      </c>
      <c r="F465" s="823" t="s">
        <v>1182</v>
      </c>
      <c r="G465" s="823" t="s">
        <v>21</v>
      </c>
      <c r="H465" s="824">
        <v>112731.55680000001</v>
      </c>
      <c r="I465" s="824">
        <v>180370.49359999999</v>
      </c>
      <c r="J465" s="824">
        <v>157824.1795</v>
      </c>
      <c r="K465" s="824">
        <v>252518.69089999999</v>
      </c>
      <c r="L465" s="824">
        <v>202916.80230000001</v>
      </c>
      <c r="M465" s="824">
        <v>324666.8885</v>
      </c>
      <c r="N465" s="824">
        <v>270555.73639999999</v>
      </c>
      <c r="O465" s="824">
        <v>432889.18459999998</v>
      </c>
      <c r="P465" s="824">
        <v>338194.6704</v>
      </c>
      <c r="Q465" s="824">
        <v>541111.48069999996</v>
      </c>
      <c r="R465" s="824">
        <v>383287.29310000001</v>
      </c>
      <c r="S465" s="824">
        <v>613259.67819999997</v>
      </c>
      <c r="T465" s="824">
        <v>428379.91580000002</v>
      </c>
      <c r="U465" s="824">
        <v>685407.87560000003</v>
      </c>
    </row>
    <row r="466" spans="1:21" ht="14.5">
      <c r="A466" s="823" t="s">
        <v>1181</v>
      </c>
      <c r="B466" s="823" t="s">
        <v>186</v>
      </c>
      <c r="C466" s="823" t="s">
        <v>205</v>
      </c>
      <c r="D466" s="823" t="s">
        <v>475</v>
      </c>
      <c r="E466" s="823" t="s">
        <v>206</v>
      </c>
      <c r="F466" s="823" t="s">
        <v>1179</v>
      </c>
      <c r="G466" s="823" t="s">
        <v>165</v>
      </c>
      <c r="H466" s="824">
        <v>122021.02650000001</v>
      </c>
      <c r="I466" s="824">
        <v>213536.79629999999</v>
      </c>
      <c r="J466" s="824">
        <v>158522.93979999999</v>
      </c>
      <c r="K466" s="824">
        <v>277415.14480000001</v>
      </c>
      <c r="L466" s="824">
        <v>190586.09030000001</v>
      </c>
      <c r="M466" s="824">
        <v>333525.658</v>
      </c>
      <c r="N466" s="824">
        <v>228940.7427</v>
      </c>
      <c r="O466" s="824">
        <v>400646.29969999997</v>
      </c>
      <c r="P466" s="824">
        <v>269595.43060000002</v>
      </c>
      <c r="Q466" s="824">
        <v>471792.0037</v>
      </c>
      <c r="R466" s="824">
        <v>295455.10749999998</v>
      </c>
      <c r="S466" s="824">
        <v>517046.43800000002</v>
      </c>
      <c r="T466" s="824">
        <v>320381.30979999999</v>
      </c>
      <c r="U466" s="824">
        <v>560667.29200000002</v>
      </c>
    </row>
    <row r="467" spans="1:21" ht="14.5">
      <c r="A467" s="823" t="s">
        <v>1181</v>
      </c>
      <c r="B467" s="823" t="s">
        <v>186</v>
      </c>
      <c r="C467" s="823" t="s">
        <v>205</v>
      </c>
      <c r="D467" s="823" t="s">
        <v>475</v>
      </c>
      <c r="E467" s="823" t="s">
        <v>206</v>
      </c>
      <c r="F467" s="823" t="s">
        <v>1180</v>
      </c>
      <c r="G467" s="823" t="s">
        <v>19</v>
      </c>
      <c r="H467" s="824">
        <v>107765.0889</v>
      </c>
      <c r="I467" s="824">
        <v>188588.90549999999</v>
      </c>
      <c r="J467" s="824">
        <v>141334.35219999999</v>
      </c>
      <c r="K467" s="824">
        <v>247335.1165</v>
      </c>
      <c r="L467" s="824">
        <v>172047.5526</v>
      </c>
      <c r="M467" s="824">
        <v>301083.21710000001</v>
      </c>
      <c r="N467" s="824">
        <v>211344.8426</v>
      </c>
      <c r="O467" s="824">
        <v>369853.47450000001</v>
      </c>
      <c r="P467" s="824">
        <v>251091.80549999999</v>
      </c>
      <c r="Q467" s="824">
        <v>439410.65960000001</v>
      </c>
      <c r="R467" s="824">
        <v>276759.46350000001</v>
      </c>
      <c r="S467" s="824">
        <v>484329.0612</v>
      </c>
      <c r="T467" s="824">
        <v>301033.96580000001</v>
      </c>
      <c r="U467" s="824">
        <v>526809.44019999995</v>
      </c>
    </row>
    <row r="468" spans="1:21" ht="14.5">
      <c r="A468" s="823" t="s">
        <v>1181</v>
      </c>
      <c r="B468" s="823" t="s">
        <v>186</v>
      </c>
      <c r="C468" s="823" t="s">
        <v>205</v>
      </c>
      <c r="D468" s="823" t="s">
        <v>475</v>
      </c>
      <c r="E468" s="823" t="s">
        <v>206</v>
      </c>
      <c r="F468" s="823" t="s">
        <v>1181</v>
      </c>
      <c r="G468" s="823" t="s">
        <v>44</v>
      </c>
      <c r="H468" s="824">
        <v>95127.191500000001</v>
      </c>
      <c r="I468" s="824">
        <v>166472.5851</v>
      </c>
      <c r="J468" s="824">
        <v>129557.87450000001</v>
      </c>
      <c r="K468" s="824">
        <v>226726.28049999999</v>
      </c>
      <c r="L468" s="824">
        <v>163901.5091</v>
      </c>
      <c r="M468" s="824">
        <v>286827.6409</v>
      </c>
      <c r="N468" s="824">
        <v>215854.0655</v>
      </c>
      <c r="O468" s="824">
        <v>377744.61469999998</v>
      </c>
      <c r="P468" s="824">
        <v>267303.88179999997</v>
      </c>
      <c r="Q468" s="824">
        <v>467781.79320000001</v>
      </c>
      <c r="R468" s="824">
        <v>301045.1594</v>
      </c>
      <c r="S468" s="824">
        <v>526829.02899999998</v>
      </c>
      <c r="T468" s="824">
        <v>334339.55699999997</v>
      </c>
      <c r="U468" s="824">
        <v>585094.22470000002</v>
      </c>
    </row>
    <row r="469" spans="1:21" ht="14.5">
      <c r="A469" s="823" t="s">
        <v>1181</v>
      </c>
      <c r="B469" s="823" t="s">
        <v>186</v>
      </c>
      <c r="C469" s="823" t="s">
        <v>205</v>
      </c>
      <c r="D469" s="823" t="s">
        <v>475</v>
      </c>
      <c r="E469" s="823" t="s">
        <v>206</v>
      </c>
      <c r="F469" s="823" t="s">
        <v>1182</v>
      </c>
      <c r="G469" s="823" t="s">
        <v>21</v>
      </c>
      <c r="H469" s="824">
        <v>105598.3213</v>
      </c>
      <c r="I469" s="824">
        <v>168957.31659999999</v>
      </c>
      <c r="J469" s="824">
        <v>147837.64980000001</v>
      </c>
      <c r="K469" s="824">
        <v>236540.2432</v>
      </c>
      <c r="L469" s="824">
        <v>190076.97829999999</v>
      </c>
      <c r="M469" s="824">
        <v>304123.16989999998</v>
      </c>
      <c r="N469" s="824">
        <v>253435.9711</v>
      </c>
      <c r="O469" s="824">
        <v>405497.55989999999</v>
      </c>
      <c r="P469" s="824">
        <v>316794.96399999998</v>
      </c>
      <c r="Q469" s="824">
        <v>506871.9498</v>
      </c>
      <c r="R469" s="824">
        <v>359034.29249999998</v>
      </c>
      <c r="S469" s="824">
        <v>574454.87659999996</v>
      </c>
      <c r="T469" s="824">
        <v>401273.62099999998</v>
      </c>
      <c r="U469" s="824">
        <v>642037.80319999997</v>
      </c>
    </row>
    <row r="470" spans="1:21" ht="14.5">
      <c r="A470" s="823" t="s">
        <v>1181</v>
      </c>
      <c r="B470" s="823" t="s">
        <v>186</v>
      </c>
      <c r="C470" s="823" t="s">
        <v>205</v>
      </c>
      <c r="D470" s="823" t="s">
        <v>475</v>
      </c>
      <c r="E470" s="823" t="s">
        <v>1035</v>
      </c>
      <c r="F470" s="823" t="s">
        <v>1179</v>
      </c>
      <c r="G470" s="823" t="s">
        <v>165</v>
      </c>
      <c r="H470" s="824">
        <v>129625.9981</v>
      </c>
      <c r="I470" s="824">
        <v>226845.49669999999</v>
      </c>
      <c r="J470" s="824">
        <v>168446.01310000001</v>
      </c>
      <c r="K470" s="824">
        <v>294780.52289999998</v>
      </c>
      <c r="L470" s="824">
        <v>202545.93770000001</v>
      </c>
      <c r="M470" s="824">
        <v>354455.3909</v>
      </c>
      <c r="N470" s="824">
        <v>243355.9467</v>
      </c>
      <c r="O470" s="824">
        <v>425872.90669999999</v>
      </c>
      <c r="P470" s="824">
        <v>286602.32980000001</v>
      </c>
      <c r="Q470" s="824">
        <v>501554.0772</v>
      </c>
      <c r="R470" s="824">
        <v>314107.37229999999</v>
      </c>
      <c r="S470" s="824">
        <v>549687.90150000004</v>
      </c>
      <c r="T470" s="824">
        <v>340641.07270000002</v>
      </c>
      <c r="U470" s="824">
        <v>596121.87730000005</v>
      </c>
    </row>
    <row r="471" spans="1:21" ht="14.5">
      <c r="A471" s="823" t="s">
        <v>1181</v>
      </c>
      <c r="B471" s="823" t="s">
        <v>186</v>
      </c>
      <c r="C471" s="823" t="s">
        <v>205</v>
      </c>
      <c r="D471" s="823" t="s">
        <v>475</v>
      </c>
      <c r="E471" s="823" t="s">
        <v>1035</v>
      </c>
      <c r="F471" s="823" t="s">
        <v>1180</v>
      </c>
      <c r="G471" s="823" t="s">
        <v>19</v>
      </c>
      <c r="H471" s="824">
        <v>114319.6231</v>
      </c>
      <c r="I471" s="824">
        <v>200059.34039999999</v>
      </c>
      <c r="J471" s="824">
        <v>149990.89809999999</v>
      </c>
      <c r="K471" s="824">
        <v>262484.07160000002</v>
      </c>
      <c r="L471" s="824">
        <v>182641.40270000001</v>
      </c>
      <c r="M471" s="824">
        <v>319622.4547</v>
      </c>
      <c r="N471" s="824">
        <v>224463.5067</v>
      </c>
      <c r="O471" s="824">
        <v>392811.13669999997</v>
      </c>
      <c r="P471" s="824">
        <v>266735.27980000002</v>
      </c>
      <c r="Q471" s="824">
        <v>466786.73979999998</v>
      </c>
      <c r="R471" s="824">
        <v>294034.15470000001</v>
      </c>
      <c r="S471" s="824">
        <v>514559.7708</v>
      </c>
      <c r="T471" s="824">
        <v>319868.13520000002</v>
      </c>
      <c r="U471" s="824">
        <v>559769.23659999995</v>
      </c>
    </row>
    <row r="472" spans="1:21" ht="14.5">
      <c r="A472" s="823" t="s">
        <v>1181</v>
      </c>
      <c r="B472" s="823" t="s">
        <v>186</v>
      </c>
      <c r="C472" s="823" t="s">
        <v>205</v>
      </c>
      <c r="D472" s="823" t="s">
        <v>475</v>
      </c>
      <c r="E472" s="823" t="s">
        <v>1035</v>
      </c>
      <c r="F472" s="823" t="s">
        <v>1181</v>
      </c>
      <c r="G472" s="823" t="s">
        <v>44</v>
      </c>
      <c r="H472" s="824">
        <v>100744.9111</v>
      </c>
      <c r="I472" s="824">
        <v>176303.59450000001</v>
      </c>
      <c r="J472" s="824">
        <v>137155.93100000001</v>
      </c>
      <c r="K472" s="824">
        <v>240022.87909999999</v>
      </c>
      <c r="L472" s="824">
        <v>173473.48819999999</v>
      </c>
      <c r="M472" s="824">
        <v>303578.60430000001</v>
      </c>
      <c r="N472" s="824">
        <v>228419.13630000001</v>
      </c>
      <c r="O472" s="824">
        <v>399733.48849999998</v>
      </c>
      <c r="P472" s="824">
        <v>282825.00030000001</v>
      </c>
      <c r="Q472" s="824">
        <v>494943.75050000002</v>
      </c>
      <c r="R472" s="824">
        <v>318495.81640000001</v>
      </c>
      <c r="S472" s="824">
        <v>557367.67870000005</v>
      </c>
      <c r="T472" s="824">
        <v>353686.82439999998</v>
      </c>
      <c r="U472" s="824">
        <v>618951.94279999996</v>
      </c>
    </row>
    <row r="473" spans="1:21" ht="14.5">
      <c r="A473" s="823" t="s">
        <v>1181</v>
      </c>
      <c r="B473" s="823" t="s">
        <v>186</v>
      </c>
      <c r="C473" s="823" t="s">
        <v>205</v>
      </c>
      <c r="D473" s="823" t="s">
        <v>475</v>
      </c>
      <c r="E473" s="823" t="s">
        <v>1035</v>
      </c>
      <c r="F473" s="823" t="s">
        <v>1182</v>
      </c>
      <c r="G473" s="823" t="s">
        <v>21</v>
      </c>
      <c r="H473" s="824">
        <v>112201.1216</v>
      </c>
      <c r="I473" s="824">
        <v>179521.7972</v>
      </c>
      <c r="J473" s="824">
        <v>157081.57019999999</v>
      </c>
      <c r="K473" s="824">
        <v>251330.516</v>
      </c>
      <c r="L473" s="824">
        <v>201962.01879999999</v>
      </c>
      <c r="M473" s="824">
        <v>323139.23489999998</v>
      </c>
      <c r="N473" s="824">
        <v>269282.69170000002</v>
      </c>
      <c r="O473" s="824">
        <v>430852.31319999998</v>
      </c>
      <c r="P473" s="824">
        <v>336603.36469999998</v>
      </c>
      <c r="Q473" s="824">
        <v>538565.39139999996</v>
      </c>
      <c r="R473" s="824">
        <v>381483.81329999998</v>
      </c>
      <c r="S473" s="824">
        <v>610374.11029999994</v>
      </c>
      <c r="T473" s="824">
        <v>426364.26189999998</v>
      </c>
      <c r="U473" s="824">
        <v>682182.82920000004</v>
      </c>
    </row>
    <row r="474" spans="1:21" ht="14.5">
      <c r="A474" s="823" t="s">
        <v>1181</v>
      </c>
      <c r="B474" s="823" t="s">
        <v>186</v>
      </c>
      <c r="C474" s="823" t="s">
        <v>205</v>
      </c>
      <c r="D474" s="823" t="s">
        <v>475</v>
      </c>
      <c r="E474" s="823" t="s">
        <v>1036</v>
      </c>
      <c r="F474" s="823" t="s">
        <v>1179</v>
      </c>
      <c r="G474" s="823" t="s">
        <v>165</v>
      </c>
      <c r="H474" s="824">
        <v>120756.3026</v>
      </c>
      <c r="I474" s="824">
        <v>211323.52970000001</v>
      </c>
      <c r="J474" s="824">
        <v>156879.26790000001</v>
      </c>
      <c r="K474" s="824">
        <v>274538.71889999998</v>
      </c>
      <c r="L474" s="824">
        <v>188609.54370000001</v>
      </c>
      <c r="M474" s="824">
        <v>330066.70140000002</v>
      </c>
      <c r="N474" s="824">
        <v>226565.73490000001</v>
      </c>
      <c r="O474" s="824">
        <v>396490.03610000003</v>
      </c>
      <c r="P474" s="824">
        <v>266798.22200000001</v>
      </c>
      <c r="Q474" s="824">
        <v>466896.8885</v>
      </c>
      <c r="R474" s="824">
        <v>292389.3898</v>
      </c>
      <c r="S474" s="824">
        <v>511681.43219999998</v>
      </c>
      <c r="T474" s="824">
        <v>317056.46960000001</v>
      </c>
      <c r="U474" s="824">
        <v>554848.82180000003</v>
      </c>
    </row>
    <row r="475" spans="1:21" ht="14.5">
      <c r="A475" s="823" t="s">
        <v>1181</v>
      </c>
      <c r="B475" s="823" t="s">
        <v>186</v>
      </c>
      <c r="C475" s="823" t="s">
        <v>205</v>
      </c>
      <c r="D475" s="823" t="s">
        <v>475</v>
      </c>
      <c r="E475" s="823" t="s">
        <v>1036</v>
      </c>
      <c r="F475" s="823" t="s">
        <v>1180</v>
      </c>
      <c r="G475" s="823" t="s">
        <v>19</v>
      </c>
      <c r="H475" s="824">
        <v>106650.42750000001</v>
      </c>
      <c r="I475" s="824">
        <v>186638.24799999999</v>
      </c>
      <c r="J475" s="824">
        <v>139871.61259999999</v>
      </c>
      <c r="K475" s="824">
        <v>244775.32209999999</v>
      </c>
      <c r="L475" s="824">
        <v>170266.14840000001</v>
      </c>
      <c r="M475" s="824">
        <v>297965.75959999999</v>
      </c>
      <c r="N475" s="824">
        <v>209155.05470000001</v>
      </c>
      <c r="O475" s="824">
        <v>366021.3456</v>
      </c>
      <c r="P475" s="824">
        <v>248489.37169999999</v>
      </c>
      <c r="Q475" s="824">
        <v>434856.40049999999</v>
      </c>
      <c r="R475" s="824">
        <v>273890.54200000002</v>
      </c>
      <c r="S475" s="824">
        <v>479308.4485</v>
      </c>
      <c r="T475" s="824">
        <v>297912.7818</v>
      </c>
      <c r="U475" s="824">
        <v>521347.36810000002</v>
      </c>
    </row>
    <row r="476" spans="1:21" ht="14.5">
      <c r="A476" s="823" t="s">
        <v>1181</v>
      </c>
      <c r="B476" s="823" t="s">
        <v>186</v>
      </c>
      <c r="C476" s="823" t="s">
        <v>205</v>
      </c>
      <c r="D476" s="823" t="s">
        <v>475</v>
      </c>
      <c r="E476" s="823" t="s">
        <v>1036</v>
      </c>
      <c r="F476" s="823" t="s">
        <v>1181</v>
      </c>
      <c r="G476" s="823" t="s">
        <v>44</v>
      </c>
      <c r="H476" s="824">
        <v>94145.640100000004</v>
      </c>
      <c r="I476" s="824">
        <v>164754.8702</v>
      </c>
      <c r="J476" s="824">
        <v>128221.80989999999</v>
      </c>
      <c r="K476" s="824">
        <v>224388.1672</v>
      </c>
      <c r="L476" s="824">
        <v>162211.84729999999</v>
      </c>
      <c r="M476" s="824">
        <v>283870.7328</v>
      </c>
      <c r="N476" s="824">
        <v>213629.40719999999</v>
      </c>
      <c r="O476" s="824">
        <v>373851.46250000002</v>
      </c>
      <c r="P476" s="824">
        <v>264549.51880000002</v>
      </c>
      <c r="Q476" s="824">
        <v>462961.658</v>
      </c>
      <c r="R476" s="824">
        <v>297943.54009999998</v>
      </c>
      <c r="S476" s="824">
        <v>521401.19500000001</v>
      </c>
      <c r="T476" s="824">
        <v>330895.38520000002</v>
      </c>
      <c r="U476" s="824">
        <v>579066.92409999995</v>
      </c>
    </row>
    <row r="477" spans="1:21" ht="14.5">
      <c r="A477" s="823" t="s">
        <v>1181</v>
      </c>
      <c r="B477" s="823" t="s">
        <v>186</v>
      </c>
      <c r="C477" s="823" t="s">
        <v>205</v>
      </c>
      <c r="D477" s="823" t="s">
        <v>475</v>
      </c>
      <c r="E477" s="823" t="s">
        <v>1036</v>
      </c>
      <c r="F477" s="823" t="s">
        <v>1182</v>
      </c>
      <c r="G477" s="823" t="s">
        <v>21</v>
      </c>
      <c r="H477" s="824">
        <v>104503.5117</v>
      </c>
      <c r="I477" s="824">
        <v>167205.62119999999</v>
      </c>
      <c r="J477" s="824">
        <v>146304.91639999999</v>
      </c>
      <c r="K477" s="824">
        <v>234087.86960000001</v>
      </c>
      <c r="L477" s="824">
        <v>188106.321</v>
      </c>
      <c r="M477" s="824">
        <v>300970.11810000002</v>
      </c>
      <c r="N477" s="824">
        <v>250808.42800000001</v>
      </c>
      <c r="O477" s="824">
        <v>401293.49089999998</v>
      </c>
      <c r="P477" s="824">
        <v>313510.53509999998</v>
      </c>
      <c r="Q477" s="824">
        <v>501616.86349999998</v>
      </c>
      <c r="R477" s="824">
        <v>355311.93979999999</v>
      </c>
      <c r="S477" s="824">
        <v>568499.11210000003</v>
      </c>
      <c r="T477" s="824">
        <v>397113.3444</v>
      </c>
      <c r="U477" s="824">
        <v>635381.36049999995</v>
      </c>
    </row>
    <row r="478" spans="1:21" ht="14.5">
      <c r="A478" s="823" t="s">
        <v>1181</v>
      </c>
      <c r="B478" s="823" t="s">
        <v>186</v>
      </c>
      <c r="C478" s="823" t="s">
        <v>205</v>
      </c>
      <c r="D478" s="823" t="s">
        <v>475</v>
      </c>
      <c r="E478" s="823" t="s">
        <v>207</v>
      </c>
      <c r="F478" s="823" t="s">
        <v>1179</v>
      </c>
      <c r="G478" s="823" t="s">
        <v>165</v>
      </c>
      <c r="H478" s="824">
        <v>123943.05349999999</v>
      </c>
      <c r="I478" s="824">
        <v>216900.34359999999</v>
      </c>
      <c r="J478" s="824">
        <v>161080.00760000001</v>
      </c>
      <c r="K478" s="824">
        <v>281890.01329999999</v>
      </c>
      <c r="L478" s="824">
        <v>193701.7585</v>
      </c>
      <c r="M478" s="824">
        <v>338978.07750000001</v>
      </c>
      <c r="N478" s="824">
        <v>232750.98670000001</v>
      </c>
      <c r="O478" s="824">
        <v>407314.2267</v>
      </c>
      <c r="P478" s="824">
        <v>274126.71039999998</v>
      </c>
      <c r="Q478" s="824">
        <v>479721.74320000003</v>
      </c>
      <c r="R478" s="824">
        <v>300440.6177</v>
      </c>
      <c r="S478" s="824">
        <v>525771.08089999994</v>
      </c>
      <c r="T478" s="824">
        <v>325834.64799999999</v>
      </c>
      <c r="U478" s="824">
        <v>570210.63399999996</v>
      </c>
    </row>
    <row r="479" spans="1:21" ht="14.5">
      <c r="A479" s="823" t="s">
        <v>1181</v>
      </c>
      <c r="B479" s="823" t="s">
        <v>186</v>
      </c>
      <c r="C479" s="823" t="s">
        <v>205</v>
      </c>
      <c r="D479" s="823" t="s">
        <v>475</v>
      </c>
      <c r="E479" s="823" t="s">
        <v>207</v>
      </c>
      <c r="F479" s="823" t="s">
        <v>1180</v>
      </c>
      <c r="G479" s="823" t="s">
        <v>19</v>
      </c>
      <c r="H479" s="824">
        <v>109236.9279</v>
      </c>
      <c r="I479" s="824">
        <v>191164.62390000001</v>
      </c>
      <c r="J479" s="824">
        <v>143348.62179999999</v>
      </c>
      <c r="K479" s="824">
        <v>250860.0883</v>
      </c>
      <c r="L479" s="824">
        <v>174577.7928</v>
      </c>
      <c r="M479" s="824">
        <v>305511.13740000001</v>
      </c>
      <c r="N479" s="824">
        <v>214599.42600000001</v>
      </c>
      <c r="O479" s="824">
        <v>375548.99550000002</v>
      </c>
      <c r="P479" s="824">
        <v>255038.75959999999</v>
      </c>
      <c r="Q479" s="824">
        <v>446317.82949999999</v>
      </c>
      <c r="R479" s="824">
        <v>281154.5845</v>
      </c>
      <c r="S479" s="824">
        <v>492020.52279999998</v>
      </c>
      <c r="T479" s="824">
        <v>305876.33470000001</v>
      </c>
      <c r="U479" s="824">
        <v>535283.58570000005</v>
      </c>
    </row>
    <row r="480" spans="1:21" ht="14.5">
      <c r="A480" s="823" t="s">
        <v>1181</v>
      </c>
      <c r="B480" s="823" t="s">
        <v>186</v>
      </c>
      <c r="C480" s="823" t="s">
        <v>205</v>
      </c>
      <c r="D480" s="823" t="s">
        <v>475</v>
      </c>
      <c r="E480" s="823" t="s">
        <v>207</v>
      </c>
      <c r="F480" s="823" t="s">
        <v>1181</v>
      </c>
      <c r="G480" s="823" t="s">
        <v>44</v>
      </c>
      <c r="H480" s="824">
        <v>96192.134099999996</v>
      </c>
      <c r="I480" s="824">
        <v>168336.2347</v>
      </c>
      <c r="J480" s="824">
        <v>130934.4722</v>
      </c>
      <c r="K480" s="824">
        <v>229135.32629999999</v>
      </c>
      <c r="L480" s="824">
        <v>165587.0129</v>
      </c>
      <c r="M480" s="824">
        <v>289777.27250000002</v>
      </c>
      <c r="N480" s="824">
        <v>218016.73180000001</v>
      </c>
      <c r="O480" s="824">
        <v>381529.2806</v>
      </c>
      <c r="P480" s="824">
        <v>269927.8346</v>
      </c>
      <c r="Q480" s="824">
        <v>472373.71059999999</v>
      </c>
      <c r="R480" s="824">
        <v>303958.99650000001</v>
      </c>
      <c r="S480" s="824">
        <v>531928.2439</v>
      </c>
      <c r="T480" s="824">
        <v>337529.16639999999</v>
      </c>
      <c r="U480" s="824">
        <v>590676.04110000003</v>
      </c>
    </row>
    <row r="481" spans="1:21" ht="14.5">
      <c r="A481" s="823" t="s">
        <v>1181</v>
      </c>
      <c r="B481" s="823" t="s">
        <v>186</v>
      </c>
      <c r="C481" s="823" t="s">
        <v>205</v>
      </c>
      <c r="D481" s="823" t="s">
        <v>475</v>
      </c>
      <c r="E481" s="823" t="s">
        <v>207</v>
      </c>
      <c r="F481" s="823" t="s">
        <v>1182</v>
      </c>
      <c r="G481" s="823" t="s">
        <v>21</v>
      </c>
      <c r="H481" s="824">
        <v>107291.44779999999</v>
      </c>
      <c r="I481" s="824">
        <v>171666.31899999999</v>
      </c>
      <c r="J481" s="824">
        <v>150208.0269</v>
      </c>
      <c r="K481" s="824">
        <v>240332.84650000001</v>
      </c>
      <c r="L481" s="824">
        <v>193124.606</v>
      </c>
      <c r="M481" s="824">
        <v>308999.37420000002</v>
      </c>
      <c r="N481" s="824">
        <v>257499.47459999999</v>
      </c>
      <c r="O481" s="824">
        <v>411999.16560000001</v>
      </c>
      <c r="P481" s="824">
        <v>321874.34330000001</v>
      </c>
      <c r="Q481" s="824">
        <v>514998.95699999999</v>
      </c>
      <c r="R481" s="824">
        <v>364790.92249999999</v>
      </c>
      <c r="S481" s="824">
        <v>583665.48459999997</v>
      </c>
      <c r="T481" s="824">
        <v>407707.50160000002</v>
      </c>
      <c r="U481" s="824">
        <v>652332.0122</v>
      </c>
    </row>
    <row r="482" spans="1:21" ht="14.5">
      <c r="A482" s="823" t="s">
        <v>1181</v>
      </c>
      <c r="B482" s="823" t="s">
        <v>186</v>
      </c>
      <c r="C482" s="823" t="s">
        <v>205</v>
      </c>
      <c r="D482" s="823" t="s">
        <v>475</v>
      </c>
      <c r="E482" s="823" t="s">
        <v>208</v>
      </c>
      <c r="F482" s="823" t="s">
        <v>1179</v>
      </c>
      <c r="G482" s="823" t="s">
        <v>165</v>
      </c>
      <c r="H482" s="824">
        <v>123285.75019999999</v>
      </c>
      <c r="I482" s="824">
        <v>215750.06299999999</v>
      </c>
      <c r="J482" s="824">
        <v>160166.61180000001</v>
      </c>
      <c r="K482" s="824">
        <v>280291.57069999998</v>
      </c>
      <c r="L482" s="824">
        <v>192562.63690000001</v>
      </c>
      <c r="M482" s="824">
        <v>336984.61459999997</v>
      </c>
      <c r="N482" s="824">
        <v>231315.75039999999</v>
      </c>
      <c r="O482" s="824">
        <v>404802.56329999998</v>
      </c>
      <c r="P482" s="824">
        <v>272392.63929999998</v>
      </c>
      <c r="Q482" s="824">
        <v>476687.11869999999</v>
      </c>
      <c r="R482" s="824">
        <v>298520.82500000001</v>
      </c>
      <c r="S482" s="824">
        <v>522411.44380000001</v>
      </c>
      <c r="T482" s="824">
        <v>323706.14980000001</v>
      </c>
      <c r="U482" s="824">
        <v>566485.7622</v>
      </c>
    </row>
    <row r="483" spans="1:21" ht="14.5">
      <c r="A483" s="823" t="s">
        <v>1181</v>
      </c>
      <c r="B483" s="823" t="s">
        <v>186</v>
      </c>
      <c r="C483" s="823" t="s">
        <v>205</v>
      </c>
      <c r="D483" s="823" t="s">
        <v>475</v>
      </c>
      <c r="E483" s="823" t="s">
        <v>208</v>
      </c>
      <c r="F483" s="823" t="s">
        <v>1180</v>
      </c>
      <c r="G483" s="823" t="s">
        <v>19</v>
      </c>
      <c r="H483" s="824">
        <v>108879.7503</v>
      </c>
      <c r="I483" s="824">
        <v>190539.56299999999</v>
      </c>
      <c r="J483" s="824">
        <v>142797.09179999999</v>
      </c>
      <c r="K483" s="824">
        <v>249894.91080000001</v>
      </c>
      <c r="L483" s="824">
        <v>173828.95689999999</v>
      </c>
      <c r="M483" s="824">
        <v>304200.67469999997</v>
      </c>
      <c r="N483" s="824">
        <v>213534.6305</v>
      </c>
      <c r="O483" s="824">
        <v>373685.60330000002</v>
      </c>
      <c r="P483" s="824">
        <v>253694.23929999999</v>
      </c>
      <c r="Q483" s="824">
        <v>443964.91879999998</v>
      </c>
      <c r="R483" s="824">
        <v>279628.38510000001</v>
      </c>
      <c r="S483" s="824">
        <v>489349.67389999999</v>
      </c>
      <c r="T483" s="824">
        <v>304155.14990000002</v>
      </c>
      <c r="U483" s="824">
        <v>532271.51229999994</v>
      </c>
    </row>
    <row r="484" spans="1:21" ht="14.5">
      <c r="A484" s="823" t="s">
        <v>1181</v>
      </c>
      <c r="B484" s="823" t="s">
        <v>186</v>
      </c>
      <c r="C484" s="823" t="s">
        <v>205</v>
      </c>
      <c r="D484" s="823" t="s">
        <v>475</v>
      </c>
      <c r="E484" s="823" t="s">
        <v>208</v>
      </c>
      <c r="F484" s="823" t="s">
        <v>1181</v>
      </c>
      <c r="G484" s="823" t="s">
        <v>44</v>
      </c>
      <c r="H484" s="824">
        <v>96108.742899999997</v>
      </c>
      <c r="I484" s="824">
        <v>168190.3002</v>
      </c>
      <c r="J484" s="824">
        <v>130893.9393</v>
      </c>
      <c r="K484" s="824">
        <v>229064.39379999999</v>
      </c>
      <c r="L484" s="824">
        <v>165591.17079999999</v>
      </c>
      <c r="M484" s="824">
        <v>289784.549</v>
      </c>
      <c r="N484" s="824">
        <v>218078.72390000001</v>
      </c>
      <c r="O484" s="824">
        <v>381637.76679999998</v>
      </c>
      <c r="P484" s="824">
        <v>270058.24479999999</v>
      </c>
      <c r="Q484" s="824">
        <v>472601.92849999998</v>
      </c>
      <c r="R484" s="824">
        <v>304146.77889999998</v>
      </c>
      <c r="S484" s="824">
        <v>532256.86289999995</v>
      </c>
      <c r="T484" s="824">
        <v>337783.72879999998</v>
      </c>
      <c r="U484" s="824">
        <v>591121.52540000004</v>
      </c>
    </row>
    <row r="485" spans="1:21" ht="14.5">
      <c r="A485" s="823" t="s">
        <v>1181</v>
      </c>
      <c r="B485" s="823" t="s">
        <v>186</v>
      </c>
      <c r="C485" s="823" t="s">
        <v>205</v>
      </c>
      <c r="D485" s="823" t="s">
        <v>475</v>
      </c>
      <c r="E485" s="823" t="s">
        <v>208</v>
      </c>
      <c r="F485" s="823" t="s">
        <v>1182</v>
      </c>
      <c r="G485" s="823" t="s">
        <v>21</v>
      </c>
      <c r="H485" s="824">
        <v>106693.13099999999</v>
      </c>
      <c r="I485" s="824">
        <v>170709.01199999999</v>
      </c>
      <c r="J485" s="824">
        <v>149370.38329999999</v>
      </c>
      <c r="K485" s="824">
        <v>238992.61679999999</v>
      </c>
      <c r="L485" s="824">
        <v>192047.63570000001</v>
      </c>
      <c r="M485" s="824">
        <v>307276.22169999999</v>
      </c>
      <c r="N485" s="824">
        <v>256063.51430000001</v>
      </c>
      <c r="O485" s="824">
        <v>409701.62890000001</v>
      </c>
      <c r="P485" s="824">
        <v>320079.39279999997</v>
      </c>
      <c r="Q485" s="824">
        <v>512127.03600000002</v>
      </c>
      <c r="R485" s="824">
        <v>362756.64520000003</v>
      </c>
      <c r="S485" s="824">
        <v>580410.64099999995</v>
      </c>
      <c r="T485" s="824">
        <v>405433.89750000002</v>
      </c>
      <c r="U485" s="824">
        <v>648694.24580000003</v>
      </c>
    </row>
    <row r="486" spans="1:21" ht="14.5">
      <c r="A486" s="823" t="s">
        <v>1181</v>
      </c>
      <c r="B486" s="823" t="s">
        <v>186</v>
      </c>
      <c r="C486" s="823" t="s">
        <v>205</v>
      </c>
      <c r="D486" s="823" t="s">
        <v>475</v>
      </c>
      <c r="E486" s="823" t="s">
        <v>1037</v>
      </c>
      <c r="F486" s="823" t="s">
        <v>1179</v>
      </c>
      <c r="G486" s="823" t="s">
        <v>165</v>
      </c>
      <c r="H486" s="824">
        <v>125848.45170000001</v>
      </c>
      <c r="I486" s="824">
        <v>220234.7905</v>
      </c>
      <c r="J486" s="824">
        <v>163576.0337</v>
      </c>
      <c r="K486" s="824">
        <v>286258.05900000001</v>
      </c>
      <c r="L486" s="824">
        <v>196716.85920000001</v>
      </c>
      <c r="M486" s="824">
        <v>344254.5037</v>
      </c>
      <c r="N486" s="824">
        <v>236396.07320000001</v>
      </c>
      <c r="O486" s="824">
        <v>413693.12829999998</v>
      </c>
      <c r="P486" s="824">
        <v>278434.34269999998</v>
      </c>
      <c r="Q486" s="824">
        <v>487260.09950000001</v>
      </c>
      <c r="R486" s="824">
        <v>305168.16879999998</v>
      </c>
      <c r="S486" s="824">
        <v>534044.29520000005</v>
      </c>
      <c r="T486" s="824">
        <v>330977.26390000002</v>
      </c>
      <c r="U486" s="824">
        <v>579210.21180000005</v>
      </c>
    </row>
    <row r="487" spans="1:21" ht="14.5">
      <c r="A487" s="823" t="s">
        <v>1181</v>
      </c>
      <c r="B487" s="823" t="s">
        <v>186</v>
      </c>
      <c r="C487" s="823" t="s">
        <v>205</v>
      </c>
      <c r="D487" s="823" t="s">
        <v>475</v>
      </c>
      <c r="E487" s="823" t="s">
        <v>1037</v>
      </c>
      <c r="F487" s="823" t="s">
        <v>1180</v>
      </c>
      <c r="G487" s="823" t="s">
        <v>19</v>
      </c>
      <c r="H487" s="824">
        <v>110842.20140000001</v>
      </c>
      <c r="I487" s="824">
        <v>193973.85250000001</v>
      </c>
      <c r="J487" s="824">
        <v>145482.78339999999</v>
      </c>
      <c r="K487" s="824">
        <v>254594.87090000001</v>
      </c>
      <c r="L487" s="824">
        <v>177202.60879999999</v>
      </c>
      <c r="M487" s="824">
        <v>310104.56540000002</v>
      </c>
      <c r="N487" s="824">
        <v>217874.0729</v>
      </c>
      <c r="O487" s="824">
        <v>381279.62760000001</v>
      </c>
      <c r="P487" s="824">
        <v>258956.84220000001</v>
      </c>
      <c r="Q487" s="824">
        <v>453174.47389999998</v>
      </c>
      <c r="R487" s="824">
        <v>285488.54330000002</v>
      </c>
      <c r="S487" s="824">
        <v>499604.9509</v>
      </c>
      <c r="T487" s="824">
        <v>310611.6385</v>
      </c>
      <c r="U487" s="824">
        <v>543570.36730000004</v>
      </c>
    </row>
    <row r="488" spans="1:21" ht="14.5">
      <c r="A488" s="823" t="s">
        <v>1181</v>
      </c>
      <c r="B488" s="823" t="s">
        <v>186</v>
      </c>
      <c r="C488" s="823" t="s">
        <v>205</v>
      </c>
      <c r="D488" s="823" t="s">
        <v>475</v>
      </c>
      <c r="E488" s="823" t="s">
        <v>1037</v>
      </c>
      <c r="F488" s="823" t="s">
        <v>1181</v>
      </c>
      <c r="G488" s="823" t="s">
        <v>44</v>
      </c>
      <c r="H488" s="824">
        <v>97528.665800000002</v>
      </c>
      <c r="I488" s="824">
        <v>170675.16510000001</v>
      </c>
      <c r="J488" s="824">
        <v>132729.4019</v>
      </c>
      <c r="K488" s="824">
        <v>232276.45329999999</v>
      </c>
      <c r="L488" s="824">
        <v>167838.50810000001</v>
      </c>
      <c r="M488" s="824">
        <v>293717.38919999998</v>
      </c>
      <c r="N488" s="824">
        <v>220962.27739999999</v>
      </c>
      <c r="O488" s="824">
        <v>386683.98560000001</v>
      </c>
      <c r="P488" s="824">
        <v>273556.8468</v>
      </c>
      <c r="Q488" s="824">
        <v>478724.48180000001</v>
      </c>
      <c r="R488" s="824">
        <v>308031.89299999998</v>
      </c>
      <c r="S488" s="824">
        <v>539055.81270000001</v>
      </c>
      <c r="T488" s="824">
        <v>342036.5392</v>
      </c>
      <c r="U488" s="824">
        <v>598563.94350000005</v>
      </c>
    </row>
    <row r="489" spans="1:21" ht="14.5">
      <c r="A489" s="823" t="s">
        <v>1181</v>
      </c>
      <c r="B489" s="823" t="s">
        <v>186</v>
      </c>
      <c r="C489" s="823" t="s">
        <v>205</v>
      </c>
      <c r="D489" s="823" t="s">
        <v>475</v>
      </c>
      <c r="E489" s="823" t="s">
        <v>1037</v>
      </c>
      <c r="F489" s="823" t="s">
        <v>1182</v>
      </c>
      <c r="G489" s="823" t="s">
        <v>21</v>
      </c>
      <c r="H489" s="824">
        <v>108950.6318</v>
      </c>
      <c r="I489" s="824">
        <v>174321.0134</v>
      </c>
      <c r="J489" s="824">
        <v>152530.88449999999</v>
      </c>
      <c r="K489" s="824">
        <v>244049.41880000001</v>
      </c>
      <c r="L489" s="824">
        <v>196111.1372</v>
      </c>
      <c r="M489" s="824">
        <v>313777.82419999997</v>
      </c>
      <c r="N489" s="824">
        <v>261481.51629999999</v>
      </c>
      <c r="O489" s="824">
        <v>418370.43229999999</v>
      </c>
      <c r="P489" s="824">
        <v>326851.89529999997</v>
      </c>
      <c r="Q489" s="824">
        <v>522963.04029999999</v>
      </c>
      <c r="R489" s="824">
        <v>370432.14809999999</v>
      </c>
      <c r="S489" s="824">
        <v>592691.44570000004</v>
      </c>
      <c r="T489" s="824">
        <v>414012.4007</v>
      </c>
      <c r="U489" s="824">
        <v>662419.85109999997</v>
      </c>
    </row>
    <row r="490" spans="1:21" ht="14.5">
      <c r="A490" s="823" t="s">
        <v>1181</v>
      </c>
      <c r="B490" s="823" t="s">
        <v>186</v>
      </c>
      <c r="C490" s="823" t="s">
        <v>205</v>
      </c>
      <c r="D490" s="823" t="s">
        <v>475</v>
      </c>
      <c r="E490" s="823" t="s">
        <v>740</v>
      </c>
      <c r="F490" s="823" t="s">
        <v>1179</v>
      </c>
      <c r="G490" s="823" t="s">
        <v>165</v>
      </c>
      <c r="H490" s="824">
        <v>122037.65150000001</v>
      </c>
      <c r="I490" s="824">
        <v>213565.89009999999</v>
      </c>
      <c r="J490" s="824">
        <v>158583.97630000001</v>
      </c>
      <c r="K490" s="824">
        <v>277521.95860000001</v>
      </c>
      <c r="L490" s="824">
        <v>190686.65169999999</v>
      </c>
      <c r="M490" s="824">
        <v>333701.64049999998</v>
      </c>
      <c r="N490" s="824">
        <v>229105.89249999999</v>
      </c>
      <c r="O490" s="824">
        <v>400935.31199999998</v>
      </c>
      <c r="P490" s="824">
        <v>269819.06929999997</v>
      </c>
      <c r="Q490" s="824">
        <v>472183.37109999999</v>
      </c>
      <c r="R490" s="824">
        <v>295713.05670000002</v>
      </c>
      <c r="S490" s="824">
        <v>517497.8493</v>
      </c>
      <c r="T490" s="824">
        <v>320692.02120000002</v>
      </c>
      <c r="U490" s="824">
        <v>561211.03709999996</v>
      </c>
    </row>
    <row r="491" spans="1:21" ht="14.5">
      <c r="A491" s="823" t="s">
        <v>1181</v>
      </c>
      <c r="B491" s="823" t="s">
        <v>186</v>
      </c>
      <c r="C491" s="823" t="s">
        <v>205</v>
      </c>
      <c r="D491" s="823" t="s">
        <v>475</v>
      </c>
      <c r="E491" s="823" t="s">
        <v>740</v>
      </c>
      <c r="F491" s="823" t="s">
        <v>1180</v>
      </c>
      <c r="G491" s="823" t="s">
        <v>19</v>
      </c>
      <c r="H491" s="824">
        <v>107631.65150000001</v>
      </c>
      <c r="I491" s="824">
        <v>188355.39009999999</v>
      </c>
      <c r="J491" s="824">
        <v>141214.45629999999</v>
      </c>
      <c r="K491" s="824">
        <v>247125.29870000001</v>
      </c>
      <c r="L491" s="824">
        <v>171952.97169999999</v>
      </c>
      <c r="M491" s="824">
        <v>300917.70059999998</v>
      </c>
      <c r="N491" s="824">
        <v>211324.7726</v>
      </c>
      <c r="O491" s="824">
        <v>369818.35200000001</v>
      </c>
      <c r="P491" s="824">
        <v>251120.66930000001</v>
      </c>
      <c r="Q491" s="824">
        <v>439461.17119999998</v>
      </c>
      <c r="R491" s="824">
        <v>276820.61680000002</v>
      </c>
      <c r="S491" s="824">
        <v>484436.07939999999</v>
      </c>
      <c r="T491" s="824">
        <v>301141.02120000002</v>
      </c>
      <c r="U491" s="824">
        <v>526996.78729999997</v>
      </c>
    </row>
    <row r="492" spans="1:21" ht="14.5">
      <c r="A492" s="823" t="s">
        <v>1181</v>
      </c>
      <c r="B492" s="823" t="s">
        <v>186</v>
      </c>
      <c r="C492" s="823" t="s">
        <v>205</v>
      </c>
      <c r="D492" s="823" t="s">
        <v>475</v>
      </c>
      <c r="E492" s="823" t="s">
        <v>740</v>
      </c>
      <c r="F492" s="823" t="s">
        <v>1181</v>
      </c>
      <c r="G492" s="823" t="s">
        <v>44</v>
      </c>
      <c r="H492" s="824">
        <v>94855.600399999996</v>
      </c>
      <c r="I492" s="824">
        <v>165997.30069999999</v>
      </c>
      <c r="J492" s="824">
        <v>129139.53969999999</v>
      </c>
      <c r="K492" s="824">
        <v>225994.19459999999</v>
      </c>
      <c r="L492" s="824">
        <v>163335.51430000001</v>
      </c>
      <c r="M492" s="824">
        <v>285837.15000000002</v>
      </c>
      <c r="N492" s="824">
        <v>215071.18179999999</v>
      </c>
      <c r="O492" s="824">
        <v>376374.56819999998</v>
      </c>
      <c r="P492" s="824">
        <v>266298.81719999999</v>
      </c>
      <c r="Q492" s="824">
        <v>466022.9301</v>
      </c>
      <c r="R492" s="824">
        <v>299886.0943</v>
      </c>
      <c r="S492" s="824">
        <v>524800.66489999997</v>
      </c>
      <c r="T492" s="824">
        <v>333021.78720000002</v>
      </c>
      <c r="U492" s="824">
        <v>582788.12760000001</v>
      </c>
    </row>
    <row r="493" spans="1:21" ht="14.5">
      <c r="A493" s="823" t="s">
        <v>1181</v>
      </c>
      <c r="B493" s="823" t="s">
        <v>186</v>
      </c>
      <c r="C493" s="823" t="s">
        <v>205</v>
      </c>
      <c r="D493" s="823" t="s">
        <v>475</v>
      </c>
      <c r="E493" s="823" t="s">
        <v>740</v>
      </c>
      <c r="F493" s="823" t="s">
        <v>1182</v>
      </c>
      <c r="G493" s="823" t="s">
        <v>21</v>
      </c>
      <c r="H493" s="824">
        <v>105632.2604</v>
      </c>
      <c r="I493" s="824">
        <v>169011.61919999999</v>
      </c>
      <c r="J493" s="824">
        <v>147885.16450000001</v>
      </c>
      <c r="K493" s="824">
        <v>236616.26680000001</v>
      </c>
      <c r="L493" s="824">
        <v>190138.06880000001</v>
      </c>
      <c r="M493" s="824">
        <v>304220.91450000001</v>
      </c>
      <c r="N493" s="824">
        <v>253517.42499999999</v>
      </c>
      <c r="O493" s="824">
        <v>405627.8861</v>
      </c>
      <c r="P493" s="824">
        <v>316896.78120000003</v>
      </c>
      <c r="Q493" s="824">
        <v>507034.85749999998</v>
      </c>
      <c r="R493" s="824">
        <v>359149.68540000002</v>
      </c>
      <c r="S493" s="824">
        <v>574639.50529999996</v>
      </c>
      <c r="T493" s="824">
        <v>401402.58960000001</v>
      </c>
      <c r="U493" s="824">
        <v>642244.15300000005</v>
      </c>
    </row>
    <row r="494" spans="1:21" ht="14.5">
      <c r="A494" s="823" t="s">
        <v>1181</v>
      </c>
      <c r="B494" s="823" t="s">
        <v>186</v>
      </c>
      <c r="C494" s="823" t="s">
        <v>205</v>
      </c>
      <c r="D494" s="823" t="s">
        <v>475</v>
      </c>
      <c r="E494" s="823" t="s">
        <v>209</v>
      </c>
      <c r="F494" s="823" t="s">
        <v>1179</v>
      </c>
      <c r="G494" s="823" t="s">
        <v>165</v>
      </c>
      <c r="H494" s="824">
        <v>129035.19869999999</v>
      </c>
      <c r="I494" s="824">
        <v>225811.59770000001</v>
      </c>
      <c r="J494" s="824">
        <v>167776.76819999999</v>
      </c>
      <c r="K494" s="824">
        <v>293609.34450000001</v>
      </c>
      <c r="L494" s="824">
        <v>201809.06789999999</v>
      </c>
      <c r="M494" s="824">
        <v>353165.8689</v>
      </c>
      <c r="N494" s="824">
        <v>242581.3175</v>
      </c>
      <c r="O494" s="824">
        <v>424517.30550000002</v>
      </c>
      <c r="P494" s="824">
        <v>285762.82199999999</v>
      </c>
      <c r="Q494" s="824">
        <v>500084.93849999999</v>
      </c>
      <c r="R494" s="824">
        <v>313219.38669999997</v>
      </c>
      <c r="S494" s="824">
        <v>548133.92669999995</v>
      </c>
      <c r="T494" s="824">
        <v>339755.4314</v>
      </c>
      <c r="U494" s="824">
        <v>594572.00490000006</v>
      </c>
    </row>
    <row r="495" spans="1:21" ht="14.5">
      <c r="A495" s="823" t="s">
        <v>1181</v>
      </c>
      <c r="B495" s="823" t="s">
        <v>186</v>
      </c>
      <c r="C495" s="823" t="s">
        <v>205</v>
      </c>
      <c r="D495" s="823" t="s">
        <v>475</v>
      </c>
      <c r="E495" s="823" t="s">
        <v>209</v>
      </c>
      <c r="F495" s="823" t="s">
        <v>1180</v>
      </c>
      <c r="G495" s="823" t="s">
        <v>19</v>
      </c>
      <c r="H495" s="824">
        <v>113428.69899999999</v>
      </c>
      <c r="I495" s="824">
        <v>198500.22320000001</v>
      </c>
      <c r="J495" s="824">
        <v>148959.7886</v>
      </c>
      <c r="K495" s="824">
        <v>260679.63010000001</v>
      </c>
      <c r="L495" s="824">
        <v>181514.24830000001</v>
      </c>
      <c r="M495" s="824">
        <v>317649.93449999997</v>
      </c>
      <c r="N495" s="824">
        <v>223318.43780000001</v>
      </c>
      <c r="O495" s="824">
        <v>390807.26610000001</v>
      </c>
      <c r="P495" s="824">
        <v>265506.22230000002</v>
      </c>
      <c r="Q495" s="824">
        <v>464635.88909999997</v>
      </c>
      <c r="R495" s="824">
        <v>292752.57709999999</v>
      </c>
      <c r="S495" s="824">
        <v>512317.0098</v>
      </c>
      <c r="T495" s="824">
        <v>318575.18170000002</v>
      </c>
      <c r="U495" s="824">
        <v>557506.56810000003</v>
      </c>
    </row>
    <row r="496" spans="1:21" ht="14.5">
      <c r="A496" s="823" t="s">
        <v>1181</v>
      </c>
      <c r="B496" s="823" t="s">
        <v>186</v>
      </c>
      <c r="C496" s="823" t="s">
        <v>205</v>
      </c>
      <c r="D496" s="823" t="s">
        <v>475</v>
      </c>
      <c r="E496" s="823" t="s">
        <v>209</v>
      </c>
      <c r="F496" s="823" t="s">
        <v>1181</v>
      </c>
      <c r="G496" s="823" t="s">
        <v>44</v>
      </c>
      <c r="H496" s="824">
        <v>99575.157600000006</v>
      </c>
      <c r="I496" s="824">
        <v>174256.52600000001</v>
      </c>
      <c r="J496" s="824">
        <v>135442.06159999999</v>
      </c>
      <c r="K496" s="824">
        <v>237023.60769999999</v>
      </c>
      <c r="L496" s="824">
        <v>171213.6703</v>
      </c>
      <c r="M496" s="824">
        <v>299623.92300000001</v>
      </c>
      <c r="N496" s="824">
        <v>225349.59779999999</v>
      </c>
      <c r="O496" s="824">
        <v>394361.79619999998</v>
      </c>
      <c r="P496" s="824">
        <v>278935.15730000002</v>
      </c>
      <c r="Q496" s="824">
        <v>488136.52529999998</v>
      </c>
      <c r="R496" s="824">
        <v>314047.34360000002</v>
      </c>
      <c r="S496" s="824">
        <v>549582.85140000004</v>
      </c>
      <c r="T496" s="824">
        <v>348670.31400000001</v>
      </c>
      <c r="U496" s="824">
        <v>610173.04949999996</v>
      </c>
    </row>
    <row r="497" spans="1:21" ht="14.5">
      <c r="A497" s="823" t="s">
        <v>1181</v>
      </c>
      <c r="B497" s="823" t="s">
        <v>186</v>
      </c>
      <c r="C497" s="823" t="s">
        <v>205</v>
      </c>
      <c r="D497" s="823" t="s">
        <v>475</v>
      </c>
      <c r="E497" s="823" t="s">
        <v>209</v>
      </c>
      <c r="F497" s="823" t="s">
        <v>1182</v>
      </c>
      <c r="G497" s="823" t="s">
        <v>21</v>
      </c>
      <c r="H497" s="824">
        <v>111738.56449999999</v>
      </c>
      <c r="I497" s="824">
        <v>178781.7059</v>
      </c>
      <c r="J497" s="824">
        <v>156433.9903</v>
      </c>
      <c r="K497" s="824">
        <v>250294.38819999999</v>
      </c>
      <c r="L497" s="824">
        <v>201129.41620000001</v>
      </c>
      <c r="M497" s="824">
        <v>321807.07059999998</v>
      </c>
      <c r="N497" s="824">
        <v>268172.55479999998</v>
      </c>
      <c r="O497" s="824">
        <v>429076.09409999999</v>
      </c>
      <c r="P497" s="824">
        <v>335215.69349999999</v>
      </c>
      <c r="Q497" s="824">
        <v>536345.11750000005</v>
      </c>
      <c r="R497" s="824">
        <v>379911.11930000002</v>
      </c>
      <c r="S497" s="824">
        <v>607857.80000000005</v>
      </c>
      <c r="T497" s="824">
        <v>424606.54509999999</v>
      </c>
      <c r="U497" s="824">
        <v>679370.48230000003</v>
      </c>
    </row>
    <row r="498" spans="1:21" ht="14.5">
      <c r="A498" s="823" t="s">
        <v>1181</v>
      </c>
      <c r="B498" s="823" t="s">
        <v>186</v>
      </c>
      <c r="C498" s="823" t="s">
        <v>205</v>
      </c>
      <c r="D498" s="823" t="s">
        <v>475</v>
      </c>
      <c r="E498" s="823" t="s">
        <v>1038</v>
      </c>
      <c r="F498" s="823" t="s">
        <v>1179</v>
      </c>
      <c r="G498" s="823" t="s">
        <v>165</v>
      </c>
      <c r="H498" s="824">
        <v>123926.42849999999</v>
      </c>
      <c r="I498" s="824">
        <v>216871.24979999999</v>
      </c>
      <c r="J498" s="824">
        <v>161018.9711</v>
      </c>
      <c r="K498" s="824">
        <v>281783.19949999999</v>
      </c>
      <c r="L498" s="824">
        <v>193601.19709999999</v>
      </c>
      <c r="M498" s="824">
        <v>338802.09499999997</v>
      </c>
      <c r="N498" s="824">
        <v>232585.83679999999</v>
      </c>
      <c r="O498" s="824">
        <v>407025.2145</v>
      </c>
      <c r="P498" s="824">
        <v>273903.07189999998</v>
      </c>
      <c r="Q498" s="824">
        <v>479330.37569999998</v>
      </c>
      <c r="R498" s="824">
        <v>300182.66840000002</v>
      </c>
      <c r="S498" s="824">
        <v>525319.66969999997</v>
      </c>
      <c r="T498" s="824">
        <v>325523.93650000001</v>
      </c>
      <c r="U498" s="824">
        <v>569666.88879999996</v>
      </c>
    </row>
    <row r="499" spans="1:21" ht="14.5">
      <c r="A499" s="823" t="s">
        <v>1181</v>
      </c>
      <c r="B499" s="823" t="s">
        <v>186</v>
      </c>
      <c r="C499" s="823" t="s">
        <v>205</v>
      </c>
      <c r="D499" s="823" t="s">
        <v>475</v>
      </c>
      <c r="E499" s="823" t="s">
        <v>1038</v>
      </c>
      <c r="F499" s="823" t="s">
        <v>1180</v>
      </c>
      <c r="G499" s="823" t="s">
        <v>19</v>
      </c>
      <c r="H499" s="824">
        <v>109370.3653</v>
      </c>
      <c r="I499" s="824">
        <v>191398.13930000001</v>
      </c>
      <c r="J499" s="824">
        <v>143468.5177</v>
      </c>
      <c r="K499" s="824">
        <v>251069.90599999999</v>
      </c>
      <c r="L499" s="824">
        <v>174672.3737</v>
      </c>
      <c r="M499" s="824">
        <v>305676.65399999998</v>
      </c>
      <c r="N499" s="824">
        <v>214619.49600000001</v>
      </c>
      <c r="O499" s="824">
        <v>375584.11790000001</v>
      </c>
      <c r="P499" s="824">
        <v>255009.89600000001</v>
      </c>
      <c r="Q499" s="824">
        <v>446267.31780000002</v>
      </c>
      <c r="R499" s="824">
        <v>281093.43119999999</v>
      </c>
      <c r="S499" s="824">
        <v>491913.50459999999</v>
      </c>
      <c r="T499" s="824">
        <v>305769.27929999999</v>
      </c>
      <c r="U499" s="824">
        <v>535096.23869999999</v>
      </c>
    </row>
    <row r="500" spans="1:21" ht="14.5">
      <c r="A500" s="823" t="s">
        <v>1181</v>
      </c>
      <c r="B500" s="823" t="s">
        <v>186</v>
      </c>
      <c r="C500" s="823" t="s">
        <v>205</v>
      </c>
      <c r="D500" s="823" t="s">
        <v>475</v>
      </c>
      <c r="E500" s="823" t="s">
        <v>1038</v>
      </c>
      <c r="F500" s="823" t="s">
        <v>1181</v>
      </c>
      <c r="G500" s="823" t="s">
        <v>44</v>
      </c>
      <c r="H500" s="824">
        <v>96463.725300000006</v>
      </c>
      <c r="I500" s="824">
        <v>168811.51920000001</v>
      </c>
      <c r="J500" s="824">
        <v>131352.80710000001</v>
      </c>
      <c r="K500" s="824">
        <v>229867.41219999999</v>
      </c>
      <c r="L500" s="824">
        <v>166153.00769999999</v>
      </c>
      <c r="M500" s="824">
        <v>290767.7634</v>
      </c>
      <c r="N500" s="824">
        <v>218799.61550000001</v>
      </c>
      <c r="O500" s="824">
        <v>382899.3272</v>
      </c>
      <c r="P500" s="824">
        <v>270932.89919999999</v>
      </c>
      <c r="Q500" s="824">
        <v>474132.5736</v>
      </c>
      <c r="R500" s="824">
        <v>305118.06170000002</v>
      </c>
      <c r="S500" s="824">
        <v>533956.60789999994</v>
      </c>
      <c r="T500" s="824">
        <v>338846.9362</v>
      </c>
      <c r="U500" s="824">
        <v>592982.13829999999</v>
      </c>
    </row>
    <row r="501" spans="1:21" ht="14.5">
      <c r="A501" s="823" t="s">
        <v>1181</v>
      </c>
      <c r="B501" s="823" t="s">
        <v>186</v>
      </c>
      <c r="C501" s="823" t="s">
        <v>205</v>
      </c>
      <c r="D501" s="823" t="s">
        <v>475</v>
      </c>
      <c r="E501" s="823" t="s">
        <v>1038</v>
      </c>
      <c r="F501" s="823" t="s">
        <v>1182</v>
      </c>
      <c r="G501" s="823" t="s">
        <v>21</v>
      </c>
      <c r="H501" s="824">
        <v>107257.50870000001</v>
      </c>
      <c r="I501" s="824">
        <v>171612.01639999999</v>
      </c>
      <c r="J501" s="824">
        <v>150160.51209999999</v>
      </c>
      <c r="K501" s="824">
        <v>240256.823</v>
      </c>
      <c r="L501" s="824">
        <v>193063.51560000001</v>
      </c>
      <c r="M501" s="824">
        <v>308901.62959999999</v>
      </c>
      <c r="N501" s="824">
        <v>257418.0209</v>
      </c>
      <c r="O501" s="824">
        <v>411868.8395</v>
      </c>
      <c r="P501" s="824">
        <v>321772.52600000001</v>
      </c>
      <c r="Q501" s="824">
        <v>514836.04920000001</v>
      </c>
      <c r="R501" s="824">
        <v>364675.5295</v>
      </c>
      <c r="S501" s="824">
        <v>583480.85589999997</v>
      </c>
      <c r="T501" s="824">
        <v>407578.533</v>
      </c>
      <c r="U501" s="824">
        <v>652125.66240000003</v>
      </c>
    </row>
    <row r="502" spans="1:21" ht="14.5">
      <c r="A502" s="823" t="s">
        <v>1181</v>
      </c>
      <c r="B502" s="823" t="s">
        <v>186</v>
      </c>
      <c r="C502" s="823" t="s">
        <v>205</v>
      </c>
      <c r="D502" s="823" t="s">
        <v>475</v>
      </c>
      <c r="E502" s="823" t="s">
        <v>1039</v>
      </c>
      <c r="F502" s="823" t="s">
        <v>1179</v>
      </c>
      <c r="G502" s="823" t="s">
        <v>165</v>
      </c>
      <c r="H502" s="824">
        <v>128361.2743</v>
      </c>
      <c r="I502" s="824">
        <v>224632.23009999999</v>
      </c>
      <c r="J502" s="824">
        <v>166802.34109999999</v>
      </c>
      <c r="K502" s="824">
        <v>291904.09700000001</v>
      </c>
      <c r="L502" s="824">
        <v>200569.39110000001</v>
      </c>
      <c r="M502" s="824">
        <v>350996.43430000002</v>
      </c>
      <c r="N502" s="824">
        <v>240980.93900000001</v>
      </c>
      <c r="O502" s="824">
        <v>421716.64309999999</v>
      </c>
      <c r="P502" s="824">
        <v>283805.1213</v>
      </c>
      <c r="Q502" s="824">
        <v>496658.96220000001</v>
      </c>
      <c r="R502" s="824">
        <v>311041.65460000001</v>
      </c>
      <c r="S502" s="824">
        <v>544322.89560000005</v>
      </c>
      <c r="T502" s="824">
        <v>337316.23259999999</v>
      </c>
      <c r="U502" s="824">
        <v>590303.40709999995</v>
      </c>
    </row>
    <row r="503" spans="1:21" ht="14.5">
      <c r="A503" s="823" t="s">
        <v>1181</v>
      </c>
      <c r="B503" s="823" t="s">
        <v>186</v>
      </c>
      <c r="C503" s="823" t="s">
        <v>205</v>
      </c>
      <c r="D503" s="823" t="s">
        <v>475</v>
      </c>
      <c r="E503" s="823" t="s">
        <v>1039</v>
      </c>
      <c r="F503" s="823" t="s">
        <v>1180</v>
      </c>
      <c r="G503" s="823" t="s">
        <v>19</v>
      </c>
      <c r="H503" s="824">
        <v>113204.9616</v>
      </c>
      <c r="I503" s="824">
        <v>198108.68290000001</v>
      </c>
      <c r="J503" s="824">
        <v>148528.15849999999</v>
      </c>
      <c r="K503" s="824">
        <v>259924.27729999999</v>
      </c>
      <c r="L503" s="824">
        <v>180859.99840000001</v>
      </c>
      <c r="M503" s="824">
        <v>316504.99709999998</v>
      </c>
      <c r="N503" s="824">
        <v>222273.7188</v>
      </c>
      <c r="O503" s="824">
        <v>388979.00770000002</v>
      </c>
      <c r="P503" s="824">
        <v>264132.84610000002</v>
      </c>
      <c r="Q503" s="824">
        <v>462232.48060000001</v>
      </c>
      <c r="R503" s="824">
        <v>291165.23320000002</v>
      </c>
      <c r="S503" s="824">
        <v>509539.1581</v>
      </c>
      <c r="T503" s="824">
        <v>316746.95110000001</v>
      </c>
      <c r="U503" s="824">
        <v>554307.16449999996</v>
      </c>
    </row>
    <row r="504" spans="1:21" ht="14.5">
      <c r="A504" s="823" t="s">
        <v>1181</v>
      </c>
      <c r="B504" s="823" t="s">
        <v>186</v>
      </c>
      <c r="C504" s="823" t="s">
        <v>205</v>
      </c>
      <c r="D504" s="823" t="s">
        <v>475</v>
      </c>
      <c r="E504" s="823" t="s">
        <v>1039</v>
      </c>
      <c r="F504" s="823" t="s">
        <v>1181</v>
      </c>
      <c r="G504" s="823" t="s">
        <v>44</v>
      </c>
      <c r="H504" s="824">
        <v>99763.359700000001</v>
      </c>
      <c r="I504" s="824">
        <v>174585.87950000001</v>
      </c>
      <c r="J504" s="824">
        <v>135819.86619999999</v>
      </c>
      <c r="K504" s="824">
        <v>237684.76579999999</v>
      </c>
      <c r="L504" s="824">
        <v>171783.82639999999</v>
      </c>
      <c r="M504" s="824">
        <v>300621.69620000001</v>
      </c>
      <c r="N504" s="824">
        <v>226194.4779</v>
      </c>
      <c r="O504" s="824">
        <v>395840.33639999997</v>
      </c>
      <c r="P504" s="824">
        <v>280070.6373</v>
      </c>
      <c r="Q504" s="824">
        <v>490123.6153</v>
      </c>
      <c r="R504" s="824">
        <v>315394.19699999999</v>
      </c>
      <c r="S504" s="824">
        <v>551939.84470000002</v>
      </c>
      <c r="T504" s="824">
        <v>350242.65259999997</v>
      </c>
      <c r="U504" s="824">
        <v>612924.64210000006</v>
      </c>
    </row>
    <row r="505" spans="1:21" ht="14.5">
      <c r="A505" s="823" t="s">
        <v>1181</v>
      </c>
      <c r="B505" s="823" t="s">
        <v>186</v>
      </c>
      <c r="C505" s="823" t="s">
        <v>205</v>
      </c>
      <c r="D505" s="823" t="s">
        <v>475</v>
      </c>
      <c r="E505" s="823" t="s">
        <v>1039</v>
      </c>
      <c r="F505" s="823" t="s">
        <v>1182</v>
      </c>
      <c r="G505" s="823" t="s">
        <v>21</v>
      </c>
      <c r="H505" s="824">
        <v>111106.3119</v>
      </c>
      <c r="I505" s="824">
        <v>177770.1018</v>
      </c>
      <c r="J505" s="824">
        <v>155548.83670000001</v>
      </c>
      <c r="K505" s="824">
        <v>248878.14240000001</v>
      </c>
      <c r="L505" s="824">
        <v>199991.3615</v>
      </c>
      <c r="M505" s="824">
        <v>319986.18310000002</v>
      </c>
      <c r="N505" s="824">
        <v>266655.14860000001</v>
      </c>
      <c r="O505" s="824">
        <v>426648.24410000001</v>
      </c>
      <c r="P505" s="824">
        <v>333318.93579999998</v>
      </c>
      <c r="Q505" s="824">
        <v>533310.3051</v>
      </c>
      <c r="R505" s="824">
        <v>377761.46059999999</v>
      </c>
      <c r="S505" s="824">
        <v>604418.34589999996</v>
      </c>
      <c r="T505" s="824">
        <v>422203.9853</v>
      </c>
      <c r="U505" s="824">
        <v>675526.38659999997</v>
      </c>
    </row>
    <row r="506" spans="1:21" ht="14.5">
      <c r="A506" s="823" t="s">
        <v>1181</v>
      </c>
      <c r="B506" s="823" t="s">
        <v>186</v>
      </c>
      <c r="C506" s="823" t="s">
        <v>210</v>
      </c>
      <c r="D506" s="823" t="s">
        <v>476</v>
      </c>
      <c r="E506" s="823" t="s">
        <v>1040</v>
      </c>
      <c r="F506" s="823" t="s">
        <v>1179</v>
      </c>
      <c r="G506" s="823" t="s">
        <v>165</v>
      </c>
      <c r="H506" s="824">
        <v>125323.586</v>
      </c>
      <c r="I506" s="824">
        <v>219316.27549999999</v>
      </c>
      <c r="J506" s="824">
        <v>163072.34450000001</v>
      </c>
      <c r="K506" s="824">
        <v>285376.6029</v>
      </c>
      <c r="L506" s="824">
        <v>196234.09409999999</v>
      </c>
      <c r="M506" s="824">
        <v>343409.66470000002</v>
      </c>
      <c r="N506" s="824">
        <v>236016.53709999999</v>
      </c>
      <c r="O506" s="824">
        <v>413028.9399</v>
      </c>
      <c r="P506" s="824">
        <v>278119.1666</v>
      </c>
      <c r="Q506" s="824">
        <v>486708.54149999999</v>
      </c>
      <c r="R506" s="824">
        <v>304880.86070000002</v>
      </c>
      <c r="S506" s="824">
        <v>533541.50619999995</v>
      </c>
      <c r="T506" s="824">
        <v>330805.78009999997</v>
      </c>
      <c r="U506" s="824">
        <v>578910.11529999995</v>
      </c>
    </row>
    <row r="507" spans="1:21" ht="14.5">
      <c r="A507" s="823" t="s">
        <v>1181</v>
      </c>
      <c r="B507" s="823" t="s">
        <v>186</v>
      </c>
      <c r="C507" s="823" t="s">
        <v>210</v>
      </c>
      <c r="D507" s="823" t="s">
        <v>476</v>
      </c>
      <c r="E507" s="823" t="s">
        <v>1040</v>
      </c>
      <c r="F507" s="823" t="s">
        <v>1180</v>
      </c>
      <c r="G507" s="823" t="s">
        <v>19</v>
      </c>
      <c r="H507" s="824">
        <v>109709.43</v>
      </c>
      <c r="I507" s="824">
        <v>191991.50260000001</v>
      </c>
      <c r="J507" s="824">
        <v>144246.1336</v>
      </c>
      <c r="K507" s="824">
        <v>252430.73379999999</v>
      </c>
      <c r="L507" s="824">
        <v>175929.31830000001</v>
      </c>
      <c r="M507" s="824">
        <v>307876.30690000003</v>
      </c>
      <c r="N507" s="824">
        <v>216744.20740000001</v>
      </c>
      <c r="O507" s="824">
        <v>379302.36300000001</v>
      </c>
      <c r="P507" s="824">
        <v>257852.62940000001</v>
      </c>
      <c r="Q507" s="824">
        <v>451242.10149999999</v>
      </c>
      <c r="R507" s="824">
        <v>284404.01049999997</v>
      </c>
      <c r="S507" s="824">
        <v>497707.0183</v>
      </c>
      <c r="T507" s="824">
        <v>309615.13990000001</v>
      </c>
      <c r="U507" s="824">
        <v>541826.49490000005</v>
      </c>
    </row>
    <row r="508" spans="1:21" ht="14.5">
      <c r="A508" s="823" t="s">
        <v>1181</v>
      </c>
      <c r="B508" s="823" t="s">
        <v>186</v>
      </c>
      <c r="C508" s="823" t="s">
        <v>210</v>
      </c>
      <c r="D508" s="823" t="s">
        <v>476</v>
      </c>
      <c r="E508" s="823" t="s">
        <v>1040</v>
      </c>
      <c r="F508" s="823" t="s">
        <v>1181</v>
      </c>
      <c r="G508" s="823" t="s">
        <v>44</v>
      </c>
      <c r="H508" s="824">
        <v>95833.837499999994</v>
      </c>
      <c r="I508" s="824">
        <v>167709.21580000001</v>
      </c>
      <c r="J508" s="824">
        <v>130202.2692</v>
      </c>
      <c r="K508" s="824">
        <v>227853.97099999999</v>
      </c>
      <c r="L508" s="824">
        <v>164475.35879999999</v>
      </c>
      <c r="M508" s="824">
        <v>287831.87790000002</v>
      </c>
      <c r="N508" s="824">
        <v>216363.74249999999</v>
      </c>
      <c r="O508" s="824">
        <v>378636.54950000002</v>
      </c>
      <c r="P508" s="824">
        <v>267701.48820000002</v>
      </c>
      <c r="Q508" s="824">
        <v>468477.60440000001</v>
      </c>
      <c r="R508" s="824">
        <v>301314.8321</v>
      </c>
      <c r="S508" s="824">
        <v>527300.95609999995</v>
      </c>
      <c r="T508" s="824">
        <v>334438.71980000002</v>
      </c>
      <c r="U508" s="824">
        <v>585267.7598</v>
      </c>
    </row>
    <row r="509" spans="1:21" ht="14.5">
      <c r="A509" s="823" t="s">
        <v>1181</v>
      </c>
      <c r="B509" s="823" t="s">
        <v>186</v>
      </c>
      <c r="C509" s="823" t="s">
        <v>210</v>
      </c>
      <c r="D509" s="823" t="s">
        <v>476</v>
      </c>
      <c r="E509" s="823" t="s">
        <v>1040</v>
      </c>
      <c r="F509" s="823" t="s">
        <v>1182</v>
      </c>
      <c r="G509" s="823" t="s">
        <v>21</v>
      </c>
      <c r="H509" s="824">
        <v>108584.7444</v>
      </c>
      <c r="I509" s="824">
        <v>173735.59359999999</v>
      </c>
      <c r="J509" s="824">
        <v>152018.6421</v>
      </c>
      <c r="K509" s="824">
        <v>243229.83100000001</v>
      </c>
      <c r="L509" s="824">
        <v>195452.5399</v>
      </c>
      <c r="M509" s="824">
        <v>312724.06849999999</v>
      </c>
      <c r="N509" s="824">
        <v>260603.38649999999</v>
      </c>
      <c r="O509" s="824">
        <v>416965.42460000003</v>
      </c>
      <c r="P509" s="824">
        <v>325754.23310000001</v>
      </c>
      <c r="Q509" s="824">
        <v>521206.7807</v>
      </c>
      <c r="R509" s="824">
        <v>369188.13089999999</v>
      </c>
      <c r="S509" s="824">
        <v>590701.01820000005</v>
      </c>
      <c r="T509" s="824">
        <v>412622.02860000002</v>
      </c>
      <c r="U509" s="824">
        <v>660195.25560000003</v>
      </c>
    </row>
    <row r="510" spans="1:21" ht="14.5">
      <c r="A510" s="823" t="s">
        <v>1181</v>
      </c>
      <c r="B510" s="823" t="s">
        <v>186</v>
      </c>
      <c r="C510" s="823" t="s">
        <v>210</v>
      </c>
      <c r="D510" s="823" t="s">
        <v>476</v>
      </c>
      <c r="E510" s="823" t="s">
        <v>211</v>
      </c>
      <c r="F510" s="823" t="s">
        <v>1179</v>
      </c>
      <c r="G510" s="823" t="s">
        <v>165</v>
      </c>
      <c r="H510" s="824">
        <v>125369.91099999999</v>
      </c>
      <c r="I510" s="824">
        <v>219397.34419999999</v>
      </c>
      <c r="J510" s="824">
        <v>163211.8124</v>
      </c>
      <c r="K510" s="824">
        <v>285620.67170000001</v>
      </c>
      <c r="L510" s="824">
        <v>196456.41200000001</v>
      </c>
      <c r="M510" s="824">
        <v>343798.72090000001</v>
      </c>
      <c r="N510" s="824">
        <v>236372.7568</v>
      </c>
      <c r="O510" s="824">
        <v>413652.32439999998</v>
      </c>
      <c r="P510" s="824">
        <v>278597.26860000001</v>
      </c>
      <c r="Q510" s="824">
        <v>487545.22009999998</v>
      </c>
      <c r="R510" s="824">
        <v>305430.67420000001</v>
      </c>
      <c r="S510" s="824">
        <v>534503.67989999999</v>
      </c>
      <c r="T510" s="824">
        <v>331464.30050000001</v>
      </c>
      <c r="U510" s="824">
        <v>580062.52599999995</v>
      </c>
    </row>
    <row r="511" spans="1:21" ht="14.5">
      <c r="A511" s="823" t="s">
        <v>1181</v>
      </c>
      <c r="B511" s="823" t="s">
        <v>186</v>
      </c>
      <c r="C511" s="823" t="s">
        <v>210</v>
      </c>
      <c r="D511" s="823" t="s">
        <v>476</v>
      </c>
      <c r="E511" s="823" t="s">
        <v>211</v>
      </c>
      <c r="F511" s="823" t="s">
        <v>1180</v>
      </c>
      <c r="G511" s="823" t="s">
        <v>19</v>
      </c>
      <c r="H511" s="824">
        <v>109452.5678</v>
      </c>
      <c r="I511" s="824">
        <v>191541.99359999999</v>
      </c>
      <c r="J511" s="824">
        <v>144020.04440000001</v>
      </c>
      <c r="K511" s="824">
        <v>252035.07759999999</v>
      </c>
      <c r="L511" s="824">
        <v>175757.36900000001</v>
      </c>
      <c r="M511" s="824">
        <v>307575.39559999999</v>
      </c>
      <c r="N511" s="824">
        <v>216726.20749999999</v>
      </c>
      <c r="O511" s="824">
        <v>379270.86310000002</v>
      </c>
      <c r="P511" s="824">
        <v>257937.20680000001</v>
      </c>
      <c r="Q511" s="824">
        <v>451390.11200000002</v>
      </c>
      <c r="R511" s="824">
        <v>284556.2156</v>
      </c>
      <c r="S511" s="824">
        <v>497973.37729999999</v>
      </c>
      <c r="T511" s="824">
        <v>309862.19199999998</v>
      </c>
      <c r="U511" s="824">
        <v>542258.83589999995</v>
      </c>
    </row>
    <row r="512" spans="1:21" ht="14.5">
      <c r="A512" s="823" t="s">
        <v>1181</v>
      </c>
      <c r="B512" s="823" t="s">
        <v>186</v>
      </c>
      <c r="C512" s="823" t="s">
        <v>210</v>
      </c>
      <c r="D512" s="823" t="s">
        <v>476</v>
      </c>
      <c r="E512" s="823" t="s">
        <v>211</v>
      </c>
      <c r="F512" s="823" t="s">
        <v>1181</v>
      </c>
      <c r="G512" s="823" t="s">
        <v>44</v>
      </c>
      <c r="H512" s="824">
        <v>95297.899900000004</v>
      </c>
      <c r="I512" s="824">
        <v>166771.3247</v>
      </c>
      <c r="J512" s="824">
        <v>129374.9641</v>
      </c>
      <c r="K512" s="824">
        <v>226406.18729999999</v>
      </c>
      <c r="L512" s="824">
        <v>163354.8352</v>
      </c>
      <c r="M512" s="824">
        <v>285870.96159999998</v>
      </c>
      <c r="N512" s="824">
        <v>214812.68710000001</v>
      </c>
      <c r="O512" s="824">
        <v>375922.20240000001</v>
      </c>
      <c r="P512" s="824">
        <v>265709.20899999997</v>
      </c>
      <c r="Q512" s="824">
        <v>464991.11570000002</v>
      </c>
      <c r="R512" s="824">
        <v>299016.52360000001</v>
      </c>
      <c r="S512" s="824">
        <v>523278.91629999998</v>
      </c>
      <c r="T512" s="824">
        <v>331824.87819999998</v>
      </c>
      <c r="U512" s="824">
        <v>580693.53689999995</v>
      </c>
    </row>
    <row r="513" spans="1:21" ht="14.5">
      <c r="A513" s="823" t="s">
        <v>1181</v>
      </c>
      <c r="B513" s="823" t="s">
        <v>186</v>
      </c>
      <c r="C513" s="823" t="s">
        <v>210</v>
      </c>
      <c r="D513" s="823" t="s">
        <v>476</v>
      </c>
      <c r="E513" s="823" t="s">
        <v>211</v>
      </c>
      <c r="F513" s="823" t="s">
        <v>1182</v>
      </c>
      <c r="G513" s="823" t="s">
        <v>21</v>
      </c>
      <c r="H513" s="824">
        <v>108664.1404</v>
      </c>
      <c r="I513" s="824">
        <v>173862.62729999999</v>
      </c>
      <c r="J513" s="824">
        <v>152129.7966</v>
      </c>
      <c r="K513" s="824">
        <v>243407.67809999999</v>
      </c>
      <c r="L513" s="824">
        <v>195595.4528</v>
      </c>
      <c r="M513" s="824">
        <v>312952.7291</v>
      </c>
      <c r="N513" s="824">
        <v>260793.93710000001</v>
      </c>
      <c r="O513" s="824">
        <v>417270.30550000002</v>
      </c>
      <c r="P513" s="824">
        <v>325992.42129999999</v>
      </c>
      <c r="Q513" s="824">
        <v>521587.88179999997</v>
      </c>
      <c r="R513" s="824">
        <v>369458.07740000001</v>
      </c>
      <c r="S513" s="824">
        <v>591132.93279999995</v>
      </c>
      <c r="T513" s="824">
        <v>412923.73369999998</v>
      </c>
      <c r="U513" s="824">
        <v>660677.98360000004</v>
      </c>
    </row>
    <row r="514" spans="1:21" ht="14.5">
      <c r="A514" s="823" t="s">
        <v>1181</v>
      </c>
      <c r="B514" s="823" t="s">
        <v>186</v>
      </c>
      <c r="C514" s="823" t="s">
        <v>210</v>
      </c>
      <c r="D514" s="823" t="s">
        <v>476</v>
      </c>
      <c r="E514" s="823" t="s">
        <v>212</v>
      </c>
      <c r="F514" s="823" t="s">
        <v>1179</v>
      </c>
      <c r="G514" s="823" t="s">
        <v>165</v>
      </c>
      <c r="H514" s="824">
        <v>125323.586</v>
      </c>
      <c r="I514" s="824">
        <v>219316.27549999999</v>
      </c>
      <c r="J514" s="824">
        <v>163072.34450000001</v>
      </c>
      <c r="K514" s="824">
        <v>285376.6029</v>
      </c>
      <c r="L514" s="824">
        <v>196234.09409999999</v>
      </c>
      <c r="M514" s="824">
        <v>343409.66470000002</v>
      </c>
      <c r="N514" s="824">
        <v>236016.53709999999</v>
      </c>
      <c r="O514" s="824">
        <v>413028.9399</v>
      </c>
      <c r="P514" s="824">
        <v>278119.1666</v>
      </c>
      <c r="Q514" s="824">
        <v>486708.54149999999</v>
      </c>
      <c r="R514" s="824">
        <v>304880.86070000002</v>
      </c>
      <c r="S514" s="824">
        <v>533541.50619999995</v>
      </c>
      <c r="T514" s="824">
        <v>330805.78009999997</v>
      </c>
      <c r="U514" s="824">
        <v>578910.11529999995</v>
      </c>
    </row>
    <row r="515" spans="1:21" ht="14.5">
      <c r="A515" s="823" t="s">
        <v>1181</v>
      </c>
      <c r="B515" s="823" t="s">
        <v>186</v>
      </c>
      <c r="C515" s="823" t="s">
        <v>210</v>
      </c>
      <c r="D515" s="823" t="s">
        <v>476</v>
      </c>
      <c r="E515" s="823" t="s">
        <v>212</v>
      </c>
      <c r="F515" s="823" t="s">
        <v>1180</v>
      </c>
      <c r="G515" s="823" t="s">
        <v>19</v>
      </c>
      <c r="H515" s="824">
        <v>109709.43</v>
      </c>
      <c r="I515" s="824">
        <v>191991.50260000001</v>
      </c>
      <c r="J515" s="824">
        <v>144246.1336</v>
      </c>
      <c r="K515" s="824">
        <v>252430.73379999999</v>
      </c>
      <c r="L515" s="824">
        <v>175929.31830000001</v>
      </c>
      <c r="M515" s="824">
        <v>307876.30690000003</v>
      </c>
      <c r="N515" s="824">
        <v>216744.20740000001</v>
      </c>
      <c r="O515" s="824">
        <v>379302.36300000001</v>
      </c>
      <c r="P515" s="824">
        <v>257852.62940000001</v>
      </c>
      <c r="Q515" s="824">
        <v>451242.10149999999</v>
      </c>
      <c r="R515" s="824">
        <v>284404.01049999997</v>
      </c>
      <c r="S515" s="824">
        <v>497707.0183</v>
      </c>
      <c r="T515" s="824">
        <v>309615.13990000001</v>
      </c>
      <c r="U515" s="824">
        <v>541826.49490000005</v>
      </c>
    </row>
    <row r="516" spans="1:21" ht="14.5">
      <c r="A516" s="823" t="s">
        <v>1181</v>
      </c>
      <c r="B516" s="823" t="s">
        <v>186</v>
      </c>
      <c r="C516" s="823" t="s">
        <v>210</v>
      </c>
      <c r="D516" s="823" t="s">
        <v>476</v>
      </c>
      <c r="E516" s="823" t="s">
        <v>212</v>
      </c>
      <c r="F516" s="823" t="s">
        <v>1181</v>
      </c>
      <c r="G516" s="823" t="s">
        <v>44</v>
      </c>
      <c r="H516" s="824">
        <v>95833.837499999994</v>
      </c>
      <c r="I516" s="824">
        <v>167709.21580000001</v>
      </c>
      <c r="J516" s="824">
        <v>130202.2692</v>
      </c>
      <c r="K516" s="824">
        <v>227853.97099999999</v>
      </c>
      <c r="L516" s="824">
        <v>164475.35879999999</v>
      </c>
      <c r="M516" s="824">
        <v>287831.87790000002</v>
      </c>
      <c r="N516" s="824">
        <v>216363.74249999999</v>
      </c>
      <c r="O516" s="824">
        <v>378636.54950000002</v>
      </c>
      <c r="P516" s="824">
        <v>267701.48820000002</v>
      </c>
      <c r="Q516" s="824">
        <v>468477.60440000001</v>
      </c>
      <c r="R516" s="824">
        <v>301314.8321</v>
      </c>
      <c r="S516" s="824">
        <v>527300.95609999995</v>
      </c>
      <c r="T516" s="824">
        <v>334438.71980000002</v>
      </c>
      <c r="U516" s="824">
        <v>585267.7598</v>
      </c>
    </row>
    <row r="517" spans="1:21" ht="14.5">
      <c r="A517" s="823" t="s">
        <v>1181</v>
      </c>
      <c r="B517" s="823" t="s">
        <v>186</v>
      </c>
      <c r="C517" s="823" t="s">
        <v>210</v>
      </c>
      <c r="D517" s="823" t="s">
        <v>476</v>
      </c>
      <c r="E517" s="823" t="s">
        <v>212</v>
      </c>
      <c r="F517" s="823" t="s">
        <v>1182</v>
      </c>
      <c r="G517" s="823" t="s">
        <v>21</v>
      </c>
      <c r="H517" s="824">
        <v>108584.7444</v>
      </c>
      <c r="I517" s="824">
        <v>173735.59359999999</v>
      </c>
      <c r="J517" s="824">
        <v>152018.6421</v>
      </c>
      <c r="K517" s="824">
        <v>243229.83100000001</v>
      </c>
      <c r="L517" s="824">
        <v>195452.5399</v>
      </c>
      <c r="M517" s="824">
        <v>312724.06849999999</v>
      </c>
      <c r="N517" s="824">
        <v>260603.38649999999</v>
      </c>
      <c r="O517" s="824">
        <v>416965.42460000003</v>
      </c>
      <c r="P517" s="824">
        <v>325754.23310000001</v>
      </c>
      <c r="Q517" s="824">
        <v>521206.7807</v>
      </c>
      <c r="R517" s="824">
        <v>369188.13089999999</v>
      </c>
      <c r="S517" s="824">
        <v>590701.01820000005</v>
      </c>
      <c r="T517" s="824">
        <v>412622.02860000002</v>
      </c>
      <c r="U517" s="824">
        <v>660195.25560000003</v>
      </c>
    </row>
    <row r="518" spans="1:21" ht="14.5">
      <c r="A518" s="823" t="s">
        <v>1181</v>
      </c>
      <c r="B518" s="823" t="s">
        <v>186</v>
      </c>
      <c r="C518" s="823" t="s">
        <v>210</v>
      </c>
      <c r="D518" s="823" t="s">
        <v>476</v>
      </c>
      <c r="E518" s="823" t="s">
        <v>1041</v>
      </c>
      <c r="F518" s="823" t="s">
        <v>1179</v>
      </c>
      <c r="G518" s="823" t="s">
        <v>165</v>
      </c>
      <c r="H518" s="824">
        <v>124075.4872</v>
      </c>
      <c r="I518" s="824">
        <v>217132.10260000001</v>
      </c>
      <c r="J518" s="824">
        <v>161489.70910000001</v>
      </c>
      <c r="K518" s="824">
        <v>282606.99080000003</v>
      </c>
      <c r="L518" s="824">
        <v>194358.10889999999</v>
      </c>
      <c r="M518" s="824">
        <v>340126.69059999997</v>
      </c>
      <c r="N518" s="824">
        <v>233806.67920000001</v>
      </c>
      <c r="O518" s="824">
        <v>409161.68859999999</v>
      </c>
      <c r="P518" s="824">
        <v>275545.59649999999</v>
      </c>
      <c r="Q518" s="824">
        <v>482204.79389999999</v>
      </c>
      <c r="R518" s="824">
        <v>302073.09230000002</v>
      </c>
      <c r="S518" s="824">
        <v>528627.91170000006</v>
      </c>
      <c r="T518" s="824">
        <v>327791.65149999998</v>
      </c>
      <c r="U518" s="824">
        <v>573635.39009999996</v>
      </c>
    </row>
    <row r="519" spans="1:21" ht="14.5">
      <c r="A519" s="823" t="s">
        <v>1181</v>
      </c>
      <c r="B519" s="823" t="s">
        <v>186</v>
      </c>
      <c r="C519" s="823" t="s">
        <v>210</v>
      </c>
      <c r="D519" s="823" t="s">
        <v>476</v>
      </c>
      <c r="E519" s="823" t="s">
        <v>1041</v>
      </c>
      <c r="F519" s="823" t="s">
        <v>1180</v>
      </c>
      <c r="G519" s="823" t="s">
        <v>19</v>
      </c>
      <c r="H519" s="824">
        <v>108461.3312</v>
      </c>
      <c r="I519" s="824">
        <v>189807.3296</v>
      </c>
      <c r="J519" s="824">
        <v>142663.4981</v>
      </c>
      <c r="K519" s="824">
        <v>249661.12169999999</v>
      </c>
      <c r="L519" s="824">
        <v>174053.33300000001</v>
      </c>
      <c r="M519" s="824">
        <v>304593.33279999997</v>
      </c>
      <c r="N519" s="824">
        <v>214534.34959999999</v>
      </c>
      <c r="O519" s="824">
        <v>375435.11170000001</v>
      </c>
      <c r="P519" s="824">
        <v>255279.05929999999</v>
      </c>
      <c r="Q519" s="824">
        <v>446738.35389999999</v>
      </c>
      <c r="R519" s="824">
        <v>281596.24209999997</v>
      </c>
      <c r="S519" s="824">
        <v>492793.42379999999</v>
      </c>
      <c r="T519" s="824">
        <v>306601.01130000001</v>
      </c>
      <c r="U519" s="824">
        <v>536551.76969999995</v>
      </c>
    </row>
    <row r="520" spans="1:21" ht="14.5">
      <c r="A520" s="823" t="s">
        <v>1181</v>
      </c>
      <c r="B520" s="823" t="s">
        <v>186</v>
      </c>
      <c r="C520" s="823" t="s">
        <v>210</v>
      </c>
      <c r="D520" s="823" t="s">
        <v>476</v>
      </c>
      <c r="E520" s="823" t="s">
        <v>1041</v>
      </c>
      <c r="F520" s="823" t="s">
        <v>1181</v>
      </c>
      <c r="G520" s="823" t="s">
        <v>44</v>
      </c>
      <c r="H520" s="824">
        <v>94580.695000000007</v>
      </c>
      <c r="I520" s="824">
        <v>165516.2163</v>
      </c>
      <c r="J520" s="824">
        <v>128447.86960000001</v>
      </c>
      <c r="K520" s="824">
        <v>224783.77179999999</v>
      </c>
      <c r="L520" s="824">
        <v>162219.7023</v>
      </c>
      <c r="M520" s="824">
        <v>283884.47899999999</v>
      </c>
      <c r="N520" s="824">
        <v>213356.20050000001</v>
      </c>
      <c r="O520" s="824">
        <v>373373.35080000001</v>
      </c>
      <c r="P520" s="824">
        <v>263942.06060000003</v>
      </c>
      <c r="Q520" s="824">
        <v>461898.60609999998</v>
      </c>
      <c r="R520" s="824">
        <v>297054.14740000002</v>
      </c>
      <c r="S520" s="824">
        <v>519844.75809999998</v>
      </c>
      <c r="T520" s="824">
        <v>329676.7782</v>
      </c>
      <c r="U520" s="824">
        <v>576934.36199999996</v>
      </c>
    </row>
    <row r="521" spans="1:21" ht="14.5">
      <c r="A521" s="823" t="s">
        <v>1181</v>
      </c>
      <c r="B521" s="823" t="s">
        <v>186</v>
      </c>
      <c r="C521" s="823" t="s">
        <v>210</v>
      </c>
      <c r="D521" s="823" t="s">
        <v>476</v>
      </c>
      <c r="E521" s="823" t="s">
        <v>1041</v>
      </c>
      <c r="F521" s="823" t="s">
        <v>1182</v>
      </c>
      <c r="G521" s="823" t="s">
        <v>21</v>
      </c>
      <c r="H521" s="824">
        <v>107523.87390000001</v>
      </c>
      <c r="I521" s="824">
        <v>172038.20069999999</v>
      </c>
      <c r="J521" s="824">
        <v>150533.4234</v>
      </c>
      <c r="K521" s="824">
        <v>240853.481</v>
      </c>
      <c r="L521" s="824">
        <v>193542.97289999999</v>
      </c>
      <c r="M521" s="824">
        <v>309668.76130000001</v>
      </c>
      <c r="N521" s="824">
        <v>258057.29730000001</v>
      </c>
      <c r="O521" s="824">
        <v>412891.68180000002</v>
      </c>
      <c r="P521" s="824">
        <v>322571.62150000001</v>
      </c>
      <c r="Q521" s="824">
        <v>516114.60210000002</v>
      </c>
      <c r="R521" s="824">
        <v>365581.17109999998</v>
      </c>
      <c r="S521" s="824">
        <v>584929.88249999995</v>
      </c>
      <c r="T521" s="824">
        <v>408590.72070000001</v>
      </c>
      <c r="U521" s="824">
        <v>653745.16280000005</v>
      </c>
    </row>
    <row r="522" spans="1:21" ht="14.5">
      <c r="A522" s="823" t="s">
        <v>1181</v>
      </c>
      <c r="B522" s="823" t="s">
        <v>186</v>
      </c>
      <c r="C522" s="823" t="s">
        <v>210</v>
      </c>
      <c r="D522" s="823" t="s">
        <v>476</v>
      </c>
      <c r="E522" s="823" t="s">
        <v>213</v>
      </c>
      <c r="F522" s="823" t="s">
        <v>1179</v>
      </c>
      <c r="G522" s="823" t="s">
        <v>165</v>
      </c>
      <c r="H522" s="824">
        <v>125277.261</v>
      </c>
      <c r="I522" s="824">
        <v>219235.20680000001</v>
      </c>
      <c r="J522" s="824">
        <v>162932.87659999999</v>
      </c>
      <c r="K522" s="824">
        <v>285132.53409999999</v>
      </c>
      <c r="L522" s="824">
        <v>196011.7763</v>
      </c>
      <c r="M522" s="824">
        <v>343020.60859999998</v>
      </c>
      <c r="N522" s="824">
        <v>235660.3174</v>
      </c>
      <c r="O522" s="824">
        <v>412405.55540000001</v>
      </c>
      <c r="P522" s="824">
        <v>277641.06449999998</v>
      </c>
      <c r="Q522" s="824">
        <v>485871.8628</v>
      </c>
      <c r="R522" s="824">
        <v>304331.04719999997</v>
      </c>
      <c r="S522" s="824">
        <v>532579.33259999997</v>
      </c>
      <c r="T522" s="824">
        <v>330147.2598</v>
      </c>
      <c r="U522" s="824">
        <v>577757.70449999999</v>
      </c>
    </row>
    <row r="523" spans="1:21" ht="14.5">
      <c r="A523" s="823" t="s">
        <v>1181</v>
      </c>
      <c r="B523" s="823" t="s">
        <v>186</v>
      </c>
      <c r="C523" s="823" t="s">
        <v>210</v>
      </c>
      <c r="D523" s="823" t="s">
        <v>476</v>
      </c>
      <c r="E523" s="823" t="s">
        <v>213</v>
      </c>
      <c r="F523" s="823" t="s">
        <v>1180</v>
      </c>
      <c r="G523" s="823" t="s">
        <v>19</v>
      </c>
      <c r="H523" s="824">
        <v>109966.2922</v>
      </c>
      <c r="I523" s="824">
        <v>192441.01149999999</v>
      </c>
      <c r="J523" s="824">
        <v>144472.22279999999</v>
      </c>
      <c r="K523" s="824">
        <v>252826.39</v>
      </c>
      <c r="L523" s="824">
        <v>176101.26749999999</v>
      </c>
      <c r="M523" s="824">
        <v>308177.2182</v>
      </c>
      <c r="N523" s="824">
        <v>216762.20740000001</v>
      </c>
      <c r="O523" s="824">
        <v>379333.86290000001</v>
      </c>
      <c r="P523" s="824">
        <v>257768.052</v>
      </c>
      <c r="Q523" s="824">
        <v>451094.09090000001</v>
      </c>
      <c r="R523" s="824">
        <v>284251.80530000001</v>
      </c>
      <c r="S523" s="824">
        <v>497440.6593</v>
      </c>
      <c r="T523" s="824">
        <v>309368.08789999998</v>
      </c>
      <c r="U523" s="824">
        <v>541394.15370000002</v>
      </c>
    </row>
    <row r="524" spans="1:21" ht="14.5">
      <c r="A524" s="823" t="s">
        <v>1181</v>
      </c>
      <c r="B524" s="823" t="s">
        <v>186</v>
      </c>
      <c r="C524" s="823" t="s">
        <v>210</v>
      </c>
      <c r="D524" s="823" t="s">
        <v>476</v>
      </c>
      <c r="E524" s="823" t="s">
        <v>213</v>
      </c>
      <c r="F524" s="823" t="s">
        <v>1181</v>
      </c>
      <c r="G524" s="823" t="s">
        <v>44</v>
      </c>
      <c r="H524" s="824">
        <v>96369.775299999994</v>
      </c>
      <c r="I524" s="824">
        <v>168647.1067</v>
      </c>
      <c r="J524" s="824">
        <v>131029.5742</v>
      </c>
      <c r="K524" s="824">
        <v>229301.7548</v>
      </c>
      <c r="L524" s="824">
        <v>165595.88250000001</v>
      </c>
      <c r="M524" s="824">
        <v>289792.79430000001</v>
      </c>
      <c r="N524" s="824">
        <v>217914.79800000001</v>
      </c>
      <c r="O524" s="824">
        <v>381350.89649999997</v>
      </c>
      <c r="P524" s="824">
        <v>269693.76740000001</v>
      </c>
      <c r="Q524" s="824">
        <v>471964.0931</v>
      </c>
      <c r="R524" s="824">
        <v>303613.14049999998</v>
      </c>
      <c r="S524" s="824">
        <v>531322.99589999998</v>
      </c>
      <c r="T524" s="824">
        <v>337052.56140000001</v>
      </c>
      <c r="U524" s="824">
        <v>589841.98270000005</v>
      </c>
    </row>
    <row r="525" spans="1:21" ht="14.5">
      <c r="A525" s="823" t="s">
        <v>1181</v>
      </c>
      <c r="B525" s="823" t="s">
        <v>186</v>
      </c>
      <c r="C525" s="823" t="s">
        <v>210</v>
      </c>
      <c r="D525" s="823" t="s">
        <v>476</v>
      </c>
      <c r="E525" s="823" t="s">
        <v>213</v>
      </c>
      <c r="F525" s="823" t="s">
        <v>1182</v>
      </c>
      <c r="G525" s="823" t="s">
        <v>21</v>
      </c>
      <c r="H525" s="824">
        <v>108505.3484</v>
      </c>
      <c r="I525" s="824">
        <v>173608.55989999999</v>
      </c>
      <c r="J525" s="824">
        <v>151907.48759999999</v>
      </c>
      <c r="K525" s="824">
        <v>243051.98379999999</v>
      </c>
      <c r="L525" s="824">
        <v>195309.62700000001</v>
      </c>
      <c r="M525" s="824">
        <v>312495.40779999999</v>
      </c>
      <c r="N525" s="824">
        <v>260412.83600000001</v>
      </c>
      <c r="O525" s="824">
        <v>416660.54379999998</v>
      </c>
      <c r="P525" s="824">
        <v>325516.04499999998</v>
      </c>
      <c r="Q525" s="824">
        <v>520825.67969999998</v>
      </c>
      <c r="R525" s="824">
        <v>368918.18430000002</v>
      </c>
      <c r="S525" s="824">
        <v>590269.10369999998</v>
      </c>
      <c r="T525" s="824">
        <v>412320.3236</v>
      </c>
      <c r="U525" s="824">
        <v>659712.52760000003</v>
      </c>
    </row>
    <row r="526" spans="1:21" ht="14.5">
      <c r="A526" s="823" t="s">
        <v>1181</v>
      </c>
      <c r="B526" s="823" t="s">
        <v>186</v>
      </c>
      <c r="C526" s="823" t="s">
        <v>210</v>
      </c>
      <c r="D526" s="823" t="s">
        <v>476</v>
      </c>
      <c r="E526" s="823" t="s">
        <v>1042</v>
      </c>
      <c r="F526" s="823" t="s">
        <v>1179</v>
      </c>
      <c r="G526" s="823" t="s">
        <v>165</v>
      </c>
      <c r="H526" s="824">
        <v>124699.53660000001</v>
      </c>
      <c r="I526" s="824">
        <v>218224.18900000001</v>
      </c>
      <c r="J526" s="824">
        <v>162281.02679999999</v>
      </c>
      <c r="K526" s="824">
        <v>283991.79680000001</v>
      </c>
      <c r="L526" s="824">
        <v>195296.10149999999</v>
      </c>
      <c r="M526" s="824">
        <v>341768.1777</v>
      </c>
      <c r="N526" s="824">
        <v>234911.60810000001</v>
      </c>
      <c r="O526" s="824">
        <v>411095.31420000002</v>
      </c>
      <c r="P526" s="824">
        <v>276832.38150000002</v>
      </c>
      <c r="Q526" s="824">
        <v>484456.66769999999</v>
      </c>
      <c r="R526" s="824">
        <v>303476.97659999999</v>
      </c>
      <c r="S526" s="824">
        <v>531084.70900000003</v>
      </c>
      <c r="T526" s="824">
        <v>329298.71580000001</v>
      </c>
      <c r="U526" s="824">
        <v>576272.75269999995</v>
      </c>
    </row>
    <row r="527" spans="1:21" ht="14.5">
      <c r="A527" s="823" t="s">
        <v>1181</v>
      </c>
      <c r="B527" s="823" t="s">
        <v>186</v>
      </c>
      <c r="C527" s="823" t="s">
        <v>210</v>
      </c>
      <c r="D527" s="823" t="s">
        <v>476</v>
      </c>
      <c r="E527" s="823" t="s">
        <v>1042</v>
      </c>
      <c r="F527" s="823" t="s">
        <v>1180</v>
      </c>
      <c r="G527" s="823" t="s">
        <v>19</v>
      </c>
      <c r="H527" s="824">
        <v>109085.3806</v>
      </c>
      <c r="I527" s="824">
        <v>190899.4161</v>
      </c>
      <c r="J527" s="824">
        <v>143454.81589999999</v>
      </c>
      <c r="K527" s="824">
        <v>251045.9278</v>
      </c>
      <c r="L527" s="824">
        <v>174991.32569999999</v>
      </c>
      <c r="M527" s="824">
        <v>306234.8199</v>
      </c>
      <c r="N527" s="824">
        <v>215639.27849999999</v>
      </c>
      <c r="O527" s="824">
        <v>377368.73739999998</v>
      </c>
      <c r="P527" s="824">
        <v>256565.8444</v>
      </c>
      <c r="Q527" s="824">
        <v>448990.22769999999</v>
      </c>
      <c r="R527" s="824">
        <v>283000.1263</v>
      </c>
      <c r="S527" s="824">
        <v>495250.22100000002</v>
      </c>
      <c r="T527" s="824">
        <v>308108.07559999998</v>
      </c>
      <c r="U527" s="824">
        <v>539189.13230000006</v>
      </c>
    </row>
    <row r="528" spans="1:21" ht="14.5">
      <c r="A528" s="823" t="s">
        <v>1181</v>
      </c>
      <c r="B528" s="823" t="s">
        <v>186</v>
      </c>
      <c r="C528" s="823" t="s">
        <v>210</v>
      </c>
      <c r="D528" s="823" t="s">
        <v>476</v>
      </c>
      <c r="E528" s="823" t="s">
        <v>1042</v>
      </c>
      <c r="F528" s="823" t="s">
        <v>1181</v>
      </c>
      <c r="G528" s="823" t="s">
        <v>44</v>
      </c>
      <c r="H528" s="824">
        <v>95207.266300000003</v>
      </c>
      <c r="I528" s="824">
        <v>166612.71599999999</v>
      </c>
      <c r="J528" s="824">
        <v>129325.06939999999</v>
      </c>
      <c r="K528" s="824">
        <v>226318.87150000001</v>
      </c>
      <c r="L528" s="824">
        <v>163347.5306</v>
      </c>
      <c r="M528" s="824">
        <v>285858.17849999998</v>
      </c>
      <c r="N528" s="824">
        <v>214859.97150000001</v>
      </c>
      <c r="O528" s="824">
        <v>376004.95010000002</v>
      </c>
      <c r="P528" s="824">
        <v>265821.77439999999</v>
      </c>
      <c r="Q528" s="824">
        <v>465188.1053</v>
      </c>
      <c r="R528" s="824">
        <v>299184.48979999998</v>
      </c>
      <c r="S528" s="824">
        <v>523572.85710000002</v>
      </c>
      <c r="T528" s="824">
        <v>332057.74900000001</v>
      </c>
      <c r="U528" s="824">
        <v>581101.06090000004</v>
      </c>
    </row>
    <row r="529" spans="1:21" ht="14.5">
      <c r="A529" s="823" t="s">
        <v>1181</v>
      </c>
      <c r="B529" s="823" t="s">
        <v>186</v>
      </c>
      <c r="C529" s="823" t="s">
        <v>210</v>
      </c>
      <c r="D529" s="823" t="s">
        <v>476</v>
      </c>
      <c r="E529" s="823" t="s">
        <v>1042</v>
      </c>
      <c r="F529" s="823" t="s">
        <v>1182</v>
      </c>
      <c r="G529" s="823" t="s">
        <v>21</v>
      </c>
      <c r="H529" s="824">
        <v>108054.3092</v>
      </c>
      <c r="I529" s="824">
        <v>172886.89720000001</v>
      </c>
      <c r="J529" s="824">
        <v>151276.03279999999</v>
      </c>
      <c r="K529" s="824">
        <v>242041.65599999999</v>
      </c>
      <c r="L529" s="824">
        <v>194497.75640000001</v>
      </c>
      <c r="M529" s="824">
        <v>311196.41489999997</v>
      </c>
      <c r="N529" s="824">
        <v>259330.34179999999</v>
      </c>
      <c r="O529" s="824">
        <v>414928.55320000002</v>
      </c>
      <c r="P529" s="824">
        <v>324162.92739999999</v>
      </c>
      <c r="Q529" s="824">
        <v>518660.69140000001</v>
      </c>
      <c r="R529" s="824">
        <v>367384.65100000001</v>
      </c>
      <c r="S529" s="824">
        <v>587815.45039999997</v>
      </c>
      <c r="T529" s="824">
        <v>410606.37469999999</v>
      </c>
      <c r="U529" s="824">
        <v>656970.20920000004</v>
      </c>
    </row>
    <row r="530" spans="1:21" ht="14.5">
      <c r="A530" s="823" t="s">
        <v>1181</v>
      </c>
      <c r="B530" s="823" t="s">
        <v>186</v>
      </c>
      <c r="C530" s="823" t="s">
        <v>210</v>
      </c>
      <c r="D530" s="823" t="s">
        <v>476</v>
      </c>
      <c r="E530" s="823" t="s">
        <v>214</v>
      </c>
      <c r="F530" s="823" t="s">
        <v>1179</v>
      </c>
      <c r="G530" s="823" t="s">
        <v>165</v>
      </c>
      <c r="H530" s="824">
        <v>122133.8515</v>
      </c>
      <c r="I530" s="824">
        <v>213734.2402</v>
      </c>
      <c r="J530" s="824">
        <v>158906.554</v>
      </c>
      <c r="K530" s="824">
        <v>278086.4694</v>
      </c>
      <c r="L530" s="824">
        <v>191210.6544</v>
      </c>
      <c r="M530" s="824">
        <v>334618.64510000002</v>
      </c>
      <c r="N530" s="824">
        <v>229957.56280000001</v>
      </c>
      <c r="O530" s="824">
        <v>402425.73499999999</v>
      </c>
      <c r="P530" s="824">
        <v>270968.0883</v>
      </c>
      <c r="Q530" s="824">
        <v>474194.1545</v>
      </c>
      <c r="R530" s="824">
        <v>297036.71960000001</v>
      </c>
      <c r="S530" s="824">
        <v>519814.25939999998</v>
      </c>
      <c r="T530" s="824">
        <v>322282.67790000001</v>
      </c>
      <c r="U530" s="824">
        <v>563994.68649999995</v>
      </c>
    </row>
    <row r="531" spans="1:21" ht="14.5">
      <c r="A531" s="823" t="s">
        <v>1181</v>
      </c>
      <c r="B531" s="823" t="s">
        <v>186</v>
      </c>
      <c r="C531" s="823" t="s">
        <v>210</v>
      </c>
      <c r="D531" s="823" t="s">
        <v>476</v>
      </c>
      <c r="E531" s="823" t="s">
        <v>214</v>
      </c>
      <c r="F531" s="823" t="s">
        <v>1180</v>
      </c>
      <c r="G531" s="823" t="s">
        <v>19</v>
      </c>
      <c r="H531" s="824">
        <v>106974.4764</v>
      </c>
      <c r="I531" s="824">
        <v>187205.33369999999</v>
      </c>
      <c r="J531" s="824">
        <v>140628.67879999999</v>
      </c>
      <c r="K531" s="824">
        <v>246100.18789999999</v>
      </c>
      <c r="L531" s="824">
        <v>171497.27919999999</v>
      </c>
      <c r="M531" s="824">
        <v>300120.23859999998</v>
      </c>
      <c r="N531" s="824">
        <v>211246.56270000001</v>
      </c>
      <c r="O531" s="824">
        <v>369681.48460000003</v>
      </c>
      <c r="P531" s="824">
        <v>251291.83809999999</v>
      </c>
      <c r="Q531" s="824">
        <v>439760.71679999999</v>
      </c>
      <c r="R531" s="824">
        <v>277156.2819</v>
      </c>
      <c r="S531" s="824">
        <v>485023.49339999998</v>
      </c>
      <c r="T531" s="824">
        <v>301709.2402</v>
      </c>
      <c r="U531" s="824">
        <v>527991.17039999994</v>
      </c>
    </row>
    <row r="532" spans="1:21" ht="14.5">
      <c r="A532" s="823" t="s">
        <v>1181</v>
      </c>
      <c r="B532" s="823" t="s">
        <v>186</v>
      </c>
      <c r="C532" s="823" t="s">
        <v>210</v>
      </c>
      <c r="D532" s="823" t="s">
        <v>476</v>
      </c>
      <c r="E532" s="823" t="s">
        <v>214</v>
      </c>
      <c r="F532" s="823" t="s">
        <v>1181</v>
      </c>
      <c r="G532" s="823" t="s">
        <v>44</v>
      </c>
      <c r="H532" s="824">
        <v>93504.887799999997</v>
      </c>
      <c r="I532" s="824">
        <v>163633.55360000001</v>
      </c>
      <c r="J532" s="824">
        <v>127057.22779999999</v>
      </c>
      <c r="K532" s="824">
        <v>222350.14869999999</v>
      </c>
      <c r="L532" s="824">
        <v>160517.00289999999</v>
      </c>
      <c r="M532" s="824">
        <v>280904.755</v>
      </c>
      <c r="N532" s="824">
        <v>211171.4705</v>
      </c>
      <c r="O532" s="824">
        <v>369550.0735</v>
      </c>
      <c r="P532" s="824">
        <v>261291.33809999999</v>
      </c>
      <c r="Q532" s="824">
        <v>457259.84179999999</v>
      </c>
      <c r="R532" s="824">
        <v>294110.5833</v>
      </c>
      <c r="S532" s="824">
        <v>514693.52069999999</v>
      </c>
      <c r="T532" s="824">
        <v>326454.62829999998</v>
      </c>
      <c r="U532" s="824">
        <v>571295.59950000001</v>
      </c>
    </row>
    <row r="533" spans="1:21" ht="14.5">
      <c r="A533" s="823" t="s">
        <v>1181</v>
      </c>
      <c r="B533" s="823" t="s">
        <v>186</v>
      </c>
      <c r="C533" s="823" t="s">
        <v>210</v>
      </c>
      <c r="D533" s="823" t="s">
        <v>476</v>
      </c>
      <c r="E533" s="823" t="s">
        <v>214</v>
      </c>
      <c r="F533" s="823" t="s">
        <v>1182</v>
      </c>
      <c r="G533" s="823" t="s">
        <v>21</v>
      </c>
      <c r="H533" s="824">
        <v>105813.474</v>
      </c>
      <c r="I533" s="824">
        <v>169301.56099999999</v>
      </c>
      <c r="J533" s="824">
        <v>148138.86360000001</v>
      </c>
      <c r="K533" s="824">
        <v>237022.18530000001</v>
      </c>
      <c r="L533" s="824">
        <v>190464.25330000001</v>
      </c>
      <c r="M533" s="824">
        <v>304742.80969999998</v>
      </c>
      <c r="N533" s="824">
        <v>253952.3376</v>
      </c>
      <c r="O533" s="824">
        <v>406323.7463</v>
      </c>
      <c r="P533" s="824">
        <v>317440.42200000002</v>
      </c>
      <c r="Q533" s="824">
        <v>507904.6827</v>
      </c>
      <c r="R533" s="824">
        <v>359765.81160000002</v>
      </c>
      <c r="S533" s="824">
        <v>575625.30720000004</v>
      </c>
      <c r="T533" s="824">
        <v>402091.20120000001</v>
      </c>
      <c r="U533" s="824">
        <v>643345.93149999995</v>
      </c>
    </row>
    <row r="534" spans="1:21" ht="14.5">
      <c r="A534" s="823" t="s">
        <v>1181</v>
      </c>
      <c r="B534" s="823" t="s">
        <v>186</v>
      </c>
      <c r="C534" s="823" t="s">
        <v>210</v>
      </c>
      <c r="D534" s="823" t="s">
        <v>476</v>
      </c>
      <c r="E534" s="823" t="s">
        <v>215</v>
      </c>
      <c r="F534" s="823" t="s">
        <v>1179</v>
      </c>
      <c r="G534" s="823" t="s">
        <v>165</v>
      </c>
      <c r="H534" s="824">
        <v>124029.16220000001</v>
      </c>
      <c r="I534" s="824">
        <v>217051.03390000001</v>
      </c>
      <c r="J534" s="824">
        <v>161350.24110000001</v>
      </c>
      <c r="K534" s="824">
        <v>282362.92200000002</v>
      </c>
      <c r="L534" s="824">
        <v>194135.7911</v>
      </c>
      <c r="M534" s="824">
        <v>339737.63449999999</v>
      </c>
      <c r="N534" s="824">
        <v>233450.4595</v>
      </c>
      <c r="O534" s="824">
        <v>408538.30410000001</v>
      </c>
      <c r="P534" s="824">
        <v>275067.49440000003</v>
      </c>
      <c r="Q534" s="824">
        <v>481368.1152</v>
      </c>
      <c r="R534" s="824">
        <v>301523.27889999998</v>
      </c>
      <c r="S534" s="824">
        <v>527665.73809999996</v>
      </c>
      <c r="T534" s="824">
        <v>327133.1311</v>
      </c>
      <c r="U534" s="824">
        <v>572482.97939999995</v>
      </c>
    </row>
    <row r="535" spans="1:21" ht="14.5">
      <c r="A535" s="823" t="s">
        <v>1181</v>
      </c>
      <c r="B535" s="823" t="s">
        <v>186</v>
      </c>
      <c r="C535" s="823" t="s">
        <v>210</v>
      </c>
      <c r="D535" s="823" t="s">
        <v>476</v>
      </c>
      <c r="E535" s="823" t="s">
        <v>215</v>
      </c>
      <c r="F535" s="823" t="s">
        <v>1180</v>
      </c>
      <c r="G535" s="823" t="s">
        <v>19</v>
      </c>
      <c r="H535" s="824">
        <v>108718.19349999999</v>
      </c>
      <c r="I535" s="824">
        <v>190256.83859999999</v>
      </c>
      <c r="J535" s="824">
        <v>142889.58730000001</v>
      </c>
      <c r="K535" s="824">
        <v>250056.77789999999</v>
      </c>
      <c r="L535" s="824">
        <v>174225.28229999999</v>
      </c>
      <c r="M535" s="824">
        <v>304894.24410000001</v>
      </c>
      <c r="N535" s="824">
        <v>214552.34950000001</v>
      </c>
      <c r="O535" s="824">
        <v>375466.6116</v>
      </c>
      <c r="P535" s="824">
        <v>255194.48190000001</v>
      </c>
      <c r="Q535" s="824">
        <v>446590.34330000001</v>
      </c>
      <c r="R535" s="824">
        <v>281444.03700000001</v>
      </c>
      <c r="S535" s="824">
        <v>492527.06479999999</v>
      </c>
      <c r="T535" s="824">
        <v>306353.95919999998</v>
      </c>
      <c r="U535" s="824">
        <v>536119.42870000005</v>
      </c>
    </row>
    <row r="536" spans="1:21" ht="14.5">
      <c r="A536" s="823" t="s">
        <v>1181</v>
      </c>
      <c r="B536" s="823" t="s">
        <v>186</v>
      </c>
      <c r="C536" s="823" t="s">
        <v>210</v>
      </c>
      <c r="D536" s="823" t="s">
        <v>476</v>
      </c>
      <c r="E536" s="823" t="s">
        <v>215</v>
      </c>
      <c r="F536" s="823" t="s">
        <v>1181</v>
      </c>
      <c r="G536" s="823" t="s">
        <v>44</v>
      </c>
      <c r="H536" s="824">
        <v>95116.632700000002</v>
      </c>
      <c r="I536" s="824">
        <v>166454.1073</v>
      </c>
      <c r="J536" s="824">
        <v>129275.1747</v>
      </c>
      <c r="K536" s="824">
        <v>226231.55559999999</v>
      </c>
      <c r="L536" s="824">
        <v>163340.22589999999</v>
      </c>
      <c r="M536" s="824">
        <v>285845.39529999997</v>
      </c>
      <c r="N536" s="824">
        <v>214907.25589999999</v>
      </c>
      <c r="O536" s="824">
        <v>376087.69790000003</v>
      </c>
      <c r="P536" s="824">
        <v>265934.33980000002</v>
      </c>
      <c r="Q536" s="824">
        <v>465385.09480000002</v>
      </c>
      <c r="R536" s="824">
        <v>299352.4559</v>
      </c>
      <c r="S536" s="824">
        <v>523866.7978</v>
      </c>
      <c r="T536" s="824">
        <v>332290.61989999999</v>
      </c>
      <c r="U536" s="824">
        <v>581508.58479999995</v>
      </c>
    </row>
    <row r="537" spans="1:21" ht="14.5">
      <c r="A537" s="823" t="s">
        <v>1181</v>
      </c>
      <c r="B537" s="823" t="s">
        <v>186</v>
      </c>
      <c r="C537" s="823" t="s">
        <v>210</v>
      </c>
      <c r="D537" s="823" t="s">
        <v>476</v>
      </c>
      <c r="E537" s="823" t="s">
        <v>215</v>
      </c>
      <c r="F537" s="823" t="s">
        <v>1182</v>
      </c>
      <c r="G537" s="823" t="s">
        <v>21</v>
      </c>
      <c r="H537" s="824">
        <v>107444.47779999999</v>
      </c>
      <c r="I537" s="824">
        <v>171911.16709999999</v>
      </c>
      <c r="J537" s="824">
        <v>150422.2689</v>
      </c>
      <c r="K537" s="824">
        <v>240675.63389999999</v>
      </c>
      <c r="L537" s="824">
        <v>193400.0601</v>
      </c>
      <c r="M537" s="824">
        <v>309440.10070000001</v>
      </c>
      <c r="N537" s="824">
        <v>257866.74669999999</v>
      </c>
      <c r="O537" s="824">
        <v>412586.80089999997</v>
      </c>
      <c r="P537" s="824">
        <v>322333.43339999998</v>
      </c>
      <c r="Q537" s="824">
        <v>515733.50109999999</v>
      </c>
      <c r="R537" s="824">
        <v>365311.22460000002</v>
      </c>
      <c r="S537" s="824">
        <v>584497.96799999999</v>
      </c>
      <c r="T537" s="824">
        <v>408289.01569999999</v>
      </c>
      <c r="U537" s="824">
        <v>653262.43480000005</v>
      </c>
    </row>
    <row r="538" spans="1:21" ht="14.5">
      <c r="A538" s="823" t="s">
        <v>1182</v>
      </c>
      <c r="B538" s="823" t="s">
        <v>216</v>
      </c>
      <c r="C538" s="823" t="s">
        <v>217</v>
      </c>
      <c r="D538" s="823" t="s">
        <v>477</v>
      </c>
      <c r="E538" s="823" t="s">
        <v>1043</v>
      </c>
      <c r="F538" s="823" t="s">
        <v>1179</v>
      </c>
      <c r="G538" s="823" t="s">
        <v>165</v>
      </c>
      <c r="H538" s="824">
        <v>103016.90119999999</v>
      </c>
      <c r="I538" s="824">
        <v>180279.5772</v>
      </c>
      <c r="J538" s="824">
        <v>133745.764</v>
      </c>
      <c r="K538" s="824">
        <v>234055.0871</v>
      </c>
      <c r="L538" s="824">
        <v>160736.73929999999</v>
      </c>
      <c r="M538" s="824">
        <v>281289.29389999999</v>
      </c>
      <c r="N538" s="824">
        <v>192985.29209999999</v>
      </c>
      <c r="O538" s="824">
        <v>337724.26130000001</v>
      </c>
      <c r="P538" s="824">
        <v>227189.98379999999</v>
      </c>
      <c r="Q538" s="824">
        <v>397582.47159999999</v>
      </c>
      <c r="R538" s="824">
        <v>248953.40030000001</v>
      </c>
      <c r="S538" s="824">
        <v>435668.45039999997</v>
      </c>
      <c r="T538" s="824">
        <v>269887.23670000001</v>
      </c>
      <c r="U538" s="824">
        <v>472302.6642</v>
      </c>
    </row>
    <row r="539" spans="1:21" ht="14.5">
      <c r="A539" s="823" t="s">
        <v>1182</v>
      </c>
      <c r="B539" s="823" t="s">
        <v>216</v>
      </c>
      <c r="C539" s="823" t="s">
        <v>217</v>
      </c>
      <c r="D539" s="823" t="s">
        <v>477</v>
      </c>
      <c r="E539" s="823" t="s">
        <v>1043</v>
      </c>
      <c r="F539" s="823" t="s">
        <v>1180</v>
      </c>
      <c r="G539" s="823" t="s">
        <v>19</v>
      </c>
      <c r="H539" s="824">
        <v>91312.026199999993</v>
      </c>
      <c r="I539" s="824">
        <v>159796.046</v>
      </c>
      <c r="J539" s="824">
        <v>119633.02899999999</v>
      </c>
      <c r="K539" s="824">
        <v>209357.80100000001</v>
      </c>
      <c r="L539" s="824">
        <v>145515.6244</v>
      </c>
      <c r="M539" s="824">
        <v>254652.34270000001</v>
      </c>
      <c r="N539" s="824">
        <v>178538.13219999999</v>
      </c>
      <c r="O539" s="824">
        <v>312441.73139999999</v>
      </c>
      <c r="P539" s="824">
        <v>211997.5338</v>
      </c>
      <c r="Q539" s="824">
        <v>370995.68410000001</v>
      </c>
      <c r="R539" s="824">
        <v>233603.2928</v>
      </c>
      <c r="S539" s="824">
        <v>408805.7623</v>
      </c>
      <c r="T539" s="824">
        <v>254002.04930000001</v>
      </c>
      <c r="U539" s="824">
        <v>444503.58620000002</v>
      </c>
    </row>
    <row r="540" spans="1:21" ht="14.5">
      <c r="A540" s="823" t="s">
        <v>1182</v>
      </c>
      <c r="B540" s="823" t="s">
        <v>216</v>
      </c>
      <c r="C540" s="823" t="s">
        <v>217</v>
      </c>
      <c r="D540" s="823" t="s">
        <v>477</v>
      </c>
      <c r="E540" s="823" t="s">
        <v>1043</v>
      </c>
      <c r="F540" s="823" t="s">
        <v>1181</v>
      </c>
      <c r="G540" s="823" t="s">
        <v>44</v>
      </c>
      <c r="H540" s="824">
        <v>80947.088799999998</v>
      </c>
      <c r="I540" s="824">
        <v>141657.40539999999</v>
      </c>
      <c r="J540" s="824">
        <v>110353.5549</v>
      </c>
      <c r="K540" s="824">
        <v>193118.72099999999</v>
      </c>
      <c r="L540" s="824">
        <v>139688.5496</v>
      </c>
      <c r="M540" s="824">
        <v>244454.96170000001</v>
      </c>
      <c r="N540" s="824">
        <v>184049.92739999999</v>
      </c>
      <c r="O540" s="824">
        <v>322087.37310000003</v>
      </c>
      <c r="P540" s="824">
        <v>227998.52929999999</v>
      </c>
      <c r="Q540" s="824">
        <v>398997.4264</v>
      </c>
      <c r="R540" s="824">
        <v>256838.95730000001</v>
      </c>
      <c r="S540" s="824">
        <v>449468.1752</v>
      </c>
      <c r="T540" s="824">
        <v>285312.47320000001</v>
      </c>
      <c r="U540" s="824">
        <v>499296.82809999998</v>
      </c>
    </row>
    <row r="541" spans="1:21" ht="14.5">
      <c r="A541" s="823" t="s">
        <v>1182</v>
      </c>
      <c r="B541" s="823" t="s">
        <v>216</v>
      </c>
      <c r="C541" s="823" t="s">
        <v>217</v>
      </c>
      <c r="D541" s="823" t="s">
        <v>477</v>
      </c>
      <c r="E541" s="823" t="s">
        <v>1043</v>
      </c>
      <c r="F541" s="823" t="s">
        <v>1182</v>
      </c>
      <c r="G541" s="823" t="s">
        <v>21</v>
      </c>
      <c r="H541" s="824">
        <v>89108.282900000006</v>
      </c>
      <c r="I541" s="824">
        <v>142573.2548</v>
      </c>
      <c r="J541" s="824">
        <v>124751.5961</v>
      </c>
      <c r="K541" s="824">
        <v>199602.55669999999</v>
      </c>
      <c r="L541" s="824">
        <v>160394.9093</v>
      </c>
      <c r="M541" s="824">
        <v>256631.85870000001</v>
      </c>
      <c r="N541" s="824">
        <v>213859.87899999999</v>
      </c>
      <c r="O541" s="824">
        <v>342175.81150000001</v>
      </c>
      <c r="P541" s="824">
        <v>267324.84879999998</v>
      </c>
      <c r="Q541" s="824">
        <v>427719.76439999999</v>
      </c>
      <c r="R541" s="824">
        <v>302968.16200000001</v>
      </c>
      <c r="S541" s="824">
        <v>484749.06640000001</v>
      </c>
      <c r="T541" s="824">
        <v>338611.47519999999</v>
      </c>
      <c r="U541" s="824">
        <v>541778.36840000004</v>
      </c>
    </row>
    <row r="542" spans="1:21" ht="14.5">
      <c r="A542" s="823" t="s">
        <v>1182</v>
      </c>
      <c r="B542" s="823" t="s">
        <v>216</v>
      </c>
      <c r="C542" s="823" t="s">
        <v>217</v>
      </c>
      <c r="D542" s="823" t="s">
        <v>477</v>
      </c>
      <c r="E542" s="823" t="s">
        <v>218</v>
      </c>
      <c r="F542" s="823" t="s">
        <v>1179</v>
      </c>
      <c r="G542" s="823" t="s">
        <v>165</v>
      </c>
      <c r="H542" s="824">
        <v>109677.4895</v>
      </c>
      <c r="I542" s="824">
        <v>191935.60680000001</v>
      </c>
      <c r="J542" s="824">
        <v>142451.3469</v>
      </c>
      <c r="K542" s="824">
        <v>249289.85699999999</v>
      </c>
      <c r="L542" s="824">
        <v>171239.32260000001</v>
      </c>
      <c r="M542" s="824">
        <v>299668.81449999998</v>
      </c>
      <c r="N542" s="824">
        <v>205660.5344</v>
      </c>
      <c r="O542" s="824">
        <v>359905.93520000001</v>
      </c>
      <c r="P542" s="824">
        <v>242154.894</v>
      </c>
      <c r="Q542" s="824">
        <v>423771.06449999998</v>
      </c>
      <c r="R542" s="824">
        <v>265370.87280000001</v>
      </c>
      <c r="S542" s="824">
        <v>464399.02740000002</v>
      </c>
      <c r="T542" s="824">
        <v>287731.05690000003</v>
      </c>
      <c r="U542" s="824">
        <v>503529.34950000001</v>
      </c>
    </row>
    <row r="543" spans="1:21" ht="14.5">
      <c r="A543" s="823" t="s">
        <v>1182</v>
      </c>
      <c r="B543" s="823" t="s">
        <v>216</v>
      </c>
      <c r="C543" s="823" t="s">
        <v>217</v>
      </c>
      <c r="D543" s="823" t="s">
        <v>477</v>
      </c>
      <c r="E543" s="823" t="s">
        <v>218</v>
      </c>
      <c r="F543" s="823" t="s">
        <v>1180</v>
      </c>
      <c r="G543" s="823" t="s">
        <v>19</v>
      </c>
      <c r="H543" s="824">
        <v>96997.207599999994</v>
      </c>
      <c r="I543" s="824">
        <v>169745.1133</v>
      </c>
      <c r="J543" s="824">
        <v>127162.5497</v>
      </c>
      <c r="K543" s="824">
        <v>222534.462</v>
      </c>
      <c r="L543" s="824">
        <v>154749.78030000001</v>
      </c>
      <c r="M543" s="824">
        <v>270812.11560000002</v>
      </c>
      <c r="N543" s="824">
        <v>190009.44349999999</v>
      </c>
      <c r="O543" s="824">
        <v>332516.52610000002</v>
      </c>
      <c r="P543" s="824">
        <v>225696.40549999999</v>
      </c>
      <c r="Q543" s="824">
        <v>394968.70970000001</v>
      </c>
      <c r="R543" s="824">
        <v>248741.58869999999</v>
      </c>
      <c r="S543" s="824">
        <v>435297.78029999998</v>
      </c>
      <c r="T543" s="824">
        <v>270522.10279999999</v>
      </c>
      <c r="U543" s="824">
        <v>473413.67989999999</v>
      </c>
    </row>
    <row r="544" spans="1:21" ht="14.5">
      <c r="A544" s="823" t="s">
        <v>1182</v>
      </c>
      <c r="B544" s="823" t="s">
        <v>216</v>
      </c>
      <c r="C544" s="823" t="s">
        <v>217</v>
      </c>
      <c r="D544" s="823" t="s">
        <v>477</v>
      </c>
      <c r="E544" s="823" t="s">
        <v>218</v>
      </c>
      <c r="F544" s="823" t="s">
        <v>1181</v>
      </c>
      <c r="G544" s="823" t="s">
        <v>44</v>
      </c>
      <c r="H544" s="824">
        <v>85760.748900000006</v>
      </c>
      <c r="I544" s="824">
        <v>150081.31049999999</v>
      </c>
      <c r="J544" s="824">
        <v>116844.9814</v>
      </c>
      <c r="K544" s="824">
        <v>204478.71739999999</v>
      </c>
      <c r="L544" s="824">
        <v>147851.78649999999</v>
      </c>
      <c r="M544" s="824">
        <v>258740.62650000001</v>
      </c>
      <c r="N544" s="824">
        <v>194750.78719999999</v>
      </c>
      <c r="O544" s="824">
        <v>340813.87770000001</v>
      </c>
      <c r="P544" s="824">
        <v>241202.6139</v>
      </c>
      <c r="Q544" s="824">
        <v>422104.57439999998</v>
      </c>
      <c r="R544" s="824">
        <v>271673.6385</v>
      </c>
      <c r="S544" s="824">
        <v>475428.86729999998</v>
      </c>
      <c r="T544" s="824">
        <v>301747.17479999998</v>
      </c>
      <c r="U544" s="824">
        <v>528057.55590000004</v>
      </c>
    </row>
    <row r="545" spans="1:21" ht="14.5">
      <c r="A545" s="823" t="s">
        <v>1182</v>
      </c>
      <c r="B545" s="823" t="s">
        <v>216</v>
      </c>
      <c r="C545" s="823" t="s">
        <v>217</v>
      </c>
      <c r="D545" s="823" t="s">
        <v>477</v>
      </c>
      <c r="E545" s="823" t="s">
        <v>218</v>
      </c>
      <c r="F545" s="823" t="s">
        <v>1182</v>
      </c>
      <c r="G545" s="823" t="s">
        <v>21</v>
      </c>
      <c r="H545" s="824">
        <v>94898.463699999993</v>
      </c>
      <c r="I545" s="824">
        <v>151837.5441</v>
      </c>
      <c r="J545" s="824">
        <v>132857.84909999999</v>
      </c>
      <c r="K545" s="824">
        <v>212572.56169999999</v>
      </c>
      <c r="L545" s="824">
        <v>170817.2346</v>
      </c>
      <c r="M545" s="824">
        <v>273307.57939999999</v>
      </c>
      <c r="N545" s="824">
        <v>227756.31280000001</v>
      </c>
      <c r="O545" s="824">
        <v>364410.10580000002</v>
      </c>
      <c r="P545" s="824">
        <v>284695.3909</v>
      </c>
      <c r="Q545" s="824">
        <v>455512.6323</v>
      </c>
      <c r="R545" s="824">
        <v>322654.77649999998</v>
      </c>
      <c r="S545" s="824">
        <v>516247.64990000002</v>
      </c>
      <c r="T545" s="824">
        <v>360614.1618</v>
      </c>
      <c r="U545" s="824">
        <v>576982.66760000004</v>
      </c>
    </row>
    <row r="546" spans="1:21" ht="14.5">
      <c r="A546" s="823" t="s">
        <v>1182</v>
      </c>
      <c r="B546" s="823" t="s">
        <v>216</v>
      </c>
      <c r="C546" s="823" t="s">
        <v>217</v>
      </c>
      <c r="D546" s="823" t="s">
        <v>477</v>
      </c>
      <c r="E546" s="823" t="s">
        <v>219</v>
      </c>
      <c r="F546" s="823" t="s">
        <v>1179</v>
      </c>
      <c r="G546" s="823" t="s">
        <v>165</v>
      </c>
      <c r="H546" s="824">
        <v>111433.088</v>
      </c>
      <c r="I546" s="824">
        <v>195007.90400000001</v>
      </c>
      <c r="J546" s="824">
        <v>144825.91620000001</v>
      </c>
      <c r="K546" s="824">
        <v>253445.35329999999</v>
      </c>
      <c r="L546" s="824">
        <v>174158.81640000001</v>
      </c>
      <c r="M546" s="824">
        <v>304777.92869999999</v>
      </c>
      <c r="N546" s="824">
        <v>209273.041</v>
      </c>
      <c r="O546" s="824">
        <v>366227.82189999998</v>
      </c>
      <c r="P546" s="824">
        <v>246478.25380000001</v>
      </c>
      <c r="Q546" s="824">
        <v>431336.94410000002</v>
      </c>
      <c r="R546" s="824">
        <v>270139.51289999997</v>
      </c>
      <c r="S546" s="824">
        <v>472744.14760000003</v>
      </c>
      <c r="T546" s="824">
        <v>292975.73129999998</v>
      </c>
      <c r="U546" s="824">
        <v>512707.52980000002</v>
      </c>
    </row>
    <row r="547" spans="1:21" ht="14.5">
      <c r="A547" s="823" t="s">
        <v>1182</v>
      </c>
      <c r="B547" s="823" t="s">
        <v>216</v>
      </c>
      <c r="C547" s="823" t="s">
        <v>217</v>
      </c>
      <c r="D547" s="823" t="s">
        <v>477</v>
      </c>
      <c r="E547" s="823" t="s">
        <v>219</v>
      </c>
      <c r="F547" s="823" t="s">
        <v>1180</v>
      </c>
      <c r="G547" s="823" t="s">
        <v>19</v>
      </c>
      <c r="H547" s="824">
        <v>98195.431500000006</v>
      </c>
      <c r="I547" s="824">
        <v>171842.00520000001</v>
      </c>
      <c r="J547" s="824">
        <v>128865.08470000001</v>
      </c>
      <c r="K547" s="824">
        <v>225513.89809999999</v>
      </c>
      <c r="L547" s="824">
        <v>156944.45989999999</v>
      </c>
      <c r="M547" s="824">
        <v>274652.80469999998</v>
      </c>
      <c r="N547" s="824">
        <v>192933.9908</v>
      </c>
      <c r="O547" s="824">
        <v>337634.484</v>
      </c>
      <c r="P547" s="824">
        <v>229296.31599999999</v>
      </c>
      <c r="Q547" s="824">
        <v>401268.55300000001</v>
      </c>
      <c r="R547" s="824">
        <v>252779.272</v>
      </c>
      <c r="S547" s="824">
        <v>442363.72600000002</v>
      </c>
      <c r="T547" s="824">
        <v>275010.34039999999</v>
      </c>
      <c r="U547" s="824">
        <v>481268.09570000001</v>
      </c>
    </row>
    <row r="548" spans="1:21" ht="14.5">
      <c r="A548" s="823" t="s">
        <v>1182</v>
      </c>
      <c r="B548" s="823" t="s">
        <v>216</v>
      </c>
      <c r="C548" s="823" t="s">
        <v>217</v>
      </c>
      <c r="D548" s="823" t="s">
        <v>477</v>
      </c>
      <c r="E548" s="823" t="s">
        <v>219</v>
      </c>
      <c r="F548" s="823" t="s">
        <v>1181</v>
      </c>
      <c r="G548" s="823" t="s">
        <v>44</v>
      </c>
      <c r="H548" s="824">
        <v>86452.675399999993</v>
      </c>
      <c r="I548" s="824">
        <v>151292.182</v>
      </c>
      <c r="J548" s="824">
        <v>117672.1372</v>
      </c>
      <c r="K548" s="824">
        <v>205926.2402</v>
      </c>
      <c r="L548" s="824">
        <v>148810.7683</v>
      </c>
      <c r="M548" s="824">
        <v>260418.84460000001</v>
      </c>
      <c r="N548" s="824">
        <v>195924.59779999999</v>
      </c>
      <c r="O548" s="824">
        <v>342868.04609999998</v>
      </c>
      <c r="P548" s="824">
        <v>242571.59710000001</v>
      </c>
      <c r="Q548" s="824">
        <v>424500.29499999998</v>
      </c>
      <c r="R548" s="824">
        <v>273150.89679999999</v>
      </c>
      <c r="S548" s="824">
        <v>478014.06939999998</v>
      </c>
      <c r="T548" s="824">
        <v>303315.23639999999</v>
      </c>
      <c r="U548" s="824">
        <v>530801.66359999997</v>
      </c>
    </row>
    <row r="549" spans="1:21" ht="14.5">
      <c r="A549" s="823" t="s">
        <v>1182</v>
      </c>
      <c r="B549" s="823" t="s">
        <v>216</v>
      </c>
      <c r="C549" s="823" t="s">
        <v>217</v>
      </c>
      <c r="D549" s="823" t="s">
        <v>477</v>
      </c>
      <c r="E549" s="823" t="s">
        <v>219</v>
      </c>
      <c r="F549" s="823" t="s">
        <v>1182</v>
      </c>
      <c r="G549" s="823" t="s">
        <v>21</v>
      </c>
      <c r="H549" s="824">
        <v>96464.276100000003</v>
      </c>
      <c r="I549" s="824">
        <v>154342.84400000001</v>
      </c>
      <c r="J549" s="824">
        <v>135049.98639999999</v>
      </c>
      <c r="K549" s="824">
        <v>216079.98149999999</v>
      </c>
      <c r="L549" s="824">
        <v>173635.69699999999</v>
      </c>
      <c r="M549" s="824">
        <v>277817.11920000002</v>
      </c>
      <c r="N549" s="824">
        <v>231514.26259999999</v>
      </c>
      <c r="O549" s="824">
        <v>370422.82559999998</v>
      </c>
      <c r="P549" s="824">
        <v>289392.82819999999</v>
      </c>
      <c r="Q549" s="824">
        <v>463028.5319</v>
      </c>
      <c r="R549" s="824">
        <v>327978.53860000003</v>
      </c>
      <c r="S549" s="824">
        <v>524765.66960000002</v>
      </c>
      <c r="T549" s="824">
        <v>366564.24900000001</v>
      </c>
      <c r="U549" s="824">
        <v>586502.80720000004</v>
      </c>
    </row>
    <row r="550" spans="1:21" ht="14.5">
      <c r="A550" s="823" t="s">
        <v>1182</v>
      </c>
      <c r="B550" s="823" t="s">
        <v>216</v>
      </c>
      <c r="C550" s="823" t="s">
        <v>217</v>
      </c>
      <c r="D550" s="823" t="s">
        <v>477</v>
      </c>
      <c r="E550" s="823" t="s">
        <v>1044</v>
      </c>
      <c r="F550" s="823" t="s">
        <v>1179</v>
      </c>
      <c r="G550" s="823" t="s">
        <v>165</v>
      </c>
      <c r="H550" s="824">
        <v>105425.69010000001</v>
      </c>
      <c r="I550" s="824">
        <v>184494.95759999999</v>
      </c>
      <c r="J550" s="824">
        <v>136911.5018</v>
      </c>
      <c r="K550" s="824">
        <v>239595.12820000001</v>
      </c>
      <c r="L550" s="824">
        <v>164567.85260000001</v>
      </c>
      <c r="M550" s="824">
        <v>287993.74190000002</v>
      </c>
      <c r="N550" s="824">
        <v>197628.30480000001</v>
      </c>
      <c r="O550" s="824">
        <v>345849.53350000002</v>
      </c>
      <c r="P550" s="824">
        <v>232684.38579999999</v>
      </c>
      <c r="Q550" s="824">
        <v>407197.67509999999</v>
      </c>
      <c r="R550" s="824">
        <v>254986.6868</v>
      </c>
      <c r="S550" s="824">
        <v>446226.70199999999</v>
      </c>
      <c r="T550" s="824">
        <v>276458.1152</v>
      </c>
      <c r="U550" s="824">
        <v>483801.70150000002</v>
      </c>
    </row>
    <row r="551" spans="1:21" ht="14.5">
      <c r="A551" s="823" t="s">
        <v>1182</v>
      </c>
      <c r="B551" s="823" t="s">
        <v>216</v>
      </c>
      <c r="C551" s="823" t="s">
        <v>217</v>
      </c>
      <c r="D551" s="823" t="s">
        <v>477</v>
      </c>
      <c r="E551" s="823" t="s">
        <v>1044</v>
      </c>
      <c r="F551" s="823" t="s">
        <v>1180</v>
      </c>
      <c r="G551" s="823" t="s">
        <v>19</v>
      </c>
      <c r="H551" s="824">
        <v>93302.783299999996</v>
      </c>
      <c r="I551" s="824">
        <v>163279.87090000001</v>
      </c>
      <c r="J551" s="824">
        <v>122294.74</v>
      </c>
      <c r="K551" s="824">
        <v>214015.79509999999</v>
      </c>
      <c r="L551" s="824">
        <v>148803.12580000001</v>
      </c>
      <c r="M551" s="824">
        <v>260405.47010000001</v>
      </c>
      <c r="N551" s="824">
        <v>182665.17430000001</v>
      </c>
      <c r="O551" s="824">
        <v>319664.0551</v>
      </c>
      <c r="P551" s="824">
        <v>216949.34770000001</v>
      </c>
      <c r="Q551" s="824">
        <v>379661.35849999997</v>
      </c>
      <c r="R551" s="824">
        <v>239088.36060000001</v>
      </c>
      <c r="S551" s="824">
        <v>418404.6311</v>
      </c>
      <c r="T551" s="824">
        <v>260005.59899999999</v>
      </c>
      <c r="U551" s="824">
        <v>455009.79820000002</v>
      </c>
    </row>
    <row r="552" spans="1:21" ht="14.5">
      <c r="A552" s="823" t="s">
        <v>1182</v>
      </c>
      <c r="B552" s="823" t="s">
        <v>216</v>
      </c>
      <c r="C552" s="823" t="s">
        <v>217</v>
      </c>
      <c r="D552" s="823" t="s">
        <v>477</v>
      </c>
      <c r="E552" s="823" t="s">
        <v>1044</v>
      </c>
      <c r="F552" s="823" t="s">
        <v>1181</v>
      </c>
      <c r="G552" s="823" t="s">
        <v>44</v>
      </c>
      <c r="H552" s="824">
        <v>82562.535399999993</v>
      </c>
      <c r="I552" s="824">
        <v>144484.4368</v>
      </c>
      <c r="J552" s="824">
        <v>112509.0239</v>
      </c>
      <c r="K552" s="824">
        <v>196890.79190000001</v>
      </c>
      <c r="L552" s="824">
        <v>142381.48850000001</v>
      </c>
      <c r="M552" s="824">
        <v>249167.60490000001</v>
      </c>
      <c r="N552" s="824">
        <v>187561.88870000001</v>
      </c>
      <c r="O552" s="824">
        <v>328233.3051</v>
      </c>
      <c r="P552" s="824">
        <v>232314.77069999999</v>
      </c>
      <c r="Q552" s="824">
        <v>406550.84879999998</v>
      </c>
      <c r="R552" s="824">
        <v>261675.00539999999</v>
      </c>
      <c r="S552" s="824">
        <v>457931.25959999999</v>
      </c>
      <c r="T552" s="824">
        <v>290655.2242</v>
      </c>
      <c r="U552" s="824">
        <v>508646.6422</v>
      </c>
    </row>
    <row r="553" spans="1:21" ht="14.5">
      <c r="A553" s="823" t="s">
        <v>1182</v>
      </c>
      <c r="B553" s="823" t="s">
        <v>216</v>
      </c>
      <c r="C553" s="823" t="s">
        <v>217</v>
      </c>
      <c r="D553" s="823" t="s">
        <v>477</v>
      </c>
      <c r="E553" s="823" t="s">
        <v>1044</v>
      </c>
      <c r="F553" s="823" t="s">
        <v>1182</v>
      </c>
      <c r="G553" s="823" t="s">
        <v>21</v>
      </c>
      <c r="H553" s="824">
        <v>91210.907099999997</v>
      </c>
      <c r="I553" s="824">
        <v>145937.4535</v>
      </c>
      <c r="J553" s="824">
        <v>127695.2699</v>
      </c>
      <c r="K553" s="824">
        <v>204312.43479999999</v>
      </c>
      <c r="L553" s="824">
        <v>164179.63269999999</v>
      </c>
      <c r="M553" s="824">
        <v>262687.41629999998</v>
      </c>
      <c r="N553" s="824">
        <v>218906.177</v>
      </c>
      <c r="O553" s="824">
        <v>350249.8884</v>
      </c>
      <c r="P553" s="824">
        <v>273632.72120000003</v>
      </c>
      <c r="Q553" s="824">
        <v>437812.36040000001</v>
      </c>
      <c r="R553" s="824">
        <v>310117.08409999998</v>
      </c>
      <c r="S553" s="824">
        <v>496187.3419</v>
      </c>
      <c r="T553" s="824">
        <v>346601.44689999998</v>
      </c>
      <c r="U553" s="824">
        <v>554562.32330000005</v>
      </c>
    </row>
    <row r="554" spans="1:21" ht="14.5">
      <c r="A554" s="823" t="s">
        <v>1182</v>
      </c>
      <c r="B554" s="823" t="s">
        <v>216</v>
      </c>
      <c r="C554" s="823" t="s">
        <v>217</v>
      </c>
      <c r="D554" s="823" t="s">
        <v>477</v>
      </c>
      <c r="E554" s="823" t="s">
        <v>221</v>
      </c>
      <c r="F554" s="823" t="s">
        <v>1179</v>
      </c>
      <c r="G554" s="823" t="s">
        <v>165</v>
      </c>
      <c r="H554" s="824">
        <v>111462.2254</v>
      </c>
      <c r="I554" s="824">
        <v>195058.89449999999</v>
      </c>
      <c r="J554" s="824">
        <v>144825.76209999999</v>
      </c>
      <c r="K554" s="824">
        <v>253445.08369999999</v>
      </c>
      <c r="L554" s="824">
        <v>174132.4374</v>
      </c>
      <c r="M554" s="824">
        <v>304731.76539999997</v>
      </c>
      <c r="N554" s="824">
        <v>209198.61110000001</v>
      </c>
      <c r="O554" s="824">
        <v>366097.56949999998</v>
      </c>
      <c r="P554" s="824">
        <v>246362.50260000001</v>
      </c>
      <c r="Q554" s="824">
        <v>431134.37959999999</v>
      </c>
      <c r="R554" s="824">
        <v>270000.266</v>
      </c>
      <c r="S554" s="824">
        <v>472500.46549999999</v>
      </c>
      <c r="T554" s="824">
        <v>292794.86099999998</v>
      </c>
      <c r="U554" s="824">
        <v>512391.00660000002</v>
      </c>
    </row>
    <row r="555" spans="1:21" ht="14.5">
      <c r="A555" s="823" t="s">
        <v>1182</v>
      </c>
      <c r="B555" s="823" t="s">
        <v>216</v>
      </c>
      <c r="C555" s="823" t="s">
        <v>217</v>
      </c>
      <c r="D555" s="823" t="s">
        <v>477</v>
      </c>
      <c r="E555" s="823" t="s">
        <v>221</v>
      </c>
      <c r="F555" s="823" t="s">
        <v>1180</v>
      </c>
      <c r="G555" s="823" t="s">
        <v>19</v>
      </c>
      <c r="H555" s="824">
        <v>98363.912599999996</v>
      </c>
      <c r="I555" s="824">
        <v>172136.84710000001</v>
      </c>
      <c r="J555" s="824">
        <v>129032.93919999999</v>
      </c>
      <c r="K555" s="824">
        <v>225807.64369999999</v>
      </c>
      <c r="L555" s="824">
        <v>157099.28450000001</v>
      </c>
      <c r="M555" s="824">
        <v>274923.74770000001</v>
      </c>
      <c r="N555" s="824">
        <v>193031.55069999999</v>
      </c>
      <c r="O555" s="824">
        <v>337805.21370000002</v>
      </c>
      <c r="P555" s="824">
        <v>229361.42720000001</v>
      </c>
      <c r="Q555" s="824">
        <v>401382.4975</v>
      </c>
      <c r="R555" s="824">
        <v>252822.76430000001</v>
      </c>
      <c r="S555" s="824">
        <v>442439.83750000002</v>
      </c>
      <c r="T555" s="824">
        <v>275018.57929999998</v>
      </c>
      <c r="U555" s="824">
        <v>481282.51360000001</v>
      </c>
    </row>
    <row r="556" spans="1:21" ht="14.5">
      <c r="A556" s="823" t="s">
        <v>1182</v>
      </c>
      <c r="B556" s="823" t="s">
        <v>216</v>
      </c>
      <c r="C556" s="823" t="s">
        <v>217</v>
      </c>
      <c r="D556" s="823" t="s">
        <v>477</v>
      </c>
      <c r="E556" s="823" t="s">
        <v>221</v>
      </c>
      <c r="F556" s="823" t="s">
        <v>1181</v>
      </c>
      <c r="G556" s="823" t="s">
        <v>44</v>
      </c>
      <c r="H556" s="824">
        <v>86749.622199999998</v>
      </c>
      <c r="I556" s="824">
        <v>151811.8389</v>
      </c>
      <c r="J556" s="824">
        <v>118123.2481</v>
      </c>
      <c r="K556" s="824">
        <v>206715.68419999999</v>
      </c>
      <c r="L556" s="824">
        <v>149416.8941</v>
      </c>
      <c r="M556" s="824">
        <v>261479.56460000001</v>
      </c>
      <c r="N556" s="824">
        <v>196758.97339999999</v>
      </c>
      <c r="O556" s="824">
        <v>344328.2035</v>
      </c>
      <c r="P556" s="824">
        <v>243639.1367</v>
      </c>
      <c r="Q556" s="824">
        <v>426368.48920000001</v>
      </c>
      <c r="R556" s="824">
        <v>274379.33899999998</v>
      </c>
      <c r="S556" s="824">
        <v>480163.8431</v>
      </c>
      <c r="T556" s="824">
        <v>304708.94900000002</v>
      </c>
      <c r="U556" s="824">
        <v>533240.66079999995</v>
      </c>
    </row>
    <row r="557" spans="1:21" ht="14.5">
      <c r="A557" s="823" t="s">
        <v>1182</v>
      </c>
      <c r="B557" s="823" t="s">
        <v>216</v>
      </c>
      <c r="C557" s="823" t="s">
        <v>217</v>
      </c>
      <c r="D557" s="823" t="s">
        <v>477</v>
      </c>
      <c r="E557" s="823" t="s">
        <v>221</v>
      </c>
      <c r="F557" s="823" t="s">
        <v>1182</v>
      </c>
      <c r="G557" s="823" t="s">
        <v>21</v>
      </c>
      <c r="H557" s="824">
        <v>96470.649399999995</v>
      </c>
      <c r="I557" s="824">
        <v>154353.04139999999</v>
      </c>
      <c r="J557" s="824">
        <v>135058.90909999999</v>
      </c>
      <c r="K557" s="824">
        <v>216094.25779999999</v>
      </c>
      <c r="L557" s="824">
        <v>173647.16889999999</v>
      </c>
      <c r="M557" s="824">
        <v>277835.47440000001</v>
      </c>
      <c r="N557" s="824">
        <v>231529.55850000001</v>
      </c>
      <c r="O557" s="824">
        <v>370447.29920000001</v>
      </c>
      <c r="P557" s="824">
        <v>289411.94819999998</v>
      </c>
      <c r="Q557" s="824">
        <v>463059.12400000001</v>
      </c>
      <c r="R557" s="824">
        <v>328000.20799999998</v>
      </c>
      <c r="S557" s="824">
        <v>524800.34050000005</v>
      </c>
      <c r="T557" s="824">
        <v>366588.46769999998</v>
      </c>
      <c r="U557" s="824">
        <v>586541.55709999998</v>
      </c>
    </row>
    <row r="558" spans="1:21" ht="14.5">
      <c r="A558" s="823" t="s">
        <v>1182</v>
      </c>
      <c r="B558" s="823" t="s">
        <v>216</v>
      </c>
      <c r="C558" s="823" t="s">
        <v>217</v>
      </c>
      <c r="D558" s="823" t="s">
        <v>477</v>
      </c>
      <c r="E558" s="823" t="s">
        <v>222</v>
      </c>
      <c r="F558" s="823" t="s">
        <v>1179</v>
      </c>
      <c r="G558" s="823" t="s">
        <v>165</v>
      </c>
      <c r="H558" s="824">
        <v>110214.1266</v>
      </c>
      <c r="I558" s="824">
        <v>192874.72159999999</v>
      </c>
      <c r="J558" s="824">
        <v>143243.12659999999</v>
      </c>
      <c r="K558" s="824">
        <v>250675.47159999999</v>
      </c>
      <c r="L558" s="824">
        <v>172256.45209999999</v>
      </c>
      <c r="M558" s="824">
        <v>301448.79129999998</v>
      </c>
      <c r="N558" s="824">
        <v>206988.75320000001</v>
      </c>
      <c r="O558" s="824">
        <v>362230.31819999998</v>
      </c>
      <c r="P558" s="824">
        <v>243788.9325</v>
      </c>
      <c r="Q558" s="824">
        <v>426630.63199999998</v>
      </c>
      <c r="R558" s="824">
        <v>267192.4976</v>
      </c>
      <c r="S558" s="824">
        <v>467586.87089999998</v>
      </c>
      <c r="T558" s="824">
        <v>289780.73229999997</v>
      </c>
      <c r="U558" s="824">
        <v>507116.28159999999</v>
      </c>
    </row>
    <row r="559" spans="1:21" ht="14.5">
      <c r="A559" s="823" t="s">
        <v>1182</v>
      </c>
      <c r="B559" s="823" t="s">
        <v>216</v>
      </c>
      <c r="C559" s="823" t="s">
        <v>217</v>
      </c>
      <c r="D559" s="823" t="s">
        <v>477</v>
      </c>
      <c r="E559" s="823" t="s">
        <v>222</v>
      </c>
      <c r="F559" s="823" t="s">
        <v>1180</v>
      </c>
      <c r="G559" s="823" t="s">
        <v>19</v>
      </c>
      <c r="H559" s="824">
        <v>97115.813800000004</v>
      </c>
      <c r="I559" s="824">
        <v>169952.67420000001</v>
      </c>
      <c r="J559" s="824">
        <v>127450.30379999999</v>
      </c>
      <c r="K559" s="824">
        <v>223038.03159999999</v>
      </c>
      <c r="L559" s="824">
        <v>155223.29920000001</v>
      </c>
      <c r="M559" s="824">
        <v>271640.77360000001</v>
      </c>
      <c r="N559" s="824">
        <v>190821.69279999999</v>
      </c>
      <c r="O559" s="824">
        <v>333937.96240000002</v>
      </c>
      <c r="P559" s="824">
        <v>226787.85709999999</v>
      </c>
      <c r="Q559" s="824">
        <v>396878.75</v>
      </c>
      <c r="R559" s="824">
        <v>250014.99600000001</v>
      </c>
      <c r="S559" s="824">
        <v>437526.24290000001</v>
      </c>
      <c r="T559" s="824">
        <v>272004.45059999998</v>
      </c>
      <c r="U559" s="824">
        <v>476007.78850000002</v>
      </c>
    </row>
    <row r="560" spans="1:21" ht="14.5">
      <c r="A560" s="823" t="s">
        <v>1182</v>
      </c>
      <c r="B560" s="823" t="s">
        <v>216</v>
      </c>
      <c r="C560" s="823" t="s">
        <v>217</v>
      </c>
      <c r="D560" s="823" t="s">
        <v>477</v>
      </c>
      <c r="E560" s="823" t="s">
        <v>222</v>
      </c>
      <c r="F560" s="823" t="s">
        <v>1181</v>
      </c>
      <c r="G560" s="823" t="s">
        <v>44</v>
      </c>
      <c r="H560" s="824">
        <v>85496.479699999996</v>
      </c>
      <c r="I560" s="824">
        <v>149618.8395</v>
      </c>
      <c r="J560" s="824">
        <v>116368.84849999999</v>
      </c>
      <c r="K560" s="824">
        <v>203645.48499999999</v>
      </c>
      <c r="L560" s="824">
        <v>147161.23749999999</v>
      </c>
      <c r="M560" s="824">
        <v>257532.16570000001</v>
      </c>
      <c r="N560" s="824">
        <v>193751.4313</v>
      </c>
      <c r="O560" s="824">
        <v>339065.0049</v>
      </c>
      <c r="P560" s="824">
        <v>239879.70910000001</v>
      </c>
      <c r="Q560" s="824">
        <v>419789.49099999998</v>
      </c>
      <c r="R560" s="824">
        <v>270118.65429999999</v>
      </c>
      <c r="S560" s="824">
        <v>472707.64500000002</v>
      </c>
      <c r="T560" s="824">
        <v>299947.0074</v>
      </c>
      <c r="U560" s="824">
        <v>524907.26300000004</v>
      </c>
    </row>
    <row r="561" spans="1:21" ht="14.5">
      <c r="A561" s="823" t="s">
        <v>1182</v>
      </c>
      <c r="B561" s="823" t="s">
        <v>216</v>
      </c>
      <c r="C561" s="823" t="s">
        <v>217</v>
      </c>
      <c r="D561" s="823" t="s">
        <v>477</v>
      </c>
      <c r="E561" s="823" t="s">
        <v>222</v>
      </c>
      <c r="F561" s="823" t="s">
        <v>1182</v>
      </c>
      <c r="G561" s="823" t="s">
        <v>21</v>
      </c>
      <c r="H561" s="824">
        <v>95409.778900000005</v>
      </c>
      <c r="I561" s="824">
        <v>152655.64850000001</v>
      </c>
      <c r="J561" s="824">
        <v>133573.69039999999</v>
      </c>
      <c r="K561" s="824">
        <v>213717.90779999999</v>
      </c>
      <c r="L561" s="824">
        <v>171737.60200000001</v>
      </c>
      <c r="M561" s="824">
        <v>274780.16729999997</v>
      </c>
      <c r="N561" s="824">
        <v>228983.4693</v>
      </c>
      <c r="O561" s="824">
        <v>366373.5564</v>
      </c>
      <c r="P561" s="824">
        <v>286229.33669999999</v>
      </c>
      <c r="Q561" s="824">
        <v>457966.94540000003</v>
      </c>
      <c r="R561" s="824">
        <v>324393.24819999997</v>
      </c>
      <c r="S561" s="824">
        <v>519029.20480000001</v>
      </c>
      <c r="T561" s="824">
        <v>362557.15970000002</v>
      </c>
      <c r="U561" s="824">
        <v>580091.46420000005</v>
      </c>
    </row>
    <row r="562" spans="1:21" ht="14.5">
      <c r="A562" s="823" t="s">
        <v>1182</v>
      </c>
      <c r="B562" s="823" t="s">
        <v>216</v>
      </c>
      <c r="C562" s="823" t="s">
        <v>217</v>
      </c>
      <c r="D562" s="823" t="s">
        <v>477</v>
      </c>
      <c r="E562" s="823" t="s">
        <v>223</v>
      </c>
      <c r="F562" s="823" t="s">
        <v>1179</v>
      </c>
      <c r="G562" s="823" t="s">
        <v>165</v>
      </c>
      <c r="H562" s="824">
        <v>109677.4895</v>
      </c>
      <c r="I562" s="824">
        <v>191935.60680000001</v>
      </c>
      <c r="J562" s="824">
        <v>142451.3469</v>
      </c>
      <c r="K562" s="824">
        <v>249289.85699999999</v>
      </c>
      <c r="L562" s="824">
        <v>171239.32260000001</v>
      </c>
      <c r="M562" s="824">
        <v>299668.81449999998</v>
      </c>
      <c r="N562" s="824">
        <v>205660.5344</v>
      </c>
      <c r="O562" s="824">
        <v>359905.93520000001</v>
      </c>
      <c r="P562" s="824">
        <v>242154.894</v>
      </c>
      <c r="Q562" s="824">
        <v>423771.06449999998</v>
      </c>
      <c r="R562" s="824">
        <v>265370.87280000001</v>
      </c>
      <c r="S562" s="824">
        <v>464399.02740000002</v>
      </c>
      <c r="T562" s="824">
        <v>287731.05690000003</v>
      </c>
      <c r="U562" s="824">
        <v>503529.34950000001</v>
      </c>
    </row>
    <row r="563" spans="1:21" ht="14.5">
      <c r="A563" s="823" t="s">
        <v>1182</v>
      </c>
      <c r="B563" s="823" t="s">
        <v>216</v>
      </c>
      <c r="C563" s="823" t="s">
        <v>217</v>
      </c>
      <c r="D563" s="823" t="s">
        <v>477</v>
      </c>
      <c r="E563" s="823" t="s">
        <v>223</v>
      </c>
      <c r="F563" s="823" t="s">
        <v>1180</v>
      </c>
      <c r="G563" s="823" t="s">
        <v>19</v>
      </c>
      <c r="H563" s="824">
        <v>96997.207599999994</v>
      </c>
      <c r="I563" s="824">
        <v>169745.1133</v>
      </c>
      <c r="J563" s="824">
        <v>127162.5497</v>
      </c>
      <c r="K563" s="824">
        <v>222534.462</v>
      </c>
      <c r="L563" s="824">
        <v>154749.78030000001</v>
      </c>
      <c r="M563" s="824">
        <v>270812.11560000002</v>
      </c>
      <c r="N563" s="824">
        <v>190009.44349999999</v>
      </c>
      <c r="O563" s="824">
        <v>332516.52610000002</v>
      </c>
      <c r="P563" s="824">
        <v>225696.40549999999</v>
      </c>
      <c r="Q563" s="824">
        <v>394968.70970000001</v>
      </c>
      <c r="R563" s="824">
        <v>248741.58869999999</v>
      </c>
      <c r="S563" s="824">
        <v>435297.78029999998</v>
      </c>
      <c r="T563" s="824">
        <v>270522.10279999999</v>
      </c>
      <c r="U563" s="824">
        <v>473413.67989999999</v>
      </c>
    </row>
    <row r="564" spans="1:21" ht="14.5">
      <c r="A564" s="823" t="s">
        <v>1182</v>
      </c>
      <c r="B564" s="823" t="s">
        <v>216</v>
      </c>
      <c r="C564" s="823" t="s">
        <v>217</v>
      </c>
      <c r="D564" s="823" t="s">
        <v>477</v>
      </c>
      <c r="E564" s="823" t="s">
        <v>223</v>
      </c>
      <c r="F564" s="823" t="s">
        <v>1181</v>
      </c>
      <c r="G564" s="823" t="s">
        <v>44</v>
      </c>
      <c r="H564" s="824">
        <v>85760.748900000006</v>
      </c>
      <c r="I564" s="824">
        <v>150081.31049999999</v>
      </c>
      <c r="J564" s="824">
        <v>116844.9814</v>
      </c>
      <c r="K564" s="824">
        <v>204478.71739999999</v>
      </c>
      <c r="L564" s="824">
        <v>147851.78649999999</v>
      </c>
      <c r="M564" s="824">
        <v>258740.62650000001</v>
      </c>
      <c r="N564" s="824">
        <v>194750.78719999999</v>
      </c>
      <c r="O564" s="824">
        <v>340813.87770000001</v>
      </c>
      <c r="P564" s="824">
        <v>241202.6139</v>
      </c>
      <c r="Q564" s="824">
        <v>422104.57439999998</v>
      </c>
      <c r="R564" s="824">
        <v>271673.6385</v>
      </c>
      <c r="S564" s="824">
        <v>475428.86729999998</v>
      </c>
      <c r="T564" s="824">
        <v>301747.17479999998</v>
      </c>
      <c r="U564" s="824">
        <v>528057.55590000004</v>
      </c>
    </row>
    <row r="565" spans="1:21" ht="14.5">
      <c r="A565" s="823" t="s">
        <v>1182</v>
      </c>
      <c r="B565" s="823" t="s">
        <v>216</v>
      </c>
      <c r="C565" s="823" t="s">
        <v>217</v>
      </c>
      <c r="D565" s="823" t="s">
        <v>477</v>
      </c>
      <c r="E565" s="823" t="s">
        <v>223</v>
      </c>
      <c r="F565" s="823" t="s">
        <v>1182</v>
      </c>
      <c r="G565" s="823" t="s">
        <v>21</v>
      </c>
      <c r="H565" s="824">
        <v>94898.463699999993</v>
      </c>
      <c r="I565" s="824">
        <v>151837.5441</v>
      </c>
      <c r="J565" s="824">
        <v>132857.84909999999</v>
      </c>
      <c r="K565" s="824">
        <v>212572.56169999999</v>
      </c>
      <c r="L565" s="824">
        <v>170817.2346</v>
      </c>
      <c r="M565" s="824">
        <v>273307.57939999999</v>
      </c>
      <c r="N565" s="824">
        <v>227756.31280000001</v>
      </c>
      <c r="O565" s="824">
        <v>364410.10580000002</v>
      </c>
      <c r="P565" s="824">
        <v>284695.3909</v>
      </c>
      <c r="Q565" s="824">
        <v>455512.6323</v>
      </c>
      <c r="R565" s="824">
        <v>322654.77649999998</v>
      </c>
      <c r="S565" s="824">
        <v>516247.64990000002</v>
      </c>
      <c r="T565" s="824">
        <v>360614.1618</v>
      </c>
      <c r="U565" s="824">
        <v>576982.66760000004</v>
      </c>
    </row>
    <row r="566" spans="1:21" ht="14.5">
      <c r="A566" s="823" t="s">
        <v>1182</v>
      </c>
      <c r="B566" s="823" t="s">
        <v>216</v>
      </c>
      <c r="C566" s="823" t="s">
        <v>217</v>
      </c>
      <c r="D566" s="823" t="s">
        <v>477</v>
      </c>
      <c r="E566" s="823" t="s">
        <v>1045</v>
      </c>
      <c r="F566" s="823" t="s">
        <v>1179</v>
      </c>
      <c r="G566" s="823" t="s">
        <v>165</v>
      </c>
      <c r="H566" s="824">
        <v>103640.9506</v>
      </c>
      <c r="I566" s="824">
        <v>181371.6637</v>
      </c>
      <c r="J566" s="824">
        <v>134537.08180000001</v>
      </c>
      <c r="K566" s="824">
        <v>235439.89309999999</v>
      </c>
      <c r="L566" s="824">
        <v>161674.73190000001</v>
      </c>
      <c r="M566" s="824">
        <v>282930.78090000001</v>
      </c>
      <c r="N566" s="824">
        <v>194090.2211</v>
      </c>
      <c r="O566" s="824">
        <v>339657.88699999999</v>
      </c>
      <c r="P566" s="824">
        <v>228476.76879999999</v>
      </c>
      <c r="Q566" s="824">
        <v>399834.34539999999</v>
      </c>
      <c r="R566" s="824">
        <v>250357.2844</v>
      </c>
      <c r="S566" s="824">
        <v>438125.24770000001</v>
      </c>
      <c r="T566" s="824">
        <v>271394.30099999998</v>
      </c>
      <c r="U566" s="824">
        <v>474940.02679999999</v>
      </c>
    </row>
    <row r="567" spans="1:21" ht="14.5">
      <c r="A567" s="823" t="s">
        <v>1182</v>
      </c>
      <c r="B567" s="823" t="s">
        <v>216</v>
      </c>
      <c r="C567" s="823" t="s">
        <v>217</v>
      </c>
      <c r="D567" s="823" t="s">
        <v>477</v>
      </c>
      <c r="E567" s="823" t="s">
        <v>1045</v>
      </c>
      <c r="F567" s="823" t="s">
        <v>1180</v>
      </c>
      <c r="G567" s="823" t="s">
        <v>19</v>
      </c>
      <c r="H567" s="824">
        <v>91936.075599999996</v>
      </c>
      <c r="I567" s="824">
        <v>160888.13250000001</v>
      </c>
      <c r="J567" s="824">
        <v>120424.3468</v>
      </c>
      <c r="K567" s="824">
        <v>210742.60699999999</v>
      </c>
      <c r="L567" s="824">
        <v>146453.617</v>
      </c>
      <c r="M567" s="824">
        <v>256293.82980000001</v>
      </c>
      <c r="N567" s="824">
        <v>179643.06109999999</v>
      </c>
      <c r="O567" s="824">
        <v>314375.35700000002</v>
      </c>
      <c r="P567" s="824">
        <v>213284.31890000001</v>
      </c>
      <c r="Q567" s="824">
        <v>373247.55790000001</v>
      </c>
      <c r="R567" s="824">
        <v>235007.17689999999</v>
      </c>
      <c r="S567" s="824">
        <v>411262.55969999998</v>
      </c>
      <c r="T567" s="824">
        <v>255509.11360000001</v>
      </c>
      <c r="U567" s="824">
        <v>447140.94870000001</v>
      </c>
    </row>
    <row r="568" spans="1:21" ht="14.5">
      <c r="A568" s="823" t="s">
        <v>1182</v>
      </c>
      <c r="B568" s="823" t="s">
        <v>216</v>
      </c>
      <c r="C568" s="823" t="s">
        <v>217</v>
      </c>
      <c r="D568" s="823" t="s">
        <v>477</v>
      </c>
      <c r="E568" s="823" t="s">
        <v>1045</v>
      </c>
      <c r="F568" s="823" t="s">
        <v>1181</v>
      </c>
      <c r="G568" s="823" t="s">
        <v>44</v>
      </c>
      <c r="H568" s="824">
        <v>81573.660099999994</v>
      </c>
      <c r="I568" s="824">
        <v>142753.9051</v>
      </c>
      <c r="J568" s="824">
        <v>111230.7547</v>
      </c>
      <c r="K568" s="824">
        <v>194653.82070000001</v>
      </c>
      <c r="L568" s="824">
        <v>140816.37779999999</v>
      </c>
      <c r="M568" s="824">
        <v>246428.66130000001</v>
      </c>
      <c r="N568" s="824">
        <v>185553.6985</v>
      </c>
      <c r="O568" s="824">
        <v>324718.97240000003</v>
      </c>
      <c r="P568" s="824">
        <v>229878.24309999999</v>
      </c>
      <c r="Q568" s="824">
        <v>402286.92550000001</v>
      </c>
      <c r="R568" s="824">
        <v>258969.29949999999</v>
      </c>
      <c r="S568" s="824">
        <v>453196.27429999999</v>
      </c>
      <c r="T568" s="824">
        <v>287693.44400000002</v>
      </c>
      <c r="U568" s="824">
        <v>503463.527</v>
      </c>
    </row>
    <row r="569" spans="1:21" ht="14.5">
      <c r="A569" s="823" t="s">
        <v>1182</v>
      </c>
      <c r="B569" s="823" t="s">
        <v>216</v>
      </c>
      <c r="C569" s="823" t="s">
        <v>217</v>
      </c>
      <c r="D569" s="823" t="s">
        <v>477</v>
      </c>
      <c r="E569" s="823" t="s">
        <v>1045</v>
      </c>
      <c r="F569" s="823" t="s">
        <v>1182</v>
      </c>
      <c r="G569" s="823" t="s">
        <v>21</v>
      </c>
      <c r="H569" s="824">
        <v>89638.718200000003</v>
      </c>
      <c r="I569" s="824">
        <v>143421.95129999999</v>
      </c>
      <c r="J569" s="824">
        <v>125494.2055</v>
      </c>
      <c r="K569" s="824">
        <v>200790.7317</v>
      </c>
      <c r="L569" s="824">
        <v>161349.69270000001</v>
      </c>
      <c r="M569" s="824">
        <v>258159.5123</v>
      </c>
      <c r="N569" s="824">
        <v>215132.92370000001</v>
      </c>
      <c r="O569" s="824">
        <v>344212.68300000002</v>
      </c>
      <c r="P569" s="824">
        <v>268916.1545</v>
      </c>
      <c r="Q569" s="824">
        <v>430265.85369999998</v>
      </c>
      <c r="R569" s="824">
        <v>304771.64189999999</v>
      </c>
      <c r="S569" s="824">
        <v>487634.63429999998</v>
      </c>
      <c r="T569" s="824">
        <v>340627.12910000002</v>
      </c>
      <c r="U569" s="824">
        <v>545003.41480000003</v>
      </c>
    </row>
    <row r="570" spans="1:21" ht="14.5">
      <c r="A570" s="823" t="s">
        <v>1182</v>
      </c>
      <c r="B570" s="823" t="s">
        <v>216</v>
      </c>
      <c r="C570" s="823" t="s">
        <v>217</v>
      </c>
      <c r="D570" s="823" t="s">
        <v>477</v>
      </c>
      <c r="E570" s="823" t="s">
        <v>224</v>
      </c>
      <c r="F570" s="823" t="s">
        <v>1179</v>
      </c>
      <c r="G570" s="823" t="s">
        <v>165</v>
      </c>
      <c r="H570" s="824">
        <v>104889.04949999999</v>
      </c>
      <c r="I570" s="824">
        <v>183555.83660000001</v>
      </c>
      <c r="J570" s="824">
        <v>136119.71729999999</v>
      </c>
      <c r="K570" s="824">
        <v>238209.50520000001</v>
      </c>
      <c r="L570" s="824">
        <v>163550.71720000001</v>
      </c>
      <c r="M570" s="824">
        <v>286213.755</v>
      </c>
      <c r="N570" s="824">
        <v>196300.079</v>
      </c>
      <c r="O570" s="824">
        <v>343525.13829999999</v>
      </c>
      <c r="P570" s="824">
        <v>231050.3388</v>
      </c>
      <c r="Q570" s="824">
        <v>404338.09299999999</v>
      </c>
      <c r="R570" s="824">
        <v>253165.0527</v>
      </c>
      <c r="S570" s="824">
        <v>443038.84220000001</v>
      </c>
      <c r="T570" s="824">
        <v>274408.42959999997</v>
      </c>
      <c r="U570" s="824">
        <v>480214.75189999997</v>
      </c>
    </row>
    <row r="571" spans="1:21" ht="14.5">
      <c r="A571" s="823" t="s">
        <v>1182</v>
      </c>
      <c r="B571" s="823" t="s">
        <v>216</v>
      </c>
      <c r="C571" s="823" t="s">
        <v>217</v>
      </c>
      <c r="D571" s="823" t="s">
        <v>477</v>
      </c>
      <c r="E571" s="823" t="s">
        <v>224</v>
      </c>
      <c r="F571" s="823" t="s">
        <v>1180</v>
      </c>
      <c r="G571" s="823" t="s">
        <v>19</v>
      </c>
      <c r="H571" s="824">
        <v>93184.174499999994</v>
      </c>
      <c r="I571" s="824">
        <v>163072.30540000001</v>
      </c>
      <c r="J571" s="824">
        <v>122006.9823</v>
      </c>
      <c r="K571" s="824">
        <v>213512.21909999999</v>
      </c>
      <c r="L571" s="824">
        <v>148329.60219999999</v>
      </c>
      <c r="M571" s="824">
        <v>259576.80379999999</v>
      </c>
      <c r="N571" s="824">
        <v>181852.91899999999</v>
      </c>
      <c r="O571" s="824">
        <v>318242.60830000002</v>
      </c>
      <c r="P571" s="824">
        <v>215857.88879999999</v>
      </c>
      <c r="Q571" s="824">
        <v>377751.30550000002</v>
      </c>
      <c r="R571" s="824">
        <v>237814.94519999999</v>
      </c>
      <c r="S571" s="824">
        <v>416176.15419999999</v>
      </c>
      <c r="T571" s="824">
        <v>258523.24220000001</v>
      </c>
      <c r="U571" s="824">
        <v>452415.67379999999</v>
      </c>
    </row>
    <row r="572" spans="1:21" ht="14.5">
      <c r="A572" s="823" t="s">
        <v>1182</v>
      </c>
      <c r="B572" s="823" t="s">
        <v>216</v>
      </c>
      <c r="C572" s="823" t="s">
        <v>217</v>
      </c>
      <c r="D572" s="823" t="s">
        <v>477</v>
      </c>
      <c r="E572" s="823" t="s">
        <v>224</v>
      </c>
      <c r="F572" s="823" t="s">
        <v>1181</v>
      </c>
      <c r="G572" s="823" t="s">
        <v>44</v>
      </c>
      <c r="H572" s="824">
        <v>82826.802599999995</v>
      </c>
      <c r="I572" s="824">
        <v>144946.90460000001</v>
      </c>
      <c r="J572" s="824">
        <v>112985.1542</v>
      </c>
      <c r="K572" s="824">
        <v>197724.01990000001</v>
      </c>
      <c r="L572" s="824">
        <v>143072.03450000001</v>
      </c>
      <c r="M572" s="824">
        <v>250376.06020000001</v>
      </c>
      <c r="N572" s="824">
        <v>188561.24059999999</v>
      </c>
      <c r="O572" s="824">
        <v>329982.17109999998</v>
      </c>
      <c r="P572" s="824">
        <v>233637.67069999999</v>
      </c>
      <c r="Q572" s="824">
        <v>408865.92379999999</v>
      </c>
      <c r="R572" s="824">
        <v>263229.98420000001</v>
      </c>
      <c r="S572" s="824">
        <v>460652.47230000002</v>
      </c>
      <c r="T572" s="824">
        <v>292455.38559999998</v>
      </c>
      <c r="U572" s="824">
        <v>511796.92489999998</v>
      </c>
    </row>
    <row r="573" spans="1:21" ht="14.5">
      <c r="A573" s="823" t="s">
        <v>1182</v>
      </c>
      <c r="B573" s="823" t="s">
        <v>216</v>
      </c>
      <c r="C573" s="823" t="s">
        <v>217</v>
      </c>
      <c r="D573" s="823" t="s">
        <v>477</v>
      </c>
      <c r="E573" s="823" t="s">
        <v>224</v>
      </c>
      <c r="F573" s="823" t="s">
        <v>1182</v>
      </c>
      <c r="G573" s="823" t="s">
        <v>21</v>
      </c>
      <c r="H573" s="824">
        <v>90699.588699999993</v>
      </c>
      <c r="I573" s="824">
        <v>145119.34409999999</v>
      </c>
      <c r="J573" s="824">
        <v>126979.42419999999</v>
      </c>
      <c r="K573" s="824">
        <v>203167.08170000001</v>
      </c>
      <c r="L573" s="824">
        <v>163259.2597</v>
      </c>
      <c r="M573" s="824">
        <v>261214.81950000001</v>
      </c>
      <c r="N573" s="824">
        <v>217679.01300000001</v>
      </c>
      <c r="O573" s="824">
        <v>348286.42580000003</v>
      </c>
      <c r="P573" s="824">
        <v>272098.76610000001</v>
      </c>
      <c r="Q573" s="824">
        <v>435358.03220000002</v>
      </c>
      <c r="R573" s="824">
        <v>308378.6017</v>
      </c>
      <c r="S573" s="824">
        <v>493405.77</v>
      </c>
      <c r="T573" s="824">
        <v>344658.43719999999</v>
      </c>
      <c r="U573" s="824">
        <v>551453.50760000001</v>
      </c>
    </row>
    <row r="574" spans="1:21" ht="14.5">
      <c r="A574" s="823" t="s">
        <v>1182</v>
      </c>
      <c r="B574" s="823" t="s">
        <v>216</v>
      </c>
      <c r="C574" s="823" t="s">
        <v>225</v>
      </c>
      <c r="D574" s="823" t="s">
        <v>478</v>
      </c>
      <c r="E574" s="823" t="s">
        <v>1046</v>
      </c>
      <c r="F574" s="823" t="s">
        <v>1179</v>
      </c>
      <c r="G574" s="823" t="s">
        <v>165</v>
      </c>
      <c r="H574" s="824">
        <v>113217.82739999999</v>
      </c>
      <c r="I574" s="824">
        <v>198131.198</v>
      </c>
      <c r="J574" s="824">
        <v>147200.33619999999</v>
      </c>
      <c r="K574" s="824">
        <v>257600.58840000001</v>
      </c>
      <c r="L574" s="824">
        <v>177051.93700000001</v>
      </c>
      <c r="M574" s="824">
        <v>309840.8897</v>
      </c>
      <c r="N574" s="824">
        <v>212811.12479999999</v>
      </c>
      <c r="O574" s="824">
        <v>372419.46840000001</v>
      </c>
      <c r="P574" s="824">
        <v>250685.8708</v>
      </c>
      <c r="Q574" s="824">
        <v>438700.27380000002</v>
      </c>
      <c r="R574" s="824">
        <v>274768.91529999999</v>
      </c>
      <c r="S574" s="824">
        <v>480845.6018</v>
      </c>
      <c r="T574" s="824">
        <v>298039.5454</v>
      </c>
      <c r="U574" s="824">
        <v>521569.2046</v>
      </c>
    </row>
    <row r="575" spans="1:21" ht="14.5">
      <c r="A575" s="823" t="s">
        <v>1182</v>
      </c>
      <c r="B575" s="823" t="s">
        <v>216</v>
      </c>
      <c r="C575" s="823" t="s">
        <v>225</v>
      </c>
      <c r="D575" s="823" t="s">
        <v>478</v>
      </c>
      <c r="E575" s="823" t="s">
        <v>1046</v>
      </c>
      <c r="F575" s="823" t="s">
        <v>1180</v>
      </c>
      <c r="G575" s="823" t="s">
        <v>19</v>
      </c>
      <c r="H575" s="824">
        <v>99562.139200000005</v>
      </c>
      <c r="I575" s="824">
        <v>174233.74359999999</v>
      </c>
      <c r="J575" s="824">
        <v>130735.4779</v>
      </c>
      <c r="K575" s="824">
        <v>228787.0863</v>
      </c>
      <c r="L575" s="824">
        <v>159293.96859999999</v>
      </c>
      <c r="M575" s="824">
        <v>278764.44500000001</v>
      </c>
      <c r="N575" s="824">
        <v>195956.10399999999</v>
      </c>
      <c r="O575" s="824">
        <v>342923.18209999998</v>
      </c>
      <c r="P575" s="824">
        <v>232961.3449</v>
      </c>
      <c r="Q575" s="824">
        <v>407682.35350000003</v>
      </c>
      <c r="R575" s="824">
        <v>256860.45569999999</v>
      </c>
      <c r="S575" s="824">
        <v>449505.79749999999</v>
      </c>
      <c r="T575" s="824">
        <v>279506.82579999999</v>
      </c>
      <c r="U575" s="824">
        <v>489136.94510000001</v>
      </c>
    </row>
    <row r="576" spans="1:21" ht="14.5">
      <c r="A576" s="823" t="s">
        <v>1182</v>
      </c>
      <c r="B576" s="823" t="s">
        <v>216</v>
      </c>
      <c r="C576" s="823" t="s">
        <v>225</v>
      </c>
      <c r="D576" s="823" t="s">
        <v>478</v>
      </c>
      <c r="E576" s="823" t="s">
        <v>1046</v>
      </c>
      <c r="F576" s="823" t="s">
        <v>1181</v>
      </c>
      <c r="G576" s="823" t="s">
        <v>44</v>
      </c>
      <c r="H576" s="824">
        <v>87441.550700000007</v>
      </c>
      <c r="I576" s="824">
        <v>153022.71369999999</v>
      </c>
      <c r="J576" s="824">
        <v>118950.4065</v>
      </c>
      <c r="K576" s="824">
        <v>208163.2114</v>
      </c>
      <c r="L576" s="824">
        <v>150375.87899999999</v>
      </c>
      <c r="M576" s="824">
        <v>263157.78820000001</v>
      </c>
      <c r="N576" s="824">
        <v>197932.7879</v>
      </c>
      <c r="O576" s="824">
        <v>346382.37880000001</v>
      </c>
      <c r="P576" s="824">
        <v>245008.12469999999</v>
      </c>
      <c r="Q576" s="824">
        <v>428764.21830000001</v>
      </c>
      <c r="R576" s="824">
        <v>275856.60269999999</v>
      </c>
      <c r="S576" s="824">
        <v>482749.05459999997</v>
      </c>
      <c r="T576" s="824">
        <v>306277.01640000002</v>
      </c>
      <c r="U576" s="824">
        <v>535984.77890000003</v>
      </c>
    </row>
    <row r="577" spans="1:21" ht="14.5">
      <c r="A577" s="823" t="s">
        <v>1182</v>
      </c>
      <c r="B577" s="823" t="s">
        <v>216</v>
      </c>
      <c r="C577" s="823" t="s">
        <v>225</v>
      </c>
      <c r="D577" s="823" t="s">
        <v>478</v>
      </c>
      <c r="E577" s="823" t="s">
        <v>1046</v>
      </c>
      <c r="F577" s="823" t="s">
        <v>1182</v>
      </c>
      <c r="G577" s="823" t="s">
        <v>21</v>
      </c>
      <c r="H577" s="824">
        <v>98036.464900000006</v>
      </c>
      <c r="I577" s="824">
        <v>156858.3463</v>
      </c>
      <c r="J577" s="824">
        <v>137251.0509</v>
      </c>
      <c r="K577" s="824">
        <v>219601.68470000001</v>
      </c>
      <c r="L577" s="824">
        <v>176465.63690000001</v>
      </c>
      <c r="M577" s="824">
        <v>282345.0233</v>
      </c>
      <c r="N577" s="824">
        <v>235287.51579999999</v>
      </c>
      <c r="O577" s="824">
        <v>376460.03090000001</v>
      </c>
      <c r="P577" s="824">
        <v>294109.39480000001</v>
      </c>
      <c r="Q577" s="824">
        <v>470575.03869999998</v>
      </c>
      <c r="R577" s="824">
        <v>333323.98080000002</v>
      </c>
      <c r="S577" s="824">
        <v>533318.37719999999</v>
      </c>
      <c r="T577" s="824">
        <v>372538.56670000002</v>
      </c>
      <c r="U577" s="824">
        <v>596061.71569999994</v>
      </c>
    </row>
    <row r="578" spans="1:21" ht="14.5">
      <c r="A578" s="823" t="s">
        <v>1182</v>
      </c>
      <c r="B578" s="823" t="s">
        <v>216</v>
      </c>
      <c r="C578" s="823" t="s">
        <v>225</v>
      </c>
      <c r="D578" s="823" t="s">
        <v>478</v>
      </c>
      <c r="E578" s="823" t="s">
        <v>1047</v>
      </c>
      <c r="F578" s="823" t="s">
        <v>1179</v>
      </c>
      <c r="G578" s="823" t="s">
        <v>165</v>
      </c>
      <c r="H578" s="824">
        <v>112002.9748</v>
      </c>
      <c r="I578" s="824">
        <v>196005.20610000001</v>
      </c>
      <c r="J578" s="824">
        <v>145739.7689</v>
      </c>
      <c r="K578" s="824">
        <v>255044.5955</v>
      </c>
      <c r="L578" s="824">
        <v>175377.06890000001</v>
      </c>
      <c r="M578" s="824">
        <v>306909.87079999998</v>
      </c>
      <c r="N578" s="824">
        <v>210931.5601</v>
      </c>
      <c r="O578" s="824">
        <v>369130.23019999999</v>
      </c>
      <c r="P578" s="824">
        <v>248559.57019999999</v>
      </c>
      <c r="Q578" s="824">
        <v>434979.24780000001</v>
      </c>
      <c r="R578" s="824">
        <v>272477.03720000002</v>
      </c>
      <c r="S578" s="824">
        <v>476834.81510000001</v>
      </c>
      <c r="T578" s="824">
        <v>295646.8309</v>
      </c>
      <c r="U578" s="824">
        <v>517381.95400000003</v>
      </c>
    </row>
    <row r="579" spans="1:21" ht="14.5">
      <c r="A579" s="823" t="s">
        <v>1182</v>
      </c>
      <c r="B579" s="823" t="s">
        <v>216</v>
      </c>
      <c r="C579" s="823" t="s">
        <v>225</v>
      </c>
      <c r="D579" s="823" t="s">
        <v>478</v>
      </c>
      <c r="E579" s="823" t="s">
        <v>1047</v>
      </c>
      <c r="F579" s="823" t="s">
        <v>1180</v>
      </c>
      <c r="G579" s="823" t="s">
        <v>19</v>
      </c>
      <c r="H579" s="824">
        <v>98047.161999999997</v>
      </c>
      <c r="I579" s="824">
        <v>171582.53349999999</v>
      </c>
      <c r="J579" s="824">
        <v>128913.0459</v>
      </c>
      <c r="K579" s="824">
        <v>225597.83040000001</v>
      </c>
      <c r="L579" s="824">
        <v>157228.81599999999</v>
      </c>
      <c r="M579" s="824">
        <v>275150.42800000001</v>
      </c>
      <c r="N579" s="824">
        <v>193706.09959999999</v>
      </c>
      <c r="O579" s="824">
        <v>338985.67430000001</v>
      </c>
      <c r="P579" s="824">
        <v>230445.49470000001</v>
      </c>
      <c r="Q579" s="824">
        <v>403279.61570000002</v>
      </c>
      <c r="R579" s="824">
        <v>254174.98550000001</v>
      </c>
      <c r="S579" s="824">
        <v>444806.22460000002</v>
      </c>
      <c r="T579" s="824">
        <v>276706.7991</v>
      </c>
      <c r="U579" s="824">
        <v>484236.89840000001</v>
      </c>
    </row>
    <row r="580" spans="1:21" ht="14.5">
      <c r="A580" s="823" t="s">
        <v>1182</v>
      </c>
      <c r="B580" s="823" t="s">
        <v>216</v>
      </c>
      <c r="C580" s="823" t="s">
        <v>225</v>
      </c>
      <c r="D580" s="823" t="s">
        <v>478</v>
      </c>
      <c r="E580" s="823" t="s">
        <v>1047</v>
      </c>
      <c r="F580" s="823" t="s">
        <v>1181</v>
      </c>
      <c r="G580" s="823" t="s">
        <v>44</v>
      </c>
      <c r="H580" s="824">
        <v>85645.222299999994</v>
      </c>
      <c r="I580" s="824">
        <v>149879.13889999999</v>
      </c>
      <c r="J580" s="824">
        <v>116359.3321</v>
      </c>
      <c r="K580" s="824">
        <v>203628.83119999999</v>
      </c>
      <c r="L580" s="824">
        <v>146988.2261</v>
      </c>
      <c r="M580" s="824">
        <v>257229.39569999999</v>
      </c>
      <c r="N580" s="824">
        <v>193359.4694</v>
      </c>
      <c r="O580" s="824">
        <v>338379.07150000002</v>
      </c>
      <c r="P580" s="824">
        <v>239238.55669999999</v>
      </c>
      <c r="Q580" s="824">
        <v>418667.4743</v>
      </c>
      <c r="R580" s="824">
        <v>269277.77490000002</v>
      </c>
      <c r="S580" s="824">
        <v>471236.10609999998</v>
      </c>
      <c r="T580" s="824">
        <v>298879.52110000001</v>
      </c>
      <c r="U580" s="824">
        <v>523039.16190000001</v>
      </c>
    </row>
    <row r="581" spans="1:21" ht="14.5">
      <c r="A581" s="823" t="s">
        <v>1182</v>
      </c>
      <c r="B581" s="823" t="s">
        <v>216</v>
      </c>
      <c r="C581" s="823" t="s">
        <v>225</v>
      </c>
      <c r="D581" s="823" t="s">
        <v>478</v>
      </c>
      <c r="E581" s="823" t="s">
        <v>1047</v>
      </c>
      <c r="F581" s="823" t="s">
        <v>1182</v>
      </c>
      <c r="G581" s="823" t="s">
        <v>21</v>
      </c>
      <c r="H581" s="824">
        <v>97043.469500000007</v>
      </c>
      <c r="I581" s="824">
        <v>155269.55350000001</v>
      </c>
      <c r="J581" s="824">
        <v>135860.8573</v>
      </c>
      <c r="K581" s="824">
        <v>217377.37479999999</v>
      </c>
      <c r="L581" s="824">
        <v>174678.2451</v>
      </c>
      <c r="M581" s="824">
        <v>279485.19620000001</v>
      </c>
      <c r="N581" s="824">
        <v>232904.32680000001</v>
      </c>
      <c r="O581" s="824">
        <v>372646.92839999998</v>
      </c>
      <c r="P581" s="824">
        <v>291130.40840000001</v>
      </c>
      <c r="Q581" s="824">
        <v>465808.66039999999</v>
      </c>
      <c r="R581" s="824">
        <v>329947.79629999999</v>
      </c>
      <c r="S581" s="824">
        <v>527916.48179999995</v>
      </c>
      <c r="T581" s="824">
        <v>368765.18400000001</v>
      </c>
      <c r="U581" s="824">
        <v>590024.30319999997</v>
      </c>
    </row>
    <row r="582" spans="1:21" ht="14.5">
      <c r="A582" s="823" t="s">
        <v>1182</v>
      </c>
      <c r="B582" s="823" t="s">
        <v>216</v>
      </c>
      <c r="C582" s="823" t="s">
        <v>225</v>
      </c>
      <c r="D582" s="823" t="s">
        <v>478</v>
      </c>
      <c r="E582" s="823" t="s">
        <v>1048</v>
      </c>
      <c r="F582" s="823" t="s">
        <v>1179</v>
      </c>
      <c r="G582" s="823" t="s">
        <v>165</v>
      </c>
      <c r="H582" s="824">
        <v>113217.82739999999</v>
      </c>
      <c r="I582" s="824">
        <v>198131.198</v>
      </c>
      <c r="J582" s="824">
        <v>147200.33619999999</v>
      </c>
      <c r="K582" s="824">
        <v>257600.58840000001</v>
      </c>
      <c r="L582" s="824">
        <v>177051.93700000001</v>
      </c>
      <c r="M582" s="824">
        <v>309840.8897</v>
      </c>
      <c r="N582" s="824">
        <v>212811.12479999999</v>
      </c>
      <c r="O582" s="824">
        <v>372419.46840000001</v>
      </c>
      <c r="P582" s="824">
        <v>250685.8708</v>
      </c>
      <c r="Q582" s="824">
        <v>438700.27380000002</v>
      </c>
      <c r="R582" s="824">
        <v>274768.91529999999</v>
      </c>
      <c r="S582" s="824">
        <v>480845.6018</v>
      </c>
      <c r="T582" s="824">
        <v>298039.5454</v>
      </c>
      <c r="U582" s="824">
        <v>521569.2046</v>
      </c>
    </row>
    <row r="583" spans="1:21" ht="14.5">
      <c r="A583" s="823" t="s">
        <v>1182</v>
      </c>
      <c r="B583" s="823" t="s">
        <v>216</v>
      </c>
      <c r="C583" s="823" t="s">
        <v>225</v>
      </c>
      <c r="D583" s="823" t="s">
        <v>478</v>
      </c>
      <c r="E583" s="823" t="s">
        <v>1048</v>
      </c>
      <c r="F583" s="823" t="s">
        <v>1180</v>
      </c>
      <c r="G583" s="823" t="s">
        <v>19</v>
      </c>
      <c r="H583" s="824">
        <v>99562.139200000005</v>
      </c>
      <c r="I583" s="824">
        <v>174233.74359999999</v>
      </c>
      <c r="J583" s="824">
        <v>130735.4779</v>
      </c>
      <c r="K583" s="824">
        <v>228787.0863</v>
      </c>
      <c r="L583" s="824">
        <v>159293.96859999999</v>
      </c>
      <c r="M583" s="824">
        <v>278764.44500000001</v>
      </c>
      <c r="N583" s="824">
        <v>195956.10399999999</v>
      </c>
      <c r="O583" s="824">
        <v>342923.18209999998</v>
      </c>
      <c r="P583" s="824">
        <v>232961.3449</v>
      </c>
      <c r="Q583" s="824">
        <v>407682.35350000003</v>
      </c>
      <c r="R583" s="824">
        <v>256860.45569999999</v>
      </c>
      <c r="S583" s="824">
        <v>449505.79749999999</v>
      </c>
      <c r="T583" s="824">
        <v>279506.82579999999</v>
      </c>
      <c r="U583" s="824">
        <v>489136.94510000001</v>
      </c>
    </row>
    <row r="584" spans="1:21" ht="14.5">
      <c r="A584" s="823" t="s">
        <v>1182</v>
      </c>
      <c r="B584" s="823" t="s">
        <v>216</v>
      </c>
      <c r="C584" s="823" t="s">
        <v>225</v>
      </c>
      <c r="D584" s="823" t="s">
        <v>478</v>
      </c>
      <c r="E584" s="823" t="s">
        <v>1048</v>
      </c>
      <c r="F584" s="823" t="s">
        <v>1181</v>
      </c>
      <c r="G584" s="823" t="s">
        <v>44</v>
      </c>
      <c r="H584" s="824">
        <v>87441.550700000007</v>
      </c>
      <c r="I584" s="824">
        <v>153022.71369999999</v>
      </c>
      <c r="J584" s="824">
        <v>118950.4065</v>
      </c>
      <c r="K584" s="824">
        <v>208163.2114</v>
      </c>
      <c r="L584" s="824">
        <v>150375.87899999999</v>
      </c>
      <c r="M584" s="824">
        <v>263157.78820000001</v>
      </c>
      <c r="N584" s="824">
        <v>197932.7879</v>
      </c>
      <c r="O584" s="824">
        <v>346382.37880000001</v>
      </c>
      <c r="P584" s="824">
        <v>245008.12469999999</v>
      </c>
      <c r="Q584" s="824">
        <v>428764.21830000001</v>
      </c>
      <c r="R584" s="824">
        <v>275856.60269999999</v>
      </c>
      <c r="S584" s="824">
        <v>482749.05459999997</v>
      </c>
      <c r="T584" s="824">
        <v>306277.01640000002</v>
      </c>
      <c r="U584" s="824">
        <v>535984.77890000003</v>
      </c>
    </row>
    <row r="585" spans="1:21" ht="14.5">
      <c r="A585" s="823" t="s">
        <v>1182</v>
      </c>
      <c r="B585" s="823" t="s">
        <v>216</v>
      </c>
      <c r="C585" s="823" t="s">
        <v>225</v>
      </c>
      <c r="D585" s="823" t="s">
        <v>478</v>
      </c>
      <c r="E585" s="823" t="s">
        <v>1048</v>
      </c>
      <c r="F585" s="823" t="s">
        <v>1182</v>
      </c>
      <c r="G585" s="823" t="s">
        <v>21</v>
      </c>
      <c r="H585" s="824">
        <v>98036.464900000006</v>
      </c>
      <c r="I585" s="824">
        <v>156858.3463</v>
      </c>
      <c r="J585" s="824">
        <v>137251.0509</v>
      </c>
      <c r="K585" s="824">
        <v>219601.68470000001</v>
      </c>
      <c r="L585" s="824">
        <v>176465.63690000001</v>
      </c>
      <c r="M585" s="824">
        <v>282345.0233</v>
      </c>
      <c r="N585" s="824">
        <v>235287.51579999999</v>
      </c>
      <c r="O585" s="824">
        <v>376460.03090000001</v>
      </c>
      <c r="P585" s="824">
        <v>294109.39480000001</v>
      </c>
      <c r="Q585" s="824">
        <v>470575.03869999998</v>
      </c>
      <c r="R585" s="824">
        <v>333323.98080000002</v>
      </c>
      <c r="S585" s="824">
        <v>533318.37719999999</v>
      </c>
      <c r="T585" s="824">
        <v>372538.56670000002</v>
      </c>
      <c r="U585" s="824">
        <v>596061.71569999994</v>
      </c>
    </row>
    <row r="586" spans="1:21" ht="14.5">
      <c r="A586" s="823" t="s">
        <v>1182</v>
      </c>
      <c r="B586" s="823" t="s">
        <v>216</v>
      </c>
      <c r="C586" s="823" t="s">
        <v>225</v>
      </c>
      <c r="D586" s="823" t="s">
        <v>478</v>
      </c>
      <c r="E586" s="823" t="s">
        <v>226</v>
      </c>
      <c r="F586" s="823" t="s">
        <v>1179</v>
      </c>
      <c r="G586" s="823" t="s">
        <v>165</v>
      </c>
      <c r="H586" s="824">
        <v>116404.57429999999</v>
      </c>
      <c r="I586" s="824">
        <v>203708.00520000001</v>
      </c>
      <c r="J586" s="824">
        <v>151401.07079999999</v>
      </c>
      <c r="K586" s="824">
        <v>264951.8738</v>
      </c>
      <c r="L586" s="824">
        <v>182144.14569999999</v>
      </c>
      <c r="M586" s="824">
        <v>318752.2549</v>
      </c>
      <c r="N586" s="824">
        <v>218996.36910000001</v>
      </c>
      <c r="O586" s="824">
        <v>383243.6458</v>
      </c>
      <c r="P586" s="824">
        <v>258014.35019999999</v>
      </c>
      <c r="Q586" s="824">
        <v>451525.1127</v>
      </c>
      <c r="R586" s="824">
        <v>282820.13329999999</v>
      </c>
      <c r="S586" s="824">
        <v>494935.23320000002</v>
      </c>
      <c r="T586" s="824">
        <v>306817.71299999999</v>
      </c>
      <c r="U586" s="824">
        <v>536930.99769999995</v>
      </c>
    </row>
    <row r="587" spans="1:21" ht="14.5">
      <c r="A587" s="823" t="s">
        <v>1182</v>
      </c>
      <c r="B587" s="823" t="s">
        <v>216</v>
      </c>
      <c r="C587" s="823" t="s">
        <v>225</v>
      </c>
      <c r="D587" s="823" t="s">
        <v>478</v>
      </c>
      <c r="E587" s="823" t="s">
        <v>226</v>
      </c>
      <c r="F587" s="823" t="s">
        <v>1180</v>
      </c>
      <c r="G587" s="823" t="s">
        <v>19</v>
      </c>
      <c r="H587" s="824">
        <v>102148.63679999999</v>
      </c>
      <c r="I587" s="824">
        <v>178760.11439999999</v>
      </c>
      <c r="J587" s="824">
        <v>134212.48310000001</v>
      </c>
      <c r="K587" s="824">
        <v>234871.8455</v>
      </c>
      <c r="L587" s="824">
        <v>163605.60810000001</v>
      </c>
      <c r="M587" s="824">
        <v>286309.81400000001</v>
      </c>
      <c r="N587" s="824">
        <v>201400.46890000001</v>
      </c>
      <c r="O587" s="824">
        <v>352450.82059999998</v>
      </c>
      <c r="P587" s="824">
        <v>239510.72500000001</v>
      </c>
      <c r="Q587" s="824">
        <v>419143.76870000002</v>
      </c>
      <c r="R587" s="824">
        <v>264124.48940000002</v>
      </c>
      <c r="S587" s="824">
        <v>462217.85649999999</v>
      </c>
      <c r="T587" s="824">
        <v>287470.36910000001</v>
      </c>
      <c r="U587" s="824">
        <v>503073.1459</v>
      </c>
    </row>
    <row r="588" spans="1:21" ht="14.5">
      <c r="A588" s="823" t="s">
        <v>1182</v>
      </c>
      <c r="B588" s="823" t="s">
        <v>216</v>
      </c>
      <c r="C588" s="823" t="s">
        <v>225</v>
      </c>
      <c r="D588" s="823" t="s">
        <v>478</v>
      </c>
      <c r="E588" s="823" t="s">
        <v>226</v>
      </c>
      <c r="F588" s="823" t="s">
        <v>1181</v>
      </c>
      <c r="G588" s="823" t="s">
        <v>44</v>
      </c>
      <c r="H588" s="824">
        <v>89488.042700000005</v>
      </c>
      <c r="I588" s="824">
        <v>156604.07459999999</v>
      </c>
      <c r="J588" s="824">
        <v>121663.0661</v>
      </c>
      <c r="K588" s="824">
        <v>212910.3658</v>
      </c>
      <c r="L588" s="824">
        <v>153751.04120000001</v>
      </c>
      <c r="M588" s="824">
        <v>269064.32209999999</v>
      </c>
      <c r="N588" s="824">
        <v>202320.10819999999</v>
      </c>
      <c r="O588" s="824">
        <v>354060.18949999998</v>
      </c>
      <c r="P588" s="824">
        <v>250386.43530000001</v>
      </c>
      <c r="Q588" s="824">
        <v>438176.26169999997</v>
      </c>
      <c r="R588" s="824">
        <v>281872.05339999998</v>
      </c>
      <c r="S588" s="824">
        <v>493276.09330000001</v>
      </c>
      <c r="T588" s="824">
        <v>312910.79129999998</v>
      </c>
      <c r="U588" s="824">
        <v>547593.8848</v>
      </c>
    </row>
    <row r="589" spans="1:21" ht="14.5">
      <c r="A589" s="823" t="s">
        <v>1182</v>
      </c>
      <c r="B589" s="823" t="s">
        <v>216</v>
      </c>
      <c r="C589" s="823" t="s">
        <v>225</v>
      </c>
      <c r="D589" s="823" t="s">
        <v>478</v>
      </c>
      <c r="E589" s="823" t="s">
        <v>226</v>
      </c>
      <c r="F589" s="823" t="s">
        <v>1182</v>
      </c>
      <c r="G589" s="823" t="s">
        <v>21</v>
      </c>
      <c r="H589" s="824">
        <v>100824.3977</v>
      </c>
      <c r="I589" s="824">
        <v>161319.0387</v>
      </c>
      <c r="J589" s="824">
        <v>141154.15669999999</v>
      </c>
      <c r="K589" s="824">
        <v>225846.65410000001</v>
      </c>
      <c r="L589" s="824">
        <v>181483.91579999999</v>
      </c>
      <c r="M589" s="824">
        <v>290374.2696</v>
      </c>
      <c r="N589" s="824">
        <v>241978.55439999999</v>
      </c>
      <c r="O589" s="824">
        <v>387165.69280000002</v>
      </c>
      <c r="P589" s="824">
        <v>302473.19300000003</v>
      </c>
      <c r="Q589" s="824">
        <v>483957.11599999998</v>
      </c>
      <c r="R589" s="824">
        <v>342802.95209999999</v>
      </c>
      <c r="S589" s="824">
        <v>548484.73149999999</v>
      </c>
      <c r="T589" s="824">
        <v>383132.71110000001</v>
      </c>
      <c r="U589" s="824">
        <v>613012.34699999995</v>
      </c>
    </row>
    <row r="590" spans="1:21" ht="14.5">
      <c r="A590" s="823" t="s">
        <v>1182</v>
      </c>
      <c r="B590" s="823" t="s">
        <v>216</v>
      </c>
      <c r="C590" s="823" t="s">
        <v>225</v>
      </c>
      <c r="D590" s="823" t="s">
        <v>478</v>
      </c>
      <c r="E590" s="823" t="s">
        <v>1049</v>
      </c>
      <c r="F590" s="823" t="s">
        <v>1179</v>
      </c>
      <c r="G590" s="823" t="s">
        <v>165</v>
      </c>
      <c r="H590" s="824">
        <v>113284.32369999999</v>
      </c>
      <c r="I590" s="824">
        <v>198247.56649999999</v>
      </c>
      <c r="J590" s="824">
        <v>147444.4773</v>
      </c>
      <c r="K590" s="824">
        <v>258027.83530000001</v>
      </c>
      <c r="L590" s="824">
        <v>177454.177</v>
      </c>
      <c r="M590" s="824">
        <v>310544.80989999999</v>
      </c>
      <c r="N590" s="824">
        <v>213471.71780000001</v>
      </c>
      <c r="O590" s="824">
        <v>373575.50599999999</v>
      </c>
      <c r="P590" s="824">
        <v>251580.41740000001</v>
      </c>
      <c r="Q590" s="824">
        <v>440265.7304</v>
      </c>
      <c r="R590" s="824">
        <v>275800.70409999997</v>
      </c>
      <c r="S590" s="824">
        <v>482651.23220000003</v>
      </c>
      <c r="T590" s="824">
        <v>299282.3824</v>
      </c>
      <c r="U590" s="824">
        <v>523744.16930000001</v>
      </c>
    </row>
    <row r="591" spans="1:21" ht="14.5">
      <c r="A591" s="823" t="s">
        <v>1182</v>
      </c>
      <c r="B591" s="823" t="s">
        <v>216</v>
      </c>
      <c r="C591" s="823" t="s">
        <v>225</v>
      </c>
      <c r="D591" s="823" t="s">
        <v>478</v>
      </c>
      <c r="E591" s="823" t="s">
        <v>1049</v>
      </c>
      <c r="F591" s="823" t="s">
        <v>1180</v>
      </c>
      <c r="G591" s="823" t="s">
        <v>19</v>
      </c>
      <c r="H591" s="824">
        <v>99028.386100000003</v>
      </c>
      <c r="I591" s="824">
        <v>173299.67559999999</v>
      </c>
      <c r="J591" s="824">
        <v>130255.8897</v>
      </c>
      <c r="K591" s="824">
        <v>227947.8069</v>
      </c>
      <c r="L591" s="824">
        <v>158915.63939999999</v>
      </c>
      <c r="M591" s="824">
        <v>278102.36900000001</v>
      </c>
      <c r="N591" s="824">
        <v>195875.81760000001</v>
      </c>
      <c r="O591" s="824">
        <v>342782.68079999997</v>
      </c>
      <c r="P591" s="824">
        <v>233076.7922</v>
      </c>
      <c r="Q591" s="824">
        <v>407884.38640000002</v>
      </c>
      <c r="R591" s="824">
        <v>257105.06020000001</v>
      </c>
      <c r="S591" s="824">
        <v>449933.8554</v>
      </c>
      <c r="T591" s="824">
        <v>279935.03850000002</v>
      </c>
      <c r="U591" s="824">
        <v>489886.3175</v>
      </c>
    </row>
    <row r="592" spans="1:21" ht="14.5">
      <c r="A592" s="823" t="s">
        <v>1182</v>
      </c>
      <c r="B592" s="823" t="s">
        <v>216</v>
      </c>
      <c r="C592" s="823" t="s">
        <v>225</v>
      </c>
      <c r="D592" s="823" t="s">
        <v>478</v>
      </c>
      <c r="E592" s="823" t="s">
        <v>1049</v>
      </c>
      <c r="F592" s="823" t="s">
        <v>1181</v>
      </c>
      <c r="G592" s="823" t="s">
        <v>44</v>
      </c>
      <c r="H592" s="824">
        <v>86355.1826</v>
      </c>
      <c r="I592" s="824">
        <v>151121.56950000001</v>
      </c>
      <c r="J592" s="824">
        <v>117277.06200000001</v>
      </c>
      <c r="K592" s="824">
        <v>205234.85870000001</v>
      </c>
      <c r="L592" s="824">
        <v>148111.89309999999</v>
      </c>
      <c r="M592" s="824">
        <v>259195.81280000001</v>
      </c>
      <c r="N592" s="824">
        <v>194801.24410000001</v>
      </c>
      <c r="O592" s="824">
        <v>340902.17719999998</v>
      </c>
      <c r="P592" s="824">
        <v>240987.85509999999</v>
      </c>
      <c r="Q592" s="824">
        <v>421728.7464</v>
      </c>
      <c r="R592" s="824">
        <v>271220.32909999997</v>
      </c>
      <c r="S592" s="824">
        <v>474635.5759</v>
      </c>
      <c r="T592" s="824">
        <v>301005.92310000001</v>
      </c>
      <c r="U592" s="824">
        <v>526760.36540000001</v>
      </c>
    </row>
    <row r="593" spans="1:21" ht="14.5">
      <c r="A593" s="823" t="s">
        <v>1182</v>
      </c>
      <c r="B593" s="823" t="s">
        <v>216</v>
      </c>
      <c r="C593" s="823" t="s">
        <v>225</v>
      </c>
      <c r="D593" s="823" t="s">
        <v>478</v>
      </c>
      <c r="E593" s="823" t="s">
        <v>1049</v>
      </c>
      <c r="F593" s="823" t="s">
        <v>1182</v>
      </c>
      <c r="G593" s="823" t="s">
        <v>21</v>
      </c>
      <c r="H593" s="824">
        <v>98172.218299999993</v>
      </c>
      <c r="I593" s="824">
        <v>157075.5515</v>
      </c>
      <c r="J593" s="824">
        <v>137441.10550000001</v>
      </c>
      <c r="K593" s="824">
        <v>219905.772</v>
      </c>
      <c r="L593" s="824">
        <v>176709.99280000001</v>
      </c>
      <c r="M593" s="824">
        <v>282735.9926</v>
      </c>
      <c r="N593" s="824">
        <v>235613.32370000001</v>
      </c>
      <c r="O593" s="824">
        <v>376981.3235</v>
      </c>
      <c r="P593" s="824">
        <v>294516.65460000001</v>
      </c>
      <c r="Q593" s="824">
        <v>471226.6544</v>
      </c>
      <c r="R593" s="824">
        <v>333785.54190000001</v>
      </c>
      <c r="S593" s="824">
        <v>534056.87509999995</v>
      </c>
      <c r="T593" s="824">
        <v>373054.42920000001</v>
      </c>
      <c r="U593" s="824">
        <v>596887.0956</v>
      </c>
    </row>
    <row r="594" spans="1:21" ht="14.5">
      <c r="A594" s="823" t="s">
        <v>1182</v>
      </c>
      <c r="B594" s="823" t="s">
        <v>216</v>
      </c>
      <c r="C594" s="823" t="s">
        <v>225</v>
      </c>
      <c r="D594" s="823" t="s">
        <v>478</v>
      </c>
      <c r="E594" s="823" t="s">
        <v>227</v>
      </c>
      <c r="F594" s="823" t="s">
        <v>1179</v>
      </c>
      <c r="G594" s="823" t="s">
        <v>165</v>
      </c>
      <c r="H594" s="824">
        <v>116437.8282</v>
      </c>
      <c r="I594" s="824">
        <v>203766.19940000001</v>
      </c>
      <c r="J594" s="824">
        <v>151523.14869999999</v>
      </c>
      <c r="K594" s="824">
        <v>265165.51030000002</v>
      </c>
      <c r="L594" s="824">
        <v>182345.27470000001</v>
      </c>
      <c r="M594" s="824">
        <v>319104.23070000001</v>
      </c>
      <c r="N594" s="824">
        <v>219326.67629999999</v>
      </c>
      <c r="O594" s="824">
        <v>383821.68359999999</v>
      </c>
      <c r="P594" s="824">
        <v>258461.63630000001</v>
      </c>
      <c r="Q594" s="824">
        <v>452307.86349999998</v>
      </c>
      <c r="R594" s="824">
        <v>283336.0417</v>
      </c>
      <c r="S594" s="824">
        <v>495838.07309999998</v>
      </c>
      <c r="T594" s="824">
        <v>307439.14679999999</v>
      </c>
      <c r="U594" s="824">
        <v>538018.50690000004</v>
      </c>
    </row>
    <row r="595" spans="1:21" ht="14.5">
      <c r="A595" s="823" t="s">
        <v>1182</v>
      </c>
      <c r="B595" s="823" t="s">
        <v>216</v>
      </c>
      <c r="C595" s="823" t="s">
        <v>225</v>
      </c>
      <c r="D595" s="823" t="s">
        <v>478</v>
      </c>
      <c r="E595" s="823" t="s">
        <v>227</v>
      </c>
      <c r="F595" s="823" t="s">
        <v>1180</v>
      </c>
      <c r="G595" s="823" t="s">
        <v>19</v>
      </c>
      <c r="H595" s="824">
        <v>101881.765</v>
      </c>
      <c r="I595" s="824">
        <v>178293.08869999999</v>
      </c>
      <c r="J595" s="824">
        <v>133972.6954</v>
      </c>
      <c r="K595" s="824">
        <v>234452.217</v>
      </c>
      <c r="L595" s="824">
        <v>163416.45129999999</v>
      </c>
      <c r="M595" s="824">
        <v>285978.78970000002</v>
      </c>
      <c r="N595" s="824">
        <v>201360.33549999999</v>
      </c>
      <c r="O595" s="824">
        <v>352380.587</v>
      </c>
      <c r="P595" s="824">
        <v>239568.46040000001</v>
      </c>
      <c r="Q595" s="824">
        <v>419244.80560000002</v>
      </c>
      <c r="R595" s="824">
        <v>264246.80459999997</v>
      </c>
      <c r="S595" s="824">
        <v>462431.908</v>
      </c>
      <c r="T595" s="824">
        <v>287684.48950000003</v>
      </c>
      <c r="U595" s="824">
        <v>503447.8567</v>
      </c>
    </row>
    <row r="596" spans="1:21" ht="14.5">
      <c r="A596" s="823" t="s">
        <v>1182</v>
      </c>
      <c r="B596" s="823" t="s">
        <v>216</v>
      </c>
      <c r="C596" s="823" t="s">
        <v>225</v>
      </c>
      <c r="D596" s="823" t="s">
        <v>478</v>
      </c>
      <c r="E596" s="823" t="s">
        <v>227</v>
      </c>
      <c r="F596" s="823" t="s">
        <v>1181</v>
      </c>
      <c r="G596" s="823" t="s">
        <v>44</v>
      </c>
      <c r="H596" s="824">
        <v>88944.862599999993</v>
      </c>
      <c r="I596" s="824">
        <v>155653.50949999999</v>
      </c>
      <c r="J596" s="824">
        <v>120826.3993</v>
      </c>
      <c r="K596" s="824">
        <v>211446.19880000001</v>
      </c>
      <c r="L596" s="824">
        <v>152619.05489999999</v>
      </c>
      <c r="M596" s="824">
        <v>267083.34600000002</v>
      </c>
      <c r="N596" s="824">
        <v>200754.34510000001</v>
      </c>
      <c r="O596" s="824">
        <v>351320.10399999999</v>
      </c>
      <c r="P596" s="824">
        <v>248376.3112</v>
      </c>
      <c r="Q596" s="824">
        <v>434658.54470000003</v>
      </c>
      <c r="R596" s="824">
        <v>279553.92869999999</v>
      </c>
      <c r="S596" s="824">
        <v>489219.37520000001</v>
      </c>
      <c r="T596" s="824">
        <v>310275.25809999998</v>
      </c>
      <c r="U596" s="824">
        <v>542981.70160000003</v>
      </c>
    </row>
    <row r="597" spans="1:21" ht="14.5">
      <c r="A597" s="823" t="s">
        <v>1182</v>
      </c>
      <c r="B597" s="823" t="s">
        <v>216</v>
      </c>
      <c r="C597" s="823" t="s">
        <v>225</v>
      </c>
      <c r="D597" s="823" t="s">
        <v>478</v>
      </c>
      <c r="E597" s="823" t="s">
        <v>227</v>
      </c>
      <c r="F597" s="823" t="s">
        <v>1182</v>
      </c>
      <c r="G597" s="823" t="s">
        <v>21</v>
      </c>
      <c r="H597" s="824">
        <v>100892.27929999999</v>
      </c>
      <c r="I597" s="824">
        <v>161427.64920000001</v>
      </c>
      <c r="J597" s="824">
        <v>141249.19089999999</v>
      </c>
      <c r="K597" s="824">
        <v>225998.70879999999</v>
      </c>
      <c r="L597" s="824">
        <v>181606.10260000001</v>
      </c>
      <c r="M597" s="824">
        <v>290569.76850000001</v>
      </c>
      <c r="N597" s="824">
        <v>242141.47020000001</v>
      </c>
      <c r="O597" s="824">
        <v>387426.35800000001</v>
      </c>
      <c r="P597" s="824">
        <v>302676.83779999998</v>
      </c>
      <c r="Q597" s="824">
        <v>484282.94750000001</v>
      </c>
      <c r="R597" s="824">
        <v>343033.74949999998</v>
      </c>
      <c r="S597" s="824">
        <v>548854.00730000006</v>
      </c>
      <c r="T597" s="824">
        <v>383390.66110000003</v>
      </c>
      <c r="U597" s="824">
        <v>613425.06700000004</v>
      </c>
    </row>
    <row r="598" spans="1:21" ht="14.5">
      <c r="A598" s="823" t="s">
        <v>1182</v>
      </c>
      <c r="B598" s="823" t="s">
        <v>216</v>
      </c>
      <c r="C598" s="823" t="s">
        <v>225</v>
      </c>
      <c r="D598" s="823" t="s">
        <v>478</v>
      </c>
      <c r="E598" s="823" t="s">
        <v>228</v>
      </c>
      <c r="F598" s="823" t="s">
        <v>1179</v>
      </c>
      <c r="G598" s="823" t="s">
        <v>165</v>
      </c>
      <c r="H598" s="824">
        <v>116404.57429999999</v>
      </c>
      <c r="I598" s="824">
        <v>203708.00520000001</v>
      </c>
      <c r="J598" s="824">
        <v>151401.07079999999</v>
      </c>
      <c r="K598" s="824">
        <v>264951.8738</v>
      </c>
      <c r="L598" s="824">
        <v>182144.14569999999</v>
      </c>
      <c r="M598" s="824">
        <v>318752.2549</v>
      </c>
      <c r="N598" s="824">
        <v>218996.36910000001</v>
      </c>
      <c r="O598" s="824">
        <v>383243.6458</v>
      </c>
      <c r="P598" s="824">
        <v>258014.35019999999</v>
      </c>
      <c r="Q598" s="824">
        <v>451525.1127</v>
      </c>
      <c r="R598" s="824">
        <v>282820.13329999999</v>
      </c>
      <c r="S598" s="824">
        <v>494935.23320000002</v>
      </c>
      <c r="T598" s="824">
        <v>306817.71299999999</v>
      </c>
      <c r="U598" s="824">
        <v>536930.99769999995</v>
      </c>
    </row>
    <row r="599" spans="1:21" ht="14.5">
      <c r="A599" s="823" t="s">
        <v>1182</v>
      </c>
      <c r="B599" s="823" t="s">
        <v>216</v>
      </c>
      <c r="C599" s="823" t="s">
        <v>225</v>
      </c>
      <c r="D599" s="823" t="s">
        <v>478</v>
      </c>
      <c r="E599" s="823" t="s">
        <v>228</v>
      </c>
      <c r="F599" s="823" t="s">
        <v>1180</v>
      </c>
      <c r="G599" s="823" t="s">
        <v>19</v>
      </c>
      <c r="H599" s="824">
        <v>102148.63679999999</v>
      </c>
      <c r="I599" s="824">
        <v>178760.11439999999</v>
      </c>
      <c r="J599" s="824">
        <v>134212.48310000001</v>
      </c>
      <c r="K599" s="824">
        <v>234871.8455</v>
      </c>
      <c r="L599" s="824">
        <v>163605.60810000001</v>
      </c>
      <c r="M599" s="824">
        <v>286309.81400000001</v>
      </c>
      <c r="N599" s="824">
        <v>201400.46890000001</v>
      </c>
      <c r="O599" s="824">
        <v>352450.82059999998</v>
      </c>
      <c r="P599" s="824">
        <v>239510.72500000001</v>
      </c>
      <c r="Q599" s="824">
        <v>419143.76870000002</v>
      </c>
      <c r="R599" s="824">
        <v>264124.48940000002</v>
      </c>
      <c r="S599" s="824">
        <v>462217.85649999999</v>
      </c>
      <c r="T599" s="824">
        <v>287470.36910000001</v>
      </c>
      <c r="U599" s="824">
        <v>503073.1459</v>
      </c>
    </row>
    <row r="600" spans="1:21" ht="14.5">
      <c r="A600" s="823" t="s">
        <v>1182</v>
      </c>
      <c r="B600" s="823" t="s">
        <v>216</v>
      </c>
      <c r="C600" s="823" t="s">
        <v>225</v>
      </c>
      <c r="D600" s="823" t="s">
        <v>478</v>
      </c>
      <c r="E600" s="823" t="s">
        <v>228</v>
      </c>
      <c r="F600" s="823" t="s">
        <v>1181</v>
      </c>
      <c r="G600" s="823" t="s">
        <v>44</v>
      </c>
      <c r="H600" s="824">
        <v>89488.042700000005</v>
      </c>
      <c r="I600" s="824">
        <v>156604.07459999999</v>
      </c>
      <c r="J600" s="824">
        <v>121663.0661</v>
      </c>
      <c r="K600" s="824">
        <v>212910.3658</v>
      </c>
      <c r="L600" s="824">
        <v>153751.04120000001</v>
      </c>
      <c r="M600" s="824">
        <v>269064.32209999999</v>
      </c>
      <c r="N600" s="824">
        <v>202320.10819999999</v>
      </c>
      <c r="O600" s="824">
        <v>354060.18949999998</v>
      </c>
      <c r="P600" s="824">
        <v>250386.43530000001</v>
      </c>
      <c r="Q600" s="824">
        <v>438176.26169999997</v>
      </c>
      <c r="R600" s="824">
        <v>281872.05339999998</v>
      </c>
      <c r="S600" s="824">
        <v>493276.09330000001</v>
      </c>
      <c r="T600" s="824">
        <v>312910.79129999998</v>
      </c>
      <c r="U600" s="824">
        <v>547593.8848</v>
      </c>
    </row>
    <row r="601" spans="1:21" ht="14.5">
      <c r="A601" s="823" t="s">
        <v>1182</v>
      </c>
      <c r="B601" s="823" t="s">
        <v>216</v>
      </c>
      <c r="C601" s="823" t="s">
        <v>225</v>
      </c>
      <c r="D601" s="823" t="s">
        <v>478</v>
      </c>
      <c r="E601" s="823" t="s">
        <v>228</v>
      </c>
      <c r="F601" s="823" t="s">
        <v>1182</v>
      </c>
      <c r="G601" s="823" t="s">
        <v>21</v>
      </c>
      <c r="H601" s="824">
        <v>100824.3977</v>
      </c>
      <c r="I601" s="824">
        <v>161319.0387</v>
      </c>
      <c r="J601" s="824">
        <v>141154.15669999999</v>
      </c>
      <c r="K601" s="824">
        <v>225846.65410000001</v>
      </c>
      <c r="L601" s="824">
        <v>181483.91579999999</v>
      </c>
      <c r="M601" s="824">
        <v>290374.2696</v>
      </c>
      <c r="N601" s="824">
        <v>241978.55439999999</v>
      </c>
      <c r="O601" s="824">
        <v>387165.69280000002</v>
      </c>
      <c r="P601" s="824">
        <v>302473.19300000003</v>
      </c>
      <c r="Q601" s="824">
        <v>483957.11599999998</v>
      </c>
      <c r="R601" s="824">
        <v>342802.95209999999</v>
      </c>
      <c r="S601" s="824">
        <v>548484.73149999999</v>
      </c>
      <c r="T601" s="824">
        <v>383132.71110000001</v>
      </c>
      <c r="U601" s="824">
        <v>613012.34699999995</v>
      </c>
    </row>
    <row r="602" spans="1:21" ht="14.5">
      <c r="A602" s="823" t="s">
        <v>1182</v>
      </c>
      <c r="B602" s="823" t="s">
        <v>216</v>
      </c>
      <c r="C602" s="823" t="s">
        <v>225</v>
      </c>
      <c r="D602" s="823" t="s">
        <v>478</v>
      </c>
      <c r="E602" s="823" t="s">
        <v>1050</v>
      </c>
      <c r="F602" s="823" t="s">
        <v>1179</v>
      </c>
      <c r="G602" s="823" t="s">
        <v>165</v>
      </c>
      <c r="H602" s="824">
        <v>108733.0989</v>
      </c>
      <c r="I602" s="824">
        <v>190282.92310000001</v>
      </c>
      <c r="J602" s="824">
        <v>141233.84659999999</v>
      </c>
      <c r="K602" s="824">
        <v>247159.2316</v>
      </c>
      <c r="L602" s="824">
        <v>169782.04629999999</v>
      </c>
      <c r="M602" s="824">
        <v>297118.58110000001</v>
      </c>
      <c r="N602" s="824">
        <v>203920.55799999999</v>
      </c>
      <c r="O602" s="824">
        <v>356860.97649999999</v>
      </c>
      <c r="P602" s="824">
        <v>240112.88759999999</v>
      </c>
      <c r="Q602" s="824">
        <v>420197.55339999998</v>
      </c>
      <c r="R602" s="824">
        <v>263136.0613</v>
      </c>
      <c r="S602" s="824">
        <v>460488.10749999998</v>
      </c>
      <c r="T602" s="824">
        <v>285315.0931</v>
      </c>
      <c r="U602" s="824">
        <v>499301.413</v>
      </c>
    </row>
    <row r="603" spans="1:21" ht="14.5">
      <c r="A603" s="823" t="s">
        <v>1182</v>
      </c>
      <c r="B603" s="823" t="s">
        <v>216</v>
      </c>
      <c r="C603" s="823" t="s">
        <v>225</v>
      </c>
      <c r="D603" s="823" t="s">
        <v>478</v>
      </c>
      <c r="E603" s="823" t="s">
        <v>1050</v>
      </c>
      <c r="F603" s="823" t="s">
        <v>1180</v>
      </c>
      <c r="G603" s="823" t="s">
        <v>19</v>
      </c>
      <c r="H603" s="824">
        <v>96127.849100000007</v>
      </c>
      <c r="I603" s="824">
        <v>168223.7359</v>
      </c>
      <c r="J603" s="824">
        <v>126035.5168</v>
      </c>
      <c r="K603" s="824">
        <v>220562.1544</v>
      </c>
      <c r="L603" s="824">
        <v>153390.0765</v>
      </c>
      <c r="M603" s="824">
        <v>268432.63390000002</v>
      </c>
      <c r="N603" s="824">
        <v>188362.07819999999</v>
      </c>
      <c r="O603" s="824">
        <v>329633.63679999998</v>
      </c>
      <c r="P603" s="824">
        <v>223751.78779999999</v>
      </c>
      <c r="Q603" s="824">
        <v>391565.6287</v>
      </c>
      <c r="R603" s="824">
        <v>246605.17660000001</v>
      </c>
      <c r="S603" s="824">
        <v>431559.05900000001</v>
      </c>
      <c r="T603" s="824">
        <v>268207.96830000001</v>
      </c>
      <c r="U603" s="824">
        <v>469363.94469999999</v>
      </c>
    </row>
    <row r="604" spans="1:21" ht="14.5">
      <c r="A604" s="823" t="s">
        <v>1182</v>
      </c>
      <c r="B604" s="823" t="s">
        <v>216</v>
      </c>
      <c r="C604" s="823" t="s">
        <v>225</v>
      </c>
      <c r="D604" s="823" t="s">
        <v>478</v>
      </c>
      <c r="E604" s="823" t="s">
        <v>1050</v>
      </c>
      <c r="F604" s="823" t="s">
        <v>1181</v>
      </c>
      <c r="G604" s="823" t="s">
        <v>44</v>
      </c>
      <c r="H604" s="824">
        <v>84956.685299999997</v>
      </c>
      <c r="I604" s="824">
        <v>148674.19930000001</v>
      </c>
      <c r="J604" s="824">
        <v>115738.3463</v>
      </c>
      <c r="K604" s="824">
        <v>202542.1059</v>
      </c>
      <c r="L604" s="824">
        <v>146443.038</v>
      </c>
      <c r="M604" s="824">
        <v>256275.31649999999</v>
      </c>
      <c r="N604" s="824">
        <v>192886.5681</v>
      </c>
      <c r="O604" s="824">
        <v>337551.49400000001</v>
      </c>
      <c r="P604" s="824">
        <v>238885.57010000001</v>
      </c>
      <c r="Q604" s="824">
        <v>418049.7475</v>
      </c>
      <c r="R604" s="824">
        <v>269057.65149999998</v>
      </c>
      <c r="S604" s="824">
        <v>470850.88990000001</v>
      </c>
      <c r="T604" s="824">
        <v>298834.5968</v>
      </c>
      <c r="U604" s="824">
        <v>522960.54430000001</v>
      </c>
    </row>
    <row r="605" spans="1:21" ht="14.5">
      <c r="A605" s="823" t="s">
        <v>1182</v>
      </c>
      <c r="B605" s="823" t="s">
        <v>216</v>
      </c>
      <c r="C605" s="823" t="s">
        <v>225</v>
      </c>
      <c r="D605" s="823" t="s">
        <v>478</v>
      </c>
      <c r="E605" s="823" t="s">
        <v>1050</v>
      </c>
      <c r="F605" s="823" t="s">
        <v>1182</v>
      </c>
      <c r="G605" s="823" t="s">
        <v>21</v>
      </c>
      <c r="H605" s="824">
        <v>94085.837599999999</v>
      </c>
      <c r="I605" s="824">
        <v>150537.34239999999</v>
      </c>
      <c r="J605" s="824">
        <v>131720.17259999999</v>
      </c>
      <c r="K605" s="824">
        <v>210752.2794</v>
      </c>
      <c r="L605" s="824">
        <v>169354.50769999999</v>
      </c>
      <c r="M605" s="824">
        <v>270967.21649999998</v>
      </c>
      <c r="N605" s="824">
        <v>225806.01029999999</v>
      </c>
      <c r="O605" s="824">
        <v>361289.62190000003</v>
      </c>
      <c r="P605" s="824">
        <v>282257.51289999997</v>
      </c>
      <c r="Q605" s="824">
        <v>451612.02730000002</v>
      </c>
      <c r="R605" s="824">
        <v>319891.848</v>
      </c>
      <c r="S605" s="824">
        <v>511826.9644</v>
      </c>
      <c r="T605" s="824">
        <v>357526.18300000002</v>
      </c>
      <c r="U605" s="824">
        <v>572041.90130000003</v>
      </c>
    </row>
    <row r="606" spans="1:21" ht="14.5">
      <c r="A606" s="823" t="s">
        <v>1182</v>
      </c>
      <c r="B606" s="823" t="s">
        <v>216</v>
      </c>
      <c r="C606" s="823" t="s">
        <v>225</v>
      </c>
      <c r="D606" s="823" t="s">
        <v>478</v>
      </c>
      <c r="E606" s="823" t="s">
        <v>229</v>
      </c>
      <c r="F606" s="823" t="s">
        <v>1179</v>
      </c>
      <c r="G606" s="823" t="s">
        <v>165</v>
      </c>
      <c r="H606" s="824">
        <v>110655.126</v>
      </c>
      <c r="I606" s="824">
        <v>193646.47039999999</v>
      </c>
      <c r="J606" s="824">
        <v>143790.9143</v>
      </c>
      <c r="K606" s="824">
        <v>251634.10010000001</v>
      </c>
      <c r="L606" s="824">
        <v>172897.71470000001</v>
      </c>
      <c r="M606" s="824">
        <v>302571.00060000003</v>
      </c>
      <c r="N606" s="824">
        <v>207730.802</v>
      </c>
      <c r="O606" s="824">
        <v>363528.90350000001</v>
      </c>
      <c r="P606" s="824">
        <v>244644.16740000001</v>
      </c>
      <c r="Q606" s="824">
        <v>428127.2929</v>
      </c>
      <c r="R606" s="824">
        <v>268121.57160000002</v>
      </c>
      <c r="S606" s="824">
        <v>469212.75030000001</v>
      </c>
      <c r="T606" s="824">
        <v>290768.4314</v>
      </c>
      <c r="U606" s="824">
        <v>508844.755</v>
      </c>
    </row>
    <row r="607" spans="1:21" ht="14.5">
      <c r="A607" s="823" t="s">
        <v>1182</v>
      </c>
      <c r="B607" s="823" t="s">
        <v>216</v>
      </c>
      <c r="C607" s="823" t="s">
        <v>225</v>
      </c>
      <c r="D607" s="823" t="s">
        <v>478</v>
      </c>
      <c r="E607" s="823" t="s">
        <v>229</v>
      </c>
      <c r="F607" s="823" t="s">
        <v>1180</v>
      </c>
      <c r="G607" s="823" t="s">
        <v>19</v>
      </c>
      <c r="H607" s="824">
        <v>97599.688099999999</v>
      </c>
      <c r="I607" s="824">
        <v>170799.45430000001</v>
      </c>
      <c r="J607" s="824">
        <v>128049.7864</v>
      </c>
      <c r="K607" s="824">
        <v>224087.1262</v>
      </c>
      <c r="L607" s="824">
        <v>155920.3167</v>
      </c>
      <c r="M607" s="824">
        <v>272860.55420000001</v>
      </c>
      <c r="N607" s="824">
        <v>191616.66159999999</v>
      </c>
      <c r="O607" s="824">
        <v>335329.15779999999</v>
      </c>
      <c r="P607" s="824">
        <v>227698.74189999999</v>
      </c>
      <c r="Q607" s="824">
        <v>398472.79849999998</v>
      </c>
      <c r="R607" s="824">
        <v>251000.29749999999</v>
      </c>
      <c r="S607" s="824">
        <v>439250.52059999999</v>
      </c>
      <c r="T607" s="824">
        <v>273050.33720000001</v>
      </c>
      <c r="U607" s="824">
        <v>477838.09019999998</v>
      </c>
    </row>
    <row r="608" spans="1:21" ht="14.5">
      <c r="A608" s="823" t="s">
        <v>1182</v>
      </c>
      <c r="B608" s="823" t="s">
        <v>216</v>
      </c>
      <c r="C608" s="823" t="s">
        <v>225</v>
      </c>
      <c r="D608" s="823" t="s">
        <v>478</v>
      </c>
      <c r="E608" s="823" t="s">
        <v>229</v>
      </c>
      <c r="F608" s="823" t="s">
        <v>1181</v>
      </c>
      <c r="G608" s="823" t="s">
        <v>44</v>
      </c>
      <c r="H608" s="824">
        <v>86021.627900000007</v>
      </c>
      <c r="I608" s="824">
        <v>150537.84890000001</v>
      </c>
      <c r="J608" s="824">
        <v>117114.9439</v>
      </c>
      <c r="K608" s="824">
        <v>204951.15179999999</v>
      </c>
      <c r="L608" s="824">
        <v>148128.54180000001</v>
      </c>
      <c r="M608" s="824">
        <v>259224.94810000001</v>
      </c>
      <c r="N608" s="824">
        <v>195049.23430000001</v>
      </c>
      <c r="O608" s="824">
        <v>341336.16009999998</v>
      </c>
      <c r="P608" s="824">
        <v>241509.52280000001</v>
      </c>
      <c r="Q608" s="824">
        <v>422641.66489999997</v>
      </c>
      <c r="R608" s="824">
        <v>271971.48849999998</v>
      </c>
      <c r="S608" s="824">
        <v>475950.10489999998</v>
      </c>
      <c r="T608" s="824">
        <v>302024.20610000001</v>
      </c>
      <c r="U608" s="824">
        <v>528542.36069999996</v>
      </c>
    </row>
    <row r="609" spans="1:21" ht="14.5">
      <c r="A609" s="823" t="s">
        <v>1182</v>
      </c>
      <c r="B609" s="823" t="s">
        <v>216</v>
      </c>
      <c r="C609" s="823" t="s">
        <v>225</v>
      </c>
      <c r="D609" s="823" t="s">
        <v>478</v>
      </c>
      <c r="E609" s="823" t="s">
        <v>229</v>
      </c>
      <c r="F609" s="823" t="s">
        <v>1182</v>
      </c>
      <c r="G609" s="823" t="s">
        <v>21</v>
      </c>
      <c r="H609" s="824">
        <v>95778.964099999997</v>
      </c>
      <c r="I609" s="824">
        <v>153246.34479999999</v>
      </c>
      <c r="J609" s="824">
        <v>134090.54980000001</v>
      </c>
      <c r="K609" s="824">
        <v>214544.88269999999</v>
      </c>
      <c r="L609" s="824">
        <v>172402.1354</v>
      </c>
      <c r="M609" s="824">
        <v>275843.42070000002</v>
      </c>
      <c r="N609" s="824">
        <v>229869.51379999999</v>
      </c>
      <c r="O609" s="824">
        <v>367791.22769999999</v>
      </c>
      <c r="P609" s="824">
        <v>287336.89230000001</v>
      </c>
      <c r="Q609" s="824">
        <v>459739.03450000001</v>
      </c>
      <c r="R609" s="824">
        <v>325648.4779</v>
      </c>
      <c r="S609" s="824">
        <v>521037.57250000001</v>
      </c>
      <c r="T609" s="824">
        <v>363960.06359999999</v>
      </c>
      <c r="U609" s="824">
        <v>582336.11040000001</v>
      </c>
    </row>
    <row r="610" spans="1:21" ht="14.5">
      <c r="A610" s="823" t="s">
        <v>1182</v>
      </c>
      <c r="B610" s="823" t="s">
        <v>216</v>
      </c>
      <c r="C610" s="823" t="s">
        <v>225</v>
      </c>
      <c r="D610" s="823" t="s">
        <v>478</v>
      </c>
      <c r="E610" s="823" t="s">
        <v>1051</v>
      </c>
      <c r="F610" s="823" t="s">
        <v>1179</v>
      </c>
      <c r="G610" s="823" t="s">
        <v>165</v>
      </c>
      <c r="H610" s="824">
        <v>117078.50260000001</v>
      </c>
      <c r="I610" s="824">
        <v>204887.37959999999</v>
      </c>
      <c r="J610" s="824">
        <v>152375.50289999999</v>
      </c>
      <c r="K610" s="824">
        <v>266657.13020000001</v>
      </c>
      <c r="L610" s="824">
        <v>183383.82870000001</v>
      </c>
      <c r="M610" s="824">
        <v>320921.70030000003</v>
      </c>
      <c r="N610" s="824">
        <v>220596.75520000001</v>
      </c>
      <c r="O610" s="824">
        <v>386044.32150000002</v>
      </c>
      <c r="P610" s="824">
        <v>259972.05979999999</v>
      </c>
      <c r="Q610" s="824">
        <v>454951.10470000003</v>
      </c>
      <c r="R610" s="824">
        <v>284997.87520000001</v>
      </c>
      <c r="S610" s="824">
        <v>498746.28159999999</v>
      </c>
      <c r="T610" s="824">
        <v>309256.92259999999</v>
      </c>
      <c r="U610" s="824">
        <v>541199.61459999997</v>
      </c>
    </row>
    <row r="611" spans="1:21" ht="14.5">
      <c r="A611" s="823" t="s">
        <v>1182</v>
      </c>
      <c r="B611" s="823" t="s">
        <v>216</v>
      </c>
      <c r="C611" s="823" t="s">
        <v>225</v>
      </c>
      <c r="D611" s="823" t="s">
        <v>478</v>
      </c>
      <c r="E611" s="823" t="s">
        <v>1051</v>
      </c>
      <c r="F611" s="823" t="s">
        <v>1180</v>
      </c>
      <c r="G611" s="823" t="s">
        <v>19</v>
      </c>
      <c r="H611" s="824">
        <v>102372.37699999999</v>
      </c>
      <c r="I611" s="824">
        <v>179151.65979999999</v>
      </c>
      <c r="J611" s="824">
        <v>134644.11730000001</v>
      </c>
      <c r="K611" s="824">
        <v>235627.2052</v>
      </c>
      <c r="L611" s="824">
        <v>164259.86300000001</v>
      </c>
      <c r="M611" s="824">
        <v>287454.76020000002</v>
      </c>
      <c r="N611" s="824">
        <v>202445.19450000001</v>
      </c>
      <c r="O611" s="824">
        <v>354279.09029999998</v>
      </c>
      <c r="P611" s="824">
        <v>240884.1091</v>
      </c>
      <c r="Q611" s="824">
        <v>421547.19099999999</v>
      </c>
      <c r="R611" s="824">
        <v>265711.8419</v>
      </c>
      <c r="S611" s="824">
        <v>464995.72340000002</v>
      </c>
      <c r="T611" s="824">
        <v>289298.60930000001</v>
      </c>
      <c r="U611" s="824">
        <v>506272.56630000001</v>
      </c>
    </row>
    <row r="612" spans="1:21" ht="14.5">
      <c r="A612" s="823" t="s">
        <v>1182</v>
      </c>
      <c r="B612" s="823" t="s">
        <v>216</v>
      </c>
      <c r="C612" s="823" t="s">
        <v>225</v>
      </c>
      <c r="D612" s="823" t="s">
        <v>478</v>
      </c>
      <c r="E612" s="823" t="s">
        <v>1051</v>
      </c>
      <c r="F612" s="823" t="s">
        <v>1181</v>
      </c>
      <c r="G612" s="823" t="s">
        <v>44</v>
      </c>
      <c r="H612" s="824">
        <v>89299.842699999994</v>
      </c>
      <c r="I612" s="824">
        <v>156274.7248</v>
      </c>
      <c r="J612" s="824">
        <v>121285.26420000001</v>
      </c>
      <c r="K612" s="824">
        <v>212249.21239999999</v>
      </c>
      <c r="L612" s="824">
        <v>153180.8884</v>
      </c>
      <c r="M612" s="824">
        <v>268066.55469999998</v>
      </c>
      <c r="N612" s="824">
        <v>201475.23250000001</v>
      </c>
      <c r="O612" s="824">
        <v>352581.6568</v>
      </c>
      <c r="P612" s="824">
        <v>249250.96049999999</v>
      </c>
      <c r="Q612" s="824">
        <v>436189.18079999997</v>
      </c>
      <c r="R612" s="824">
        <v>280525.2058</v>
      </c>
      <c r="S612" s="824">
        <v>490919.1102</v>
      </c>
      <c r="T612" s="824">
        <v>311338.45909999998</v>
      </c>
      <c r="U612" s="824">
        <v>544842.30339999998</v>
      </c>
    </row>
    <row r="613" spans="1:21" ht="14.5">
      <c r="A613" s="823" t="s">
        <v>1182</v>
      </c>
      <c r="B613" s="823" t="s">
        <v>216</v>
      </c>
      <c r="C613" s="823" t="s">
        <v>225</v>
      </c>
      <c r="D613" s="823" t="s">
        <v>478</v>
      </c>
      <c r="E613" s="823" t="s">
        <v>1051</v>
      </c>
      <c r="F613" s="823" t="s">
        <v>1182</v>
      </c>
      <c r="G613" s="823" t="s">
        <v>21</v>
      </c>
      <c r="H613" s="824">
        <v>101456.65360000001</v>
      </c>
      <c r="I613" s="824">
        <v>162330.6482</v>
      </c>
      <c r="J613" s="824">
        <v>142039.31510000001</v>
      </c>
      <c r="K613" s="824">
        <v>227262.9074</v>
      </c>
      <c r="L613" s="824">
        <v>182621.97649999999</v>
      </c>
      <c r="M613" s="824">
        <v>292195.1667</v>
      </c>
      <c r="N613" s="824">
        <v>243495.96859999999</v>
      </c>
      <c r="O613" s="824">
        <v>389593.55560000002</v>
      </c>
      <c r="P613" s="824">
        <v>304369.9608</v>
      </c>
      <c r="Q613" s="824">
        <v>486991.94459999999</v>
      </c>
      <c r="R613" s="824">
        <v>344952.62229999999</v>
      </c>
      <c r="S613" s="824">
        <v>551924.20389999996</v>
      </c>
      <c r="T613" s="824">
        <v>385535.28379999998</v>
      </c>
      <c r="U613" s="824">
        <v>616856.46310000005</v>
      </c>
    </row>
    <row r="614" spans="1:21" ht="14.5">
      <c r="A614" s="823" t="s">
        <v>1182</v>
      </c>
      <c r="B614" s="823" t="s">
        <v>216</v>
      </c>
      <c r="C614" s="823" t="s">
        <v>225</v>
      </c>
      <c r="D614" s="823" t="s">
        <v>478</v>
      </c>
      <c r="E614" s="823" t="s">
        <v>1052</v>
      </c>
      <c r="F614" s="823" t="s">
        <v>1179</v>
      </c>
      <c r="G614" s="823" t="s">
        <v>165</v>
      </c>
      <c r="H614" s="824">
        <v>116387.9494</v>
      </c>
      <c r="I614" s="824">
        <v>203678.91149999999</v>
      </c>
      <c r="J614" s="824">
        <v>151340.0343</v>
      </c>
      <c r="K614" s="824">
        <v>264845.06</v>
      </c>
      <c r="L614" s="824">
        <v>182043.58429999999</v>
      </c>
      <c r="M614" s="824">
        <v>318576.27240000002</v>
      </c>
      <c r="N614" s="824">
        <v>218831.21909999999</v>
      </c>
      <c r="O614" s="824">
        <v>382954.6336</v>
      </c>
      <c r="P614" s="824">
        <v>257790.71160000001</v>
      </c>
      <c r="Q614" s="824">
        <v>451133.7452</v>
      </c>
      <c r="R614" s="824">
        <v>282562.18400000001</v>
      </c>
      <c r="S614" s="824">
        <v>494483.82199999999</v>
      </c>
      <c r="T614" s="824">
        <v>306507.00150000001</v>
      </c>
      <c r="U614" s="824">
        <v>536387.25260000001</v>
      </c>
    </row>
    <row r="615" spans="1:21" ht="14.5">
      <c r="A615" s="823" t="s">
        <v>1182</v>
      </c>
      <c r="B615" s="823" t="s">
        <v>216</v>
      </c>
      <c r="C615" s="823" t="s">
        <v>225</v>
      </c>
      <c r="D615" s="823" t="s">
        <v>478</v>
      </c>
      <c r="E615" s="823" t="s">
        <v>1052</v>
      </c>
      <c r="F615" s="823" t="s">
        <v>1180</v>
      </c>
      <c r="G615" s="823" t="s">
        <v>19</v>
      </c>
      <c r="H615" s="824">
        <v>102282.0742</v>
      </c>
      <c r="I615" s="824">
        <v>178993.62969999999</v>
      </c>
      <c r="J615" s="824">
        <v>134332.37899999999</v>
      </c>
      <c r="K615" s="824">
        <v>235081.66329999999</v>
      </c>
      <c r="L615" s="824">
        <v>163700.18900000001</v>
      </c>
      <c r="M615" s="824">
        <v>286475.33059999999</v>
      </c>
      <c r="N615" s="824">
        <v>201420.53890000001</v>
      </c>
      <c r="O615" s="824">
        <v>352485.94300000003</v>
      </c>
      <c r="P615" s="824">
        <v>239481.86120000001</v>
      </c>
      <c r="Q615" s="824">
        <v>419093.25719999999</v>
      </c>
      <c r="R615" s="824">
        <v>264063.33620000002</v>
      </c>
      <c r="S615" s="824">
        <v>462110.8383</v>
      </c>
      <c r="T615" s="824">
        <v>287363.3137</v>
      </c>
      <c r="U615" s="824">
        <v>502885.79889999999</v>
      </c>
    </row>
    <row r="616" spans="1:21" ht="14.5">
      <c r="A616" s="823" t="s">
        <v>1182</v>
      </c>
      <c r="B616" s="823" t="s">
        <v>216</v>
      </c>
      <c r="C616" s="823" t="s">
        <v>225</v>
      </c>
      <c r="D616" s="823" t="s">
        <v>478</v>
      </c>
      <c r="E616" s="823" t="s">
        <v>1052</v>
      </c>
      <c r="F616" s="823" t="s">
        <v>1181</v>
      </c>
      <c r="G616" s="823" t="s">
        <v>44</v>
      </c>
      <c r="H616" s="824">
        <v>89759.633700000006</v>
      </c>
      <c r="I616" s="824">
        <v>157079.3591</v>
      </c>
      <c r="J616" s="824">
        <v>122081.401</v>
      </c>
      <c r="K616" s="824">
        <v>213642.45170000001</v>
      </c>
      <c r="L616" s="824">
        <v>154317.03599999999</v>
      </c>
      <c r="M616" s="824">
        <v>270054.81290000002</v>
      </c>
      <c r="N616" s="824">
        <v>203102.99189999999</v>
      </c>
      <c r="O616" s="824">
        <v>355430.23599999998</v>
      </c>
      <c r="P616" s="824">
        <v>251391.4999</v>
      </c>
      <c r="Q616" s="824">
        <v>439935.12479999999</v>
      </c>
      <c r="R616" s="824">
        <v>283031.11859999999</v>
      </c>
      <c r="S616" s="824">
        <v>495304.45740000001</v>
      </c>
      <c r="T616" s="824">
        <v>314228.5612</v>
      </c>
      <c r="U616" s="824">
        <v>549899.98199999996</v>
      </c>
    </row>
    <row r="617" spans="1:21" ht="14.5">
      <c r="A617" s="823" t="s">
        <v>1182</v>
      </c>
      <c r="B617" s="823" t="s">
        <v>216</v>
      </c>
      <c r="C617" s="823" t="s">
        <v>225</v>
      </c>
      <c r="D617" s="823" t="s">
        <v>478</v>
      </c>
      <c r="E617" s="823" t="s">
        <v>1052</v>
      </c>
      <c r="F617" s="823" t="s">
        <v>1182</v>
      </c>
      <c r="G617" s="823" t="s">
        <v>21</v>
      </c>
      <c r="H617" s="824">
        <v>100790.4586</v>
      </c>
      <c r="I617" s="824">
        <v>161264.73610000001</v>
      </c>
      <c r="J617" s="824">
        <v>141106.64199999999</v>
      </c>
      <c r="K617" s="824">
        <v>225770.63039999999</v>
      </c>
      <c r="L617" s="824">
        <v>181422.8254</v>
      </c>
      <c r="M617" s="824">
        <v>290276.52490000002</v>
      </c>
      <c r="N617" s="824">
        <v>241897.1005</v>
      </c>
      <c r="O617" s="824">
        <v>387035.36660000001</v>
      </c>
      <c r="P617" s="824">
        <v>302371.37569999998</v>
      </c>
      <c r="Q617" s="824">
        <v>483794.20819999999</v>
      </c>
      <c r="R617" s="824">
        <v>342687.55910000001</v>
      </c>
      <c r="S617" s="824">
        <v>548300.10270000005</v>
      </c>
      <c r="T617" s="824">
        <v>383003.74249999999</v>
      </c>
      <c r="U617" s="824">
        <v>612805.99710000004</v>
      </c>
    </row>
    <row r="618" spans="1:21" ht="14.5">
      <c r="A618" s="823" t="s">
        <v>1182</v>
      </c>
      <c r="B618" s="823" t="s">
        <v>216</v>
      </c>
      <c r="C618" s="823" t="s">
        <v>225</v>
      </c>
      <c r="D618" s="823" t="s">
        <v>478</v>
      </c>
      <c r="E618" s="823" t="s">
        <v>230</v>
      </c>
      <c r="F618" s="823" t="s">
        <v>1179</v>
      </c>
      <c r="G618" s="823" t="s">
        <v>165</v>
      </c>
      <c r="H618" s="824">
        <v>116454.4532</v>
      </c>
      <c r="I618" s="824">
        <v>203795.29319999999</v>
      </c>
      <c r="J618" s="824">
        <v>151584.18520000001</v>
      </c>
      <c r="K618" s="824">
        <v>265272.32419999997</v>
      </c>
      <c r="L618" s="824">
        <v>182445.83609999999</v>
      </c>
      <c r="M618" s="824">
        <v>319280.2132</v>
      </c>
      <c r="N618" s="824">
        <v>219491.82620000001</v>
      </c>
      <c r="O618" s="824">
        <v>384110.69589999999</v>
      </c>
      <c r="P618" s="824">
        <v>258685.27480000001</v>
      </c>
      <c r="Q618" s="824">
        <v>452699.23090000002</v>
      </c>
      <c r="R618" s="824">
        <v>283593.99109999998</v>
      </c>
      <c r="S618" s="824">
        <v>496289.48430000001</v>
      </c>
      <c r="T618" s="824">
        <v>307749.85830000002</v>
      </c>
      <c r="U618" s="824">
        <v>538562.25210000004</v>
      </c>
    </row>
    <row r="619" spans="1:21" ht="14.5">
      <c r="A619" s="823" t="s">
        <v>1182</v>
      </c>
      <c r="B619" s="823" t="s">
        <v>216</v>
      </c>
      <c r="C619" s="823" t="s">
        <v>225</v>
      </c>
      <c r="D619" s="823" t="s">
        <v>478</v>
      </c>
      <c r="E619" s="823" t="s">
        <v>230</v>
      </c>
      <c r="F619" s="823" t="s">
        <v>1180</v>
      </c>
      <c r="G619" s="823" t="s">
        <v>19</v>
      </c>
      <c r="H619" s="824">
        <v>101748.3276</v>
      </c>
      <c r="I619" s="824">
        <v>178059.57339999999</v>
      </c>
      <c r="J619" s="824">
        <v>133852.79949999999</v>
      </c>
      <c r="K619" s="824">
        <v>234242.39920000001</v>
      </c>
      <c r="L619" s="824">
        <v>163321.87040000001</v>
      </c>
      <c r="M619" s="824">
        <v>285813.2732</v>
      </c>
      <c r="N619" s="824">
        <v>201340.26550000001</v>
      </c>
      <c r="O619" s="824">
        <v>352345.46460000001</v>
      </c>
      <c r="P619" s="824">
        <v>239597.3241</v>
      </c>
      <c r="Q619" s="824">
        <v>419295.31719999999</v>
      </c>
      <c r="R619" s="824">
        <v>264307.95779999997</v>
      </c>
      <c r="S619" s="824">
        <v>462538.92619999999</v>
      </c>
      <c r="T619" s="824">
        <v>287791.54499999998</v>
      </c>
      <c r="U619" s="824">
        <v>503635.20380000002</v>
      </c>
    </row>
    <row r="620" spans="1:21" ht="14.5">
      <c r="A620" s="823" t="s">
        <v>1182</v>
      </c>
      <c r="B620" s="823" t="s">
        <v>216</v>
      </c>
      <c r="C620" s="823" t="s">
        <v>225</v>
      </c>
      <c r="D620" s="823" t="s">
        <v>478</v>
      </c>
      <c r="E620" s="823" t="s">
        <v>230</v>
      </c>
      <c r="F620" s="823" t="s">
        <v>1181</v>
      </c>
      <c r="G620" s="823" t="s">
        <v>44</v>
      </c>
      <c r="H620" s="824">
        <v>88673.271500000003</v>
      </c>
      <c r="I620" s="824">
        <v>155178.22510000001</v>
      </c>
      <c r="J620" s="824">
        <v>120408.06449999999</v>
      </c>
      <c r="K620" s="824">
        <v>210714.11290000001</v>
      </c>
      <c r="L620" s="824">
        <v>152053.0601</v>
      </c>
      <c r="M620" s="824">
        <v>266092.85519999999</v>
      </c>
      <c r="N620" s="824">
        <v>199971.4614</v>
      </c>
      <c r="O620" s="824">
        <v>349950.0575</v>
      </c>
      <c r="P620" s="824">
        <v>247371.24660000001</v>
      </c>
      <c r="Q620" s="824">
        <v>432899.68160000001</v>
      </c>
      <c r="R620" s="824">
        <v>278394.86349999998</v>
      </c>
      <c r="S620" s="824">
        <v>487191.0111</v>
      </c>
      <c r="T620" s="824">
        <v>308957.48820000002</v>
      </c>
      <c r="U620" s="824">
        <v>540675.60439999995</v>
      </c>
    </row>
    <row r="621" spans="1:21" ht="14.5">
      <c r="A621" s="823" t="s">
        <v>1182</v>
      </c>
      <c r="B621" s="823" t="s">
        <v>216</v>
      </c>
      <c r="C621" s="823" t="s">
        <v>225</v>
      </c>
      <c r="D621" s="823" t="s">
        <v>478</v>
      </c>
      <c r="E621" s="823" t="s">
        <v>230</v>
      </c>
      <c r="F621" s="823" t="s">
        <v>1182</v>
      </c>
      <c r="G621" s="823" t="s">
        <v>21</v>
      </c>
      <c r="H621" s="824">
        <v>100926.21829999999</v>
      </c>
      <c r="I621" s="824">
        <v>161481.95180000001</v>
      </c>
      <c r="J621" s="824">
        <v>141296.70569999999</v>
      </c>
      <c r="K621" s="824">
        <v>226074.73250000001</v>
      </c>
      <c r="L621" s="824">
        <v>181667.1931</v>
      </c>
      <c r="M621" s="824">
        <v>290667.51319999999</v>
      </c>
      <c r="N621" s="824">
        <v>242222.9241</v>
      </c>
      <c r="O621" s="824">
        <v>387556.68420000002</v>
      </c>
      <c r="P621" s="824">
        <v>302778.65509999997</v>
      </c>
      <c r="Q621" s="824">
        <v>484445.8553</v>
      </c>
      <c r="R621" s="824">
        <v>343149.14240000001</v>
      </c>
      <c r="S621" s="824">
        <v>549038.63600000006</v>
      </c>
      <c r="T621" s="824">
        <v>383519.6298</v>
      </c>
      <c r="U621" s="824">
        <v>613631.41669999994</v>
      </c>
    </row>
    <row r="622" spans="1:21" ht="14.5">
      <c r="A622" s="823" t="s">
        <v>1182</v>
      </c>
      <c r="B622" s="823" t="s">
        <v>216</v>
      </c>
      <c r="C622" s="823" t="s">
        <v>231</v>
      </c>
      <c r="D622" s="823" t="s">
        <v>793</v>
      </c>
      <c r="E622" s="823" t="s">
        <v>232</v>
      </c>
      <c r="F622" s="823" t="s">
        <v>1179</v>
      </c>
      <c r="G622" s="823" t="s">
        <v>165</v>
      </c>
      <c r="H622" s="824">
        <v>110621.876</v>
      </c>
      <c r="I622" s="824">
        <v>193588.28289999999</v>
      </c>
      <c r="J622" s="824">
        <v>143668.8414</v>
      </c>
      <c r="K622" s="824">
        <v>251420.4724</v>
      </c>
      <c r="L622" s="824">
        <v>172696.59179999999</v>
      </c>
      <c r="M622" s="824">
        <v>302219.0356</v>
      </c>
      <c r="N622" s="824">
        <v>207400.50229999999</v>
      </c>
      <c r="O622" s="824">
        <v>362950.87900000002</v>
      </c>
      <c r="P622" s="824">
        <v>244196.89019999999</v>
      </c>
      <c r="Q622" s="824">
        <v>427344.55790000001</v>
      </c>
      <c r="R622" s="824">
        <v>267605.67300000001</v>
      </c>
      <c r="S622" s="824">
        <v>468309.9278</v>
      </c>
      <c r="T622" s="824">
        <v>290147.0085</v>
      </c>
      <c r="U622" s="824">
        <v>507757.2647</v>
      </c>
    </row>
    <row r="623" spans="1:21" ht="14.5">
      <c r="A623" s="823" t="s">
        <v>1182</v>
      </c>
      <c r="B623" s="823" t="s">
        <v>216</v>
      </c>
      <c r="C623" s="823" t="s">
        <v>231</v>
      </c>
      <c r="D623" s="823" t="s">
        <v>793</v>
      </c>
      <c r="E623" s="823" t="s">
        <v>232</v>
      </c>
      <c r="F623" s="823" t="s">
        <v>1180</v>
      </c>
      <c r="G623" s="823" t="s">
        <v>19</v>
      </c>
      <c r="H623" s="824">
        <v>97866.562900000004</v>
      </c>
      <c r="I623" s="824">
        <v>171266.48499999999</v>
      </c>
      <c r="J623" s="824">
        <v>128289.5782</v>
      </c>
      <c r="K623" s="824">
        <v>224506.76180000001</v>
      </c>
      <c r="L623" s="824">
        <v>156109.4785</v>
      </c>
      <c r="M623" s="824">
        <v>273191.58730000001</v>
      </c>
      <c r="N623" s="824">
        <v>191656.80160000001</v>
      </c>
      <c r="O623" s="824">
        <v>335399.40269999998</v>
      </c>
      <c r="P623" s="824">
        <v>227641.01439999999</v>
      </c>
      <c r="Q623" s="824">
        <v>398371.77529999998</v>
      </c>
      <c r="R623" s="824">
        <v>250877.99100000001</v>
      </c>
      <c r="S623" s="824">
        <v>439036.48420000001</v>
      </c>
      <c r="T623" s="824">
        <v>272836.22639999999</v>
      </c>
      <c r="U623" s="824">
        <v>477463.39610000001</v>
      </c>
    </row>
    <row r="624" spans="1:21" ht="14.5">
      <c r="A624" s="823" t="s">
        <v>1182</v>
      </c>
      <c r="B624" s="823" t="s">
        <v>216</v>
      </c>
      <c r="C624" s="823" t="s">
        <v>231</v>
      </c>
      <c r="D624" s="823" t="s">
        <v>793</v>
      </c>
      <c r="E624" s="823" t="s">
        <v>232</v>
      </c>
      <c r="F624" s="823" t="s">
        <v>1181</v>
      </c>
      <c r="G624" s="823" t="s">
        <v>44</v>
      </c>
      <c r="H624" s="824">
        <v>86564.810200000007</v>
      </c>
      <c r="I624" s="824">
        <v>151488.41769999999</v>
      </c>
      <c r="J624" s="824">
        <v>117951.61350000001</v>
      </c>
      <c r="K624" s="824">
        <v>206415.3236</v>
      </c>
      <c r="L624" s="824">
        <v>149260.53140000001</v>
      </c>
      <c r="M624" s="824">
        <v>261205.92980000001</v>
      </c>
      <c r="N624" s="824">
        <v>196615.00169999999</v>
      </c>
      <c r="O624" s="824">
        <v>344076.25300000003</v>
      </c>
      <c r="P624" s="824">
        <v>243519.65210000001</v>
      </c>
      <c r="Q624" s="824">
        <v>426159.391</v>
      </c>
      <c r="R624" s="824">
        <v>274289.6189</v>
      </c>
      <c r="S624" s="824">
        <v>480006.83309999999</v>
      </c>
      <c r="T624" s="824">
        <v>304659.74579999998</v>
      </c>
      <c r="U624" s="824">
        <v>533154.55500000005</v>
      </c>
    </row>
    <row r="625" spans="1:21" ht="14.5">
      <c r="A625" s="823" t="s">
        <v>1182</v>
      </c>
      <c r="B625" s="823" t="s">
        <v>216</v>
      </c>
      <c r="C625" s="823" t="s">
        <v>231</v>
      </c>
      <c r="D625" s="823" t="s">
        <v>793</v>
      </c>
      <c r="E625" s="823" t="s">
        <v>232</v>
      </c>
      <c r="F625" s="823" t="s">
        <v>1182</v>
      </c>
      <c r="G625" s="823" t="s">
        <v>21</v>
      </c>
      <c r="H625" s="824">
        <v>95711.085900000005</v>
      </c>
      <c r="I625" s="824">
        <v>153137.73970000001</v>
      </c>
      <c r="J625" s="824">
        <v>133995.5203</v>
      </c>
      <c r="K625" s="824">
        <v>214392.83549999999</v>
      </c>
      <c r="L625" s="824">
        <v>172279.9546</v>
      </c>
      <c r="M625" s="824">
        <v>275647.9314</v>
      </c>
      <c r="N625" s="824">
        <v>229706.6061</v>
      </c>
      <c r="O625" s="824">
        <v>367530.57530000003</v>
      </c>
      <c r="P625" s="824">
        <v>287133.25760000001</v>
      </c>
      <c r="Q625" s="824">
        <v>459413.21899999998</v>
      </c>
      <c r="R625" s="824">
        <v>325417.69199999998</v>
      </c>
      <c r="S625" s="824">
        <v>520668.315</v>
      </c>
      <c r="T625" s="824">
        <v>363702.1263</v>
      </c>
      <c r="U625" s="824">
        <v>581923.41079999995</v>
      </c>
    </row>
    <row r="626" spans="1:21" ht="14.5">
      <c r="A626" s="823" t="s">
        <v>1182</v>
      </c>
      <c r="B626" s="823" t="s">
        <v>216</v>
      </c>
      <c r="C626" s="823" t="s">
        <v>231</v>
      </c>
      <c r="D626" s="823" t="s">
        <v>793</v>
      </c>
      <c r="E626" s="823" t="s">
        <v>1053</v>
      </c>
      <c r="F626" s="823" t="s">
        <v>1179</v>
      </c>
      <c r="G626" s="823" t="s">
        <v>165</v>
      </c>
      <c r="H626" s="824">
        <v>110671.751</v>
      </c>
      <c r="I626" s="824">
        <v>193675.56419999999</v>
      </c>
      <c r="J626" s="824">
        <v>143851.95069999999</v>
      </c>
      <c r="K626" s="824">
        <v>251740.91390000001</v>
      </c>
      <c r="L626" s="824">
        <v>172998.27600000001</v>
      </c>
      <c r="M626" s="824">
        <v>302746.98310000001</v>
      </c>
      <c r="N626" s="824">
        <v>207895.95189999999</v>
      </c>
      <c r="O626" s="824">
        <v>363817.91580000002</v>
      </c>
      <c r="P626" s="824">
        <v>244867.80600000001</v>
      </c>
      <c r="Q626" s="824">
        <v>428518.66039999999</v>
      </c>
      <c r="R626" s="824">
        <v>268379.5209</v>
      </c>
      <c r="S626" s="824">
        <v>469664.16159999999</v>
      </c>
      <c r="T626" s="824">
        <v>291079.14289999998</v>
      </c>
      <c r="U626" s="824">
        <v>509388.5001</v>
      </c>
    </row>
    <row r="627" spans="1:21" ht="14.5">
      <c r="A627" s="823" t="s">
        <v>1182</v>
      </c>
      <c r="B627" s="823" t="s">
        <v>216</v>
      </c>
      <c r="C627" s="823" t="s">
        <v>231</v>
      </c>
      <c r="D627" s="823" t="s">
        <v>793</v>
      </c>
      <c r="E627" s="823" t="s">
        <v>1053</v>
      </c>
      <c r="F627" s="823" t="s">
        <v>1180</v>
      </c>
      <c r="G627" s="823" t="s">
        <v>19</v>
      </c>
      <c r="H627" s="824">
        <v>97466.250799999994</v>
      </c>
      <c r="I627" s="824">
        <v>170565.93890000001</v>
      </c>
      <c r="J627" s="824">
        <v>127929.89049999999</v>
      </c>
      <c r="K627" s="824">
        <v>223877.30850000001</v>
      </c>
      <c r="L627" s="824">
        <v>155825.73579999999</v>
      </c>
      <c r="M627" s="824">
        <v>272695.03769999999</v>
      </c>
      <c r="N627" s="824">
        <v>191596.59160000001</v>
      </c>
      <c r="O627" s="824">
        <v>335294.03539999999</v>
      </c>
      <c r="P627" s="824">
        <v>227727.60569999999</v>
      </c>
      <c r="Q627" s="824">
        <v>398523.31</v>
      </c>
      <c r="R627" s="824">
        <v>251061.45069999999</v>
      </c>
      <c r="S627" s="824">
        <v>439357.53869999998</v>
      </c>
      <c r="T627" s="824">
        <v>273157.39260000002</v>
      </c>
      <c r="U627" s="824">
        <v>478025.43719999999</v>
      </c>
    </row>
    <row r="628" spans="1:21" ht="14.5">
      <c r="A628" s="823" t="s">
        <v>1182</v>
      </c>
      <c r="B628" s="823" t="s">
        <v>216</v>
      </c>
      <c r="C628" s="823" t="s">
        <v>231</v>
      </c>
      <c r="D628" s="823" t="s">
        <v>793</v>
      </c>
      <c r="E628" s="823" t="s">
        <v>1053</v>
      </c>
      <c r="F628" s="823" t="s">
        <v>1181</v>
      </c>
      <c r="G628" s="823" t="s">
        <v>44</v>
      </c>
      <c r="H628" s="824">
        <v>85750.036900000006</v>
      </c>
      <c r="I628" s="824">
        <v>150062.56450000001</v>
      </c>
      <c r="J628" s="824">
        <v>116696.609</v>
      </c>
      <c r="K628" s="824">
        <v>204219.06589999999</v>
      </c>
      <c r="L628" s="824">
        <v>147562.54689999999</v>
      </c>
      <c r="M628" s="824">
        <v>258234.4571</v>
      </c>
      <c r="N628" s="824">
        <v>194266.35060000001</v>
      </c>
      <c r="O628" s="824">
        <v>339966.11359999998</v>
      </c>
      <c r="P628" s="824">
        <v>240504.45819999999</v>
      </c>
      <c r="Q628" s="824">
        <v>420882.80180000002</v>
      </c>
      <c r="R628" s="824">
        <v>270812.42320000002</v>
      </c>
      <c r="S628" s="824">
        <v>473921.74070000002</v>
      </c>
      <c r="T628" s="824">
        <v>300706.4363</v>
      </c>
      <c r="U628" s="824">
        <v>526236.26359999995</v>
      </c>
    </row>
    <row r="629" spans="1:21" ht="14.5">
      <c r="A629" s="823" t="s">
        <v>1182</v>
      </c>
      <c r="B629" s="823" t="s">
        <v>216</v>
      </c>
      <c r="C629" s="823" t="s">
        <v>231</v>
      </c>
      <c r="D629" s="823" t="s">
        <v>793</v>
      </c>
      <c r="E629" s="823" t="s">
        <v>1053</v>
      </c>
      <c r="F629" s="823" t="s">
        <v>1182</v>
      </c>
      <c r="G629" s="823" t="s">
        <v>21</v>
      </c>
      <c r="H629" s="824">
        <v>95812.903200000001</v>
      </c>
      <c r="I629" s="824">
        <v>153300.64739999999</v>
      </c>
      <c r="J629" s="824">
        <v>134138.06450000001</v>
      </c>
      <c r="K629" s="824">
        <v>214620.90640000001</v>
      </c>
      <c r="L629" s="824">
        <v>172463.22579999999</v>
      </c>
      <c r="M629" s="824">
        <v>275941.1654</v>
      </c>
      <c r="N629" s="824">
        <v>229950.96770000001</v>
      </c>
      <c r="O629" s="824">
        <v>367921.55379999999</v>
      </c>
      <c r="P629" s="824">
        <v>287438.7096</v>
      </c>
      <c r="Q629" s="824">
        <v>459901.9423</v>
      </c>
      <c r="R629" s="824">
        <v>325763.87089999998</v>
      </c>
      <c r="S629" s="824">
        <v>521222.20120000001</v>
      </c>
      <c r="T629" s="824">
        <v>364089.03220000002</v>
      </c>
      <c r="U629" s="824">
        <v>582542.46019999997</v>
      </c>
    </row>
    <row r="630" spans="1:21" ht="14.5">
      <c r="A630" s="823" t="s">
        <v>1182</v>
      </c>
      <c r="B630" s="823" t="s">
        <v>216</v>
      </c>
      <c r="C630" s="823" t="s">
        <v>231</v>
      </c>
      <c r="D630" s="823" t="s">
        <v>793</v>
      </c>
      <c r="E630" s="823" t="s">
        <v>233</v>
      </c>
      <c r="F630" s="823" t="s">
        <v>1179</v>
      </c>
      <c r="G630" s="823" t="s">
        <v>165</v>
      </c>
      <c r="H630" s="824">
        <v>118276.72629999999</v>
      </c>
      <c r="I630" s="824">
        <v>206984.27110000001</v>
      </c>
      <c r="J630" s="824">
        <v>153775.0287</v>
      </c>
      <c r="K630" s="824">
        <v>269106.3002</v>
      </c>
      <c r="L630" s="824">
        <v>184958.12909999999</v>
      </c>
      <c r="M630" s="824">
        <v>323676.72580000001</v>
      </c>
      <c r="N630" s="824">
        <v>222311.16250000001</v>
      </c>
      <c r="O630" s="824">
        <v>389044.5343</v>
      </c>
      <c r="P630" s="824">
        <v>261874.71290000001</v>
      </c>
      <c r="Q630" s="824">
        <v>458280.7475</v>
      </c>
      <c r="R630" s="824">
        <v>287031.7941</v>
      </c>
      <c r="S630" s="824">
        <v>502305.6397</v>
      </c>
      <c r="T630" s="824">
        <v>311338.91489999997</v>
      </c>
      <c r="U630" s="824">
        <v>544843.10109999997</v>
      </c>
    </row>
    <row r="631" spans="1:21" ht="14.5">
      <c r="A631" s="823" t="s">
        <v>1182</v>
      </c>
      <c r="B631" s="823" t="s">
        <v>216</v>
      </c>
      <c r="C631" s="823" t="s">
        <v>231</v>
      </c>
      <c r="D631" s="823" t="s">
        <v>793</v>
      </c>
      <c r="E631" s="823" t="s">
        <v>233</v>
      </c>
      <c r="F631" s="823" t="s">
        <v>1180</v>
      </c>
      <c r="G631" s="823" t="s">
        <v>19</v>
      </c>
      <c r="H631" s="824">
        <v>104020.7887</v>
      </c>
      <c r="I631" s="824">
        <v>182036.38029999999</v>
      </c>
      <c r="J631" s="824">
        <v>136586.4411</v>
      </c>
      <c r="K631" s="824">
        <v>239026.27189999999</v>
      </c>
      <c r="L631" s="824">
        <v>166419.59150000001</v>
      </c>
      <c r="M631" s="824">
        <v>291234.28499999997</v>
      </c>
      <c r="N631" s="824">
        <v>204715.2623</v>
      </c>
      <c r="O631" s="824">
        <v>358251.70909999998</v>
      </c>
      <c r="P631" s="824">
        <v>243371.0877</v>
      </c>
      <c r="Q631" s="824">
        <v>425899.40350000001</v>
      </c>
      <c r="R631" s="824">
        <v>268336.15019999997</v>
      </c>
      <c r="S631" s="824">
        <v>469588.26289999997</v>
      </c>
      <c r="T631" s="824">
        <v>291991.571</v>
      </c>
      <c r="U631" s="824">
        <v>510985.24920000002</v>
      </c>
    </row>
    <row r="632" spans="1:21" ht="14.5">
      <c r="A632" s="823" t="s">
        <v>1182</v>
      </c>
      <c r="B632" s="823" t="s">
        <v>216</v>
      </c>
      <c r="C632" s="823" t="s">
        <v>231</v>
      </c>
      <c r="D632" s="823" t="s">
        <v>793</v>
      </c>
      <c r="E632" s="823" t="s">
        <v>233</v>
      </c>
      <c r="F632" s="823" t="s">
        <v>1181</v>
      </c>
      <c r="G632" s="823" t="s">
        <v>44</v>
      </c>
      <c r="H632" s="824">
        <v>91367.760200000004</v>
      </c>
      <c r="I632" s="824">
        <v>159893.58040000001</v>
      </c>
      <c r="J632" s="824">
        <v>124294.6707</v>
      </c>
      <c r="K632" s="824">
        <v>217515.67370000001</v>
      </c>
      <c r="L632" s="824">
        <v>157134.53270000001</v>
      </c>
      <c r="M632" s="824">
        <v>274985.43229999999</v>
      </c>
      <c r="N632" s="824">
        <v>206831.43030000001</v>
      </c>
      <c r="O632" s="824">
        <v>361955.00309999997</v>
      </c>
      <c r="P632" s="824">
        <v>256025.58790000001</v>
      </c>
      <c r="Q632" s="824">
        <v>448044.77870000002</v>
      </c>
      <c r="R632" s="824">
        <v>288263.09299999999</v>
      </c>
      <c r="S632" s="824">
        <v>504460.41259999998</v>
      </c>
      <c r="T632" s="824">
        <v>320053.71799999999</v>
      </c>
      <c r="U632" s="824">
        <v>560094.00639999995</v>
      </c>
    </row>
    <row r="633" spans="1:21" ht="14.5">
      <c r="A633" s="823" t="s">
        <v>1182</v>
      </c>
      <c r="B633" s="823" t="s">
        <v>216</v>
      </c>
      <c r="C633" s="823" t="s">
        <v>231</v>
      </c>
      <c r="D633" s="823" t="s">
        <v>793</v>
      </c>
      <c r="E633" s="823" t="s">
        <v>233</v>
      </c>
      <c r="F633" s="823" t="s">
        <v>1182</v>
      </c>
      <c r="G633" s="823" t="s">
        <v>21</v>
      </c>
      <c r="H633" s="824">
        <v>102415.7066</v>
      </c>
      <c r="I633" s="824">
        <v>163865.13310000001</v>
      </c>
      <c r="J633" s="824">
        <v>143381.98929999999</v>
      </c>
      <c r="K633" s="824">
        <v>229411.18609999999</v>
      </c>
      <c r="L633" s="824">
        <v>184348.27189999999</v>
      </c>
      <c r="M633" s="824">
        <v>294957.23940000002</v>
      </c>
      <c r="N633" s="824">
        <v>245797.69579999999</v>
      </c>
      <c r="O633" s="824">
        <v>393276.31929999997</v>
      </c>
      <c r="P633" s="824">
        <v>307247.11979999999</v>
      </c>
      <c r="Q633" s="824">
        <v>491595.39899999998</v>
      </c>
      <c r="R633" s="824">
        <v>348213.40240000002</v>
      </c>
      <c r="S633" s="824">
        <v>557141.45220000006</v>
      </c>
      <c r="T633" s="824">
        <v>389179.6851</v>
      </c>
      <c r="U633" s="824">
        <v>622687.50540000002</v>
      </c>
    </row>
    <row r="634" spans="1:21" ht="14.5">
      <c r="A634" s="823" t="s">
        <v>1182</v>
      </c>
      <c r="B634" s="823" t="s">
        <v>216</v>
      </c>
      <c r="C634" s="823" t="s">
        <v>231</v>
      </c>
      <c r="D634" s="823" t="s">
        <v>793</v>
      </c>
      <c r="E634" s="823" t="s">
        <v>234</v>
      </c>
      <c r="F634" s="823" t="s">
        <v>1179</v>
      </c>
      <c r="G634" s="823" t="s">
        <v>165</v>
      </c>
      <c r="H634" s="824">
        <v>109981.19779999999</v>
      </c>
      <c r="I634" s="824">
        <v>192467.09599999999</v>
      </c>
      <c r="J634" s="824">
        <v>142816.48209999999</v>
      </c>
      <c r="K634" s="824">
        <v>249928.8437</v>
      </c>
      <c r="L634" s="824">
        <v>171658.03159999999</v>
      </c>
      <c r="M634" s="824">
        <v>300401.5552</v>
      </c>
      <c r="N634" s="824">
        <v>206130.41589999999</v>
      </c>
      <c r="O634" s="824">
        <v>360728.22779999999</v>
      </c>
      <c r="P634" s="824">
        <v>242686.45759999999</v>
      </c>
      <c r="Q634" s="824">
        <v>424701.30089999997</v>
      </c>
      <c r="R634" s="824">
        <v>265943.8297</v>
      </c>
      <c r="S634" s="824">
        <v>465401.70199999999</v>
      </c>
      <c r="T634" s="824">
        <v>288329.2218</v>
      </c>
      <c r="U634" s="824">
        <v>504576.13819999999</v>
      </c>
    </row>
    <row r="635" spans="1:21" ht="14.5">
      <c r="A635" s="823" t="s">
        <v>1182</v>
      </c>
      <c r="B635" s="823" t="s">
        <v>216</v>
      </c>
      <c r="C635" s="823" t="s">
        <v>231</v>
      </c>
      <c r="D635" s="823" t="s">
        <v>793</v>
      </c>
      <c r="E635" s="823" t="s">
        <v>234</v>
      </c>
      <c r="F635" s="823" t="s">
        <v>1180</v>
      </c>
      <c r="G635" s="823" t="s">
        <v>19</v>
      </c>
      <c r="H635" s="824">
        <v>97375.947899999999</v>
      </c>
      <c r="I635" s="824">
        <v>170407.9088</v>
      </c>
      <c r="J635" s="824">
        <v>127618.1523</v>
      </c>
      <c r="K635" s="824">
        <v>223331.7665</v>
      </c>
      <c r="L635" s="824">
        <v>155266.06169999999</v>
      </c>
      <c r="M635" s="824">
        <v>271715.60800000001</v>
      </c>
      <c r="N635" s="824">
        <v>190571.93609999999</v>
      </c>
      <c r="O635" s="824">
        <v>333500.88809999998</v>
      </c>
      <c r="P635" s="824">
        <v>226325.3579</v>
      </c>
      <c r="Q635" s="824">
        <v>396069.3762</v>
      </c>
      <c r="R635" s="824">
        <v>249412.9449</v>
      </c>
      <c r="S635" s="824">
        <v>436472.65350000001</v>
      </c>
      <c r="T635" s="824">
        <v>271222.09700000001</v>
      </c>
      <c r="U635" s="824">
        <v>474638.66979999997</v>
      </c>
    </row>
    <row r="636" spans="1:21" ht="14.5">
      <c r="A636" s="823" t="s">
        <v>1182</v>
      </c>
      <c r="B636" s="823" t="s">
        <v>216</v>
      </c>
      <c r="C636" s="823" t="s">
        <v>231</v>
      </c>
      <c r="D636" s="823" t="s">
        <v>793</v>
      </c>
      <c r="E636" s="823" t="s">
        <v>234</v>
      </c>
      <c r="F636" s="823" t="s">
        <v>1181</v>
      </c>
      <c r="G636" s="823" t="s">
        <v>44</v>
      </c>
      <c r="H636" s="824">
        <v>86209.827900000004</v>
      </c>
      <c r="I636" s="824">
        <v>150867.19880000001</v>
      </c>
      <c r="J636" s="824">
        <v>117492.7458</v>
      </c>
      <c r="K636" s="824">
        <v>205612.3051</v>
      </c>
      <c r="L636" s="824">
        <v>148698.69450000001</v>
      </c>
      <c r="M636" s="824">
        <v>260222.71539999999</v>
      </c>
      <c r="N636" s="824">
        <v>195894.11009999999</v>
      </c>
      <c r="O636" s="824">
        <v>342814.69270000001</v>
      </c>
      <c r="P636" s="824">
        <v>242644.99770000001</v>
      </c>
      <c r="Q636" s="824">
        <v>424628.74589999998</v>
      </c>
      <c r="R636" s="824">
        <v>273318.33600000001</v>
      </c>
      <c r="S636" s="824">
        <v>478307.08799999999</v>
      </c>
      <c r="T636" s="824">
        <v>303596.53840000002</v>
      </c>
      <c r="U636" s="824">
        <v>531293.94220000005</v>
      </c>
    </row>
    <row r="637" spans="1:21" ht="14.5">
      <c r="A637" s="823" t="s">
        <v>1182</v>
      </c>
      <c r="B637" s="823" t="s">
        <v>216</v>
      </c>
      <c r="C637" s="823" t="s">
        <v>231</v>
      </c>
      <c r="D637" s="823" t="s">
        <v>793</v>
      </c>
      <c r="E637" s="823" t="s">
        <v>234</v>
      </c>
      <c r="F637" s="823" t="s">
        <v>1182</v>
      </c>
      <c r="G637" s="823" t="s">
        <v>21</v>
      </c>
      <c r="H637" s="824">
        <v>95146.708199999994</v>
      </c>
      <c r="I637" s="824">
        <v>152234.7353</v>
      </c>
      <c r="J637" s="824">
        <v>133205.39139999999</v>
      </c>
      <c r="K637" s="824">
        <v>213128.62940000001</v>
      </c>
      <c r="L637" s="824">
        <v>171264.07459999999</v>
      </c>
      <c r="M637" s="824">
        <v>274022.52350000001</v>
      </c>
      <c r="N637" s="824">
        <v>228352.09959999999</v>
      </c>
      <c r="O637" s="824">
        <v>365363.36479999998</v>
      </c>
      <c r="P637" s="824">
        <v>285440.12449999998</v>
      </c>
      <c r="Q637" s="824">
        <v>456704.2059</v>
      </c>
      <c r="R637" s="824">
        <v>323498.8077</v>
      </c>
      <c r="S637" s="824">
        <v>517598.10009999998</v>
      </c>
      <c r="T637" s="824">
        <v>361557.49099999998</v>
      </c>
      <c r="U637" s="824">
        <v>578491.99419999996</v>
      </c>
    </row>
    <row r="638" spans="1:21" ht="14.5">
      <c r="A638" s="823" t="s">
        <v>1182</v>
      </c>
      <c r="B638" s="823" t="s">
        <v>216</v>
      </c>
      <c r="C638" s="823" t="s">
        <v>231</v>
      </c>
      <c r="D638" s="823" t="s">
        <v>793</v>
      </c>
      <c r="E638" s="823" t="s">
        <v>235</v>
      </c>
      <c r="F638" s="823" t="s">
        <v>1179</v>
      </c>
      <c r="G638" s="823" t="s">
        <v>165</v>
      </c>
      <c r="H638" s="824">
        <v>110621.876</v>
      </c>
      <c r="I638" s="824">
        <v>193588.28289999999</v>
      </c>
      <c r="J638" s="824">
        <v>143668.8414</v>
      </c>
      <c r="K638" s="824">
        <v>251420.4724</v>
      </c>
      <c r="L638" s="824">
        <v>172696.59179999999</v>
      </c>
      <c r="M638" s="824">
        <v>302219.0356</v>
      </c>
      <c r="N638" s="824">
        <v>207400.50229999999</v>
      </c>
      <c r="O638" s="824">
        <v>362950.87900000002</v>
      </c>
      <c r="P638" s="824">
        <v>244196.89019999999</v>
      </c>
      <c r="Q638" s="824">
        <v>427344.55790000001</v>
      </c>
      <c r="R638" s="824">
        <v>267605.67300000001</v>
      </c>
      <c r="S638" s="824">
        <v>468309.9278</v>
      </c>
      <c r="T638" s="824">
        <v>290147.0085</v>
      </c>
      <c r="U638" s="824">
        <v>507757.2647</v>
      </c>
    </row>
    <row r="639" spans="1:21" ht="14.5">
      <c r="A639" s="823" t="s">
        <v>1182</v>
      </c>
      <c r="B639" s="823" t="s">
        <v>216</v>
      </c>
      <c r="C639" s="823" t="s">
        <v>231</v>
      </c>
      <c r="D639" s="823" t="s">
        <v>793</v>
      </c>
      <c r="E639" s="823" t="s">
        <v>235</v>
      </c>
      <c r="F639" s="823" t="s">
        <v>1180</v>
      </c>
      <c r="G639" s="823" t="s">
        <v>19</v>
      </c>
      <c r="H639" s="824">
        <v>97866.562900000004</v>
      </c>
      <c r="I639" s="824">
        <v>171266.48499999999</v>
      </c>
      <c r="J639" s="824">
        <v>128289.5782</v>
      </c>
      <c r="K639" s="824">
        <v>224506.76180000001</v>
      </c>
      <c r="L639" s="824">
        <v>156109.4785</v>
      </c>
      <c r="M639" s="824">
        <v>273191.58730000001</v>
      </c>
      <c r="N639" s="824">
        <v>191656.80160000001</v>
      </c>
      <c r="O639" s="824">
        <v>335399.40269999998</v>
      </c>
      <c r="P639" s="824">
        <v>227641.01439999999</v>
      </c>
      <c r="Q639" s="824">
        <v>398371.77529999998</v>
      </c>
      <c r="R639" s="824">
        <v>250877.99100000001</v>
      </c>
      <c r="S639" s="824">
        <v>439036.48420000001</v>
      </c>
      <c r="T639" s="824">
        <v>272836.22639999999</v>
      </c>
      <c r="U639" s="824">
        <v>477463.39610000001</v>
      </c>
    </row>
    <row r="640" spans="1:21" ht="14.5">
      <c r="A640" s="823" t="s">
        <v>1182</v>
      </c>
      <c r="B640" s="823" t="s">
        <v>216</v>
      </c>
      <c r="C640" s="823" t="s">
        <v>231</v>
      </c>
      <c r="D640" s="823" t="s">
        <v>793</v>
      </c>
      <c r="E640" s="823" t="s">
        <v>235</v>
      </c>
      <c r="F640" s="823" t="s">
        <v>1181</v>
      </c>
      <c r="G640" s="823" t="s">
        <v>44</v>
      </c>
      <c r="H640" s="824">
        <v>86564.810200000007</v>
      </c>
      <c r="I640" s="824">
        <v>151488.41769999999</v>
      </c>
      <c r="J640" s="824">
        <v>117951.61350000001</v>
      </c>
      <c r="K640" s="824">
        <v>206415.3236</v>
      </c>
      <c r="L640" s="824">
        <v>149260.53140000001</v>
      </c>
      <c r="M640" s="824">
        <v>261205.92980000001</v>
      </c>
      <c r="N640" s="824">
        <v>196615.00169999999</v>
      </c>
      <c r="O640" s="824">
        <v>344076.25300000003</v>
      </c>
      <c r="P640" s="824">
        <v>243519.65210000001</v>
      </c>
      <c r="Q640" s="824">
        <v>426159.391</v>
      </c>
      <c r="R640" s="824">
        <v>274289.6189</v>
      </c>
      <c r="S640" s="824">
        <v>480006.83309999999</v>
      </c>
      <c r="T640" s="824">
        <v>304659.74579999998</v>
      </c>
      <c r="U640" s="824">
        <v>533154.55500000005</v>
      </c>
    </row>
    <row r="641" spans="1:21" ht="14.5">
      <c r="A641" s="823" t="s">
        <v>1182</v>
      </c>
      <c r="B641" s="823" t="s">
        <v>216</v>
      </c>
      <c r="C641" s="823" t="s">
        <v>231</v>
      </c>
      <c r="D641" s="823" t="s">
        <v>793</v>
      </c>
      <c r="E641" s="823" t="s">
        <v>235</v>
      </c>
      <c r="F641" s="823" t="s">
        <v>1182</v>
      </c>
      <c r="G641" s="823" t="s">
        <v>21</v>
      </c>
      <c r="H641" s="824">
        <v>95711.085900000005</v>
      </c>
      <c r="I641" s="824">
        <v>153137.73970000001</v>
      </c>
      <c r="J641" s="824">
        <v>133995.5203</v>
      </c>
      <c r="K641" s="824">
        <v>214392.83549999999</v>
      </c>
      <c r="L641" s="824">
        <v>172279.9546</v>
      </c>
      <c r="M641" s="824">
        <v>275647.9314</v>
      </c>
      <c r="N641" s="824">
        <v>229706.6061</v>
      </c>
      <c r="O641" s="824">
        <v>367530.57530000003</v>
      </c>
      <c r="P641" s="824">
        <v>287133.25760000001</v>
      </c>
      <c r="Q641" s="824">
        <v>459413.21899999998</v>
      </c>
      <c r="R641" s="824">
        <v>325417.69199999998</v>
      </c>
      <c r="S641" s="824">
        <v>520668.315</v>
      </c>
      <c r="T641" s="824">
        <v>363702.1263</v>
      </c>
      <c r="U641" s="824">
        <v>581923.41079999995</v>
      </c>
    </row>
    <row r="642" spans="1:21" ht="14.5">
      <c r="A642" s="823" t="s">
        <v>1182</v>
      </c>
      <c r="B642" s="823" t="s">
        <v>216</v>
      </c>
      <c r="C642" s="823" t="s">
        <v>231</v>
      </c>
      <c r="D642" s="823" t="s">
        <v>793</v>
      </c>
      <c r="E642" s="823" t="s">
        <v>236</v>
      </c>
      <c r="F642" s="823" t="s">
        <v>1179</v>
      </c>
      <c r="G642" s="823" t="s">
        <v>165</v>
      </c>
      <c r="H642" s="824">
        <v>113167.9523</v>
      </c>
      <c r="I642" s="824">
        <v>198043.91649999999</v>
      </c>
      <c r="J642" s="824">
        <v>147017.22640000001</v>
      </c>
      <c r="K642" s="824">
        <v>257280.14629999999</v>
      </c>
      <c r="L642" s="824">
        <v>176750.25210000001</v>
      </c>
      <c r="M642" s="824">
        <v>309312.9411</v>
      </c>
      <c r="N642" s="824">
        <v>212315.67420000001</v>
      </c>
      <c r="O642" s="824">
        <v>371552.42989999999</v>
      </c>
      <c r="P642" s="824">
        <v>250014.95370000001</v>
      </c>
      <c r="Q642" s="824">
        <v>437526.16899999999</v>
      </c>
      <c r="R642" s="824">
        <v>273995.06589999999</v>
      </c>
      <c r="S642" s="824">
        <v>479491.3653</v>
      </c>
      <c r="T642" s="824">
        <v>297107.40919999999</v>
      </c>
      <c r="U642" s="824">
        <v>519937.96600000001</v>
      </c>
    </row>
    <row r="643" spans="1:21" ht="14.5">
      <c r="A643" s="823" t="s">
        <v>1182</v>
      </c>
      <c r="B643" s="823" t="s">
        <v>216</v>
      </c>
      <c r="C643" s="823" t="s">
        <v>231</v>
      </c>
      <c r="D643" s="823" t="s">
        <v>793</v>
      </c>
      <c r="E643" s="823" t="s">
        <v>236</v>
      </c>
      <c r="F643" s="823" t="s">
        <v>1180</v>
      </c>
      <c r="G643" s="823" t="s">
        <v>19</v>
      </c>
      <c r="H643" s="824">
        <v>99962.452099999995</v>
      </c>
      <c r="I643" s="824">
        <v>174934.29120000001</v>
      </c>
      <c r="J643" s="824">
        <v>131095.16630000001</v>
      </c>
      <c r="K643" s="824">
        <v>229416.54089999999</v>
      </c>
      <c r="L643" s="824">
        <v>159577.71179999999</v>
      </c>
      <c r="M643" s="824">
        <v>279260.99560000002</v>
      </c>
      <c r="N643" s="824">
        <v>196016.31400000001</v>
      </c>
      <c r="O643" s="824">
        <v>343028.54950000002</v>
      </c>
      <c r="P643" s="824">
        <v>232874.75349999999</v>
      </c>
      <c r="Q643" s="824">
        <v>407530.8186</v>
      </c>
      <c r="R643" s="824">
        <v>256676.99559999999</v>
      </c>
      <c r="S643" s="824">
        <v>449184.74239999999</v>
      </c>
      <c r="T643" s="824">
        <v>279185.65889999998</v>
      </c>
      <c r="U643" s="824">
        <v>488574.9031</v>
      </c>
    </row>
    <row r="644" spans="1:21" ht="14.5">
      <c r="A644" s="823" t="s">
        <v>1182</v>
      </c>
      <c r="B644" s="823" t="s">
        <v>216</v>
      </c>
      <c r="C644" s="823" t="s">
        <v>231</v>
      </c>
      <c r="D644" s="823" t="s">
        <v>793</v>
      </c>
      <c r="E644" s="823" t="s">
        <v>236</v>
      </c>
      <c r="F644" s="823" t="s">
        <v>1181</v>
      </c>
      <c r="G644" s="823" t="s">
        <v>44</v>
      </c>
      <c r="H644" s="824">
        <v>88256.325599999996</v>
      </c>
      <c r="I644" s="824">
        <v>154448.5698</v>
      </c>
      <c r="J644" s="824">
        <v>120205.4134</v>
      </c>
      <c r="K644" s="824">
        <v>210359.47339999999</v>
      </c>
      <c r="L644" s="824">
        <v>152073.86679999999</v>
      </c>
      <c r="M644" s="824">
        <v>266129.26679999998</v>
      </c>
      <c r="N644" s="824">
        <v>200281.4437</v>
      </c>
      <c r="O644" s="824">
        <v>350492.52649999998</v>
      </c>
      <c r="P644" s="824">
        <v>248023.32459999999</v>
      </c>
      <c r="Q644" s="824">
        <v>434040.81800000003</v>
      </c>
      <c r="R644" s="824">
        <v>279333.8052</v>
      </c>
      <c r="S644" s="824">
        <v>488834.15909999999</v>
      </c>
      <c r="T644" s="824">
        <v>310230.33370000002</v>
      </c>
      <c r="U644" s="824">
        <v>542903.08409999998</v>
      </c>
    </row>
    <row r="645" spans="1:21" ht="14.5">
      <c r="A645" s="823" t="s">
        <v>1182</v>
      </c>
      <c r="B645" s="823" t="s">
        <v>216</v>
      </c>
      <c r="C645" s="823" t="s">
        <v>231</v>
      </c>
      <c r="D645" s="823" t="s">
        <v>793</v>
      </c>
      <c r="E645" s="823" t="s">
        <v>236</v>
      </c>
      <c r="F645" s="823" t="s">
        <v>1182</v>
      </c>
      <c r="G645" s="823" t="s">
        <v>21</v>
      </c>
      <c r="H645" s="824">
        <v>97934.647400000002</v>
      </c>
      <c r="I645" s="824">
        <v>156695.4382</v>
      </c>
      <c r="J645" s="824">
        <v>137108.50640000001</v>
      </c>
      <c r="K645" s="824">
        <v>219373.6134</v>
      </c>
      <c r="L645" s="824">
        <v>176282.3653</v>
      </c>
      <c r="M645" s="824">
        <v>282051.78879999998</v>
      </c>
      <c r="N645" s="824">
        <v>235043.1538</v>
      </c>
      <c r="O645" s="824">
        <v>376069.05160000001</v>
      </c>
      <c r="P645" s="824">
        <v>293803.94219999999</v>
      </c>
      <c r="Q645" s="824">
        <v>470086.31449999998</v>
      </c>
      <c r="R645" s="824">
        <v>332977.80119999999</v>
      </c>
      <c r="S645" s="824">
        <v>532764.48990000004</v>
      </c>
      <c r="T645" s="824">
        <v>372151.66019999998</v>
      </c>
      <c r="U645" s="824">
        <v>595442.66509999998</v>
      </c>
    </row>
    <row r="646" spans="1:21" ht="14.5">
      <c r="A646" s="823" t="s">
        <v>1182</v>
      </c>
      <c r="B646" s="823" t="s">
        <v>216</v>
      </c>
      <c r="C646" s="823" t="s">
        <v>231</v>
      </c>
      <c r="D646" s="823" t="s">
        <v>793</v>
      </c>
      <c r="E646" s="823" t="s">
        <v>237</v>
      </c>
      <c r="F646" s="823" t="s">
        <v>1179</v>
      </c>
      <c r="G646" s="823" t="s">
        <v>165</v>
      </c>
      <c r="H646" s="824">
        <v>114449.3011</v>
      </c>
      <c r="I646" s="824">
        <v>200286.2769</v>
      </c>
      <c r="J646" s="824">
        <v>148721.93479999999</v>
      </c>
      <c r="K646" s="824">
        <v>260263.386</v>
      </c>
      <c r="L646" s="824">
        <v>178827.36009999999</v>
      </c>
      <c r="M646" s="824">
        <v>312947.88020000001</v>
      </c>
      <c r="N646" s="824">
        <v>214855.83180000001</v>
      </c>
      <c r="O646" s="824">
        <v>375997.7058</v>
      </c>
      <c r="P646" s="824">
        <v>253035.8009</v>
      </c>
      <c r="Q646" s="824">
        <v>442812.65159999998</v>
      </c>
      <c r="R646" s="824">
        <v>277318.7328</v>
      </c>
      <c r="S646" s="824">
        <v>485307.78240000003</v>
      </c>
      <c r="T646" s="824">
        <v>300742.9608</v>
      </c>
      <c r="U646" s="824">
        <v>526300.18130000005</v>
      </c>
    </row>
    <row r="647" spans="1:21" ht="14.5">
      <c r="A647" s="823" t="s">
        <v>1182</v>
      </c>
      <c r="B647" s="823" t="s">
        <v>216</v>
      </c>
      <c r="C647" s="823" t="s">
        <v>231</v>
      </c>
      <c r="D647" s="823" t="s">
        <v>793</v>
      </c>
      <c r="E647" s="823" t="s">
        <v>237</v>
      </c>
      <c r="F647" s="823" t="s">
        <v>1180</v>
      </c>
      <c r="G647" s="823" t="s">
        <v>19</v>
      </c>
      <c r="H647" s="824">
        <v>100943.6762</v>
      </c>
      <c r="I647" s="824">
        <v>176651.43340000001</v>
      </c>
      <c r="J647" s="824">
        <v>132438.01</v>
      </c>
      <c r="K647" s="824">
        <v>231766.51749999999</v>
      </c>
      <c r="L647" s="824">
        <v>161264.53520000001</v>
      </c>
      <c r="M647" s="824">
        <v>282212.93660000002</v>
      </c>
      <c r="N647" s="824">
        <v>198186.03200000001</v>
      </c>
      <c r="O647" s="824">
        <v>346825.55599999998</v>
      </c>
      <c r="P647" s="824">
        <v>235506.05100000001</v>
      </c>
      <c r="Q647" s="824">
        <v>412135.58929999999</v>
      </c>
      <c r="R647" s="824">
        <v>259607.0704</v>
      </c>
      <c r="S647" s="824">
        <v>454312.37329999998</v>
      </c>
      <c r="T647" s="824">
        <v>282413.89840000001</v>
      </c>
      <c r="U647" s="824">
        <v>494224.3222</v>
      </c>
    </row>
    <row r="648" spans="1:21" ht="14.5">
      <c r="A648" s="823" t="s">
        <v>1182</v>
      </c>
      <c r="B648" s="823" t="s">
        <v>216</v>
      </c>
      <c r="C648" s="823" t="s">
        <v>231</v>
      </c>
      <c r="D648" s="823" t="s">
        <v>793</v>
      </c>
      <c r="E648" s="823" t="s">
        <v>237</v>
      </c>
      <c r="F648" s="823" t="s">
        <v>1181</v>
      </c>
      <c r="G648" s="823" t="s">
        <v>44</v>
      </c>
      <c r="H648" s="824">
        <v>88966.285999999993</v>
      </c>
      <c r="I648" s="824">
        <v>155691.00039999999</v>
      </c>
      <c r="J648" s="824">
        <v>121123.1433</v>
      </c>
      <c r="K648" s="824">
        <v>211965.50090000001</v>
      </c>
      <c r="L648" s="824">
        <v>153197.5338</v>
      </c>
      <c r="M648" s="824">
        <v>268095.68400000001</v>
      </c>
      <c r="N648" s="824">
        <v>201723.21840000001</v>
      </c>
      <c r="O648" s="824">
        <v>353015.63219999999</v>
      </c>
      <c r="P648" s="824">
        <v>249772.62289999999</v>
      </c>
      <c r="Q648" s="824">
        <v>437102.09019999998</v>
      </c>
      <c r="R648" s="824">
        <v>281276.35940000002</v>
      </c>
      <c r="S648" s="824">
        <v>492233.62880000001</v>
      </c>
      <c r="T648" s="824">
        <v>312356.73580000002</v>
      </c>
      <c r="U648" s="824">
        <v>546624.28760000004</v>
      </c>
    </row>
    <row r="649" spans="1:21" ht="14.5">
      <c r="A649" s="823" t="s">
        <v>1182</v>
      </c>
      <c r="B649" s="823" t="s">
        <v>216</v>
      </c>
      <c r="C649" s="823" t="s">
        <v>231</v>
      </c>
      <c r="D649" s="823" t="s">
        <v>793</v>
      </c>
      <c r="E649" s="823" t="s">
        <v>237</v>
      </c>
      <c r="F649" s="823" t="s">
        <v>1182</v>
      </c>
      <c r="G649" s="823" t="s">
        <v>21</v>
      </c>
      <c r="H649" s="824">
        <v>99063.396200000003</v>
      </c>
      <c r="I649" s="824">
        <v>158501.4362</v>
      </c>
      <c r="J649" s="824">
        <v>138688.75459999999</v>
      </c>
      <c r="K649" s="824">
        <v>221902.01060000001</v>
      </c>
      <c r="L649" s="824">
        <v>178314.11309999999</v>
      </c>
      <c r="M649" s="824">
        <v>285302.58510000003</v>
      </c>
      <c r="N649" s="824">
        <v>237752.1508</v>
      </c>
      <c r="O649" s="824">
        <v>380403.44689999998</v>
      </c>
      <c r="P649" s="824">
        <v>297190.18849999999</v>
      </c>
      <c r="Q649" s="824">
        <v>475504.30849999998</v>
      </c>
      <c r="R649" s="824">
        <v>336815.54690000002</v>
      </c>
      <c r="S649" s="824">
        <v>538904.88300000003</v>
      </c>
      <c r="T649" s="824">
        <v>376440.90539999999</v>
      </c>
      <c r="U649" s="824">
        <v>602305.45750000002</v>
      </c>
    </row>
    <row r="650" spans="1:21" ht="14.5">
      <c r="A650" s="823" t="s">
        <v>1182</v>
      </c>
      <c r="B650" s="823" t="s">
        <v>216</v>
      </c>
      <c r="C650" s="823" t="s">
        <v>231</v>
      </c>
      <c r="D650" s="823" t="s">
        <v>793</v>
      </c>
      <c r="E650" s="823" t="s">
        <v>238</v>
      </c>
      <c r="F650" s="823" t="s">
        <v>1179</v>
      </c>
      <c r="G650" s="823" t="s">
        <v>165</v>
      </c>
      <c r="H650" s="824">
        <v>109981.19779999999</v>
      </c>
      <c r="I650" s="824">
        <v>192467.09599999999</v>
      </c>
      <c r="J650" s="824">
        <v>142816.48209999999</v>
      </c>
      <c r="K650" s="824">
        <v>249928.8437</v>
      </c>
      <c r="L650" s="824">
        <v>171658.03159999999</v>
      </c>
      <c r="M650" s="824">
        <v>300401.5552</v>
      </c>
      <c r="N650" s="824">
        <v>206130.41589999999</v>
      </c>
      <c r="O650" s="824">
        <v>360728.22779999999</v>
      </c>
      <c r="P650" s="824">
        <v>242686.45759999999</v>
      </c>
      <c r="Q650" s="824">
        <v>424701.30089999997</v>
      </c>
      <c r="R650" s="824">
        <v>265943.8297</v>
      </c>
      <c r="S650" s="824">
        <v>465401.70199999999</v>
      </c>
      <c r="T650" s="824">
        <v>288329.2218</v>
      </c>
      <c r="U650" s="824">
        <v>504576.13819999999</v>
      </c>
    </row>
    <row r="651" spans="1:21" ht="14.5">
      <c r="A651" s="823" t="s">
        <v>1182</v>
      </c>
      <c r="B651" s="823" t="s">
        <v>216</v>
      </c>
      <c r="C651" s="823" t="s">
        <v>231</v>
      </c>
      <c r="D651" s="823" t="s">
        <v>793</v>
      </c>
      <c r="E651" s="823" t="s">
        <v>238</v>
      </c>
      <c r="F651" s="823" t="s">
        <v>1180</v>
      </c>
      <c r="G651" s="823" t="s">
        <v>19</v>
      </c>
      <c r="H651" s="824">
        <v>97375.947899999999</v>
      </c>
      <c r="I651" s="824">
        <v>170407.9088</v>
      </c>
      <c r="J651" s="824">
        <v>127618.1523</v>
      </c>
      <c r="K651" s="824">
        <v>223331.7665</v>
      </c>
      <c r="L651" s="824">
        <v>155266.06169999999</v>
      </c>
      <c r="M651" s="824">
        <v>271715.60800000001</v>
      </c>
      <c r="N651" s="824">
        <v>190571.93609999999</v>
      </c>
      <c r="O651" s="824">
        <v>333500.88809999998</v>
      </c>
      <c r="P651" s="824">
        <v>226325.3579</v>
      </c>
      <c r="Q651" s="824">
        <v>396069.3762</v>
      </c>
      <c r="R651" s="824">
        <v>249412.9449</v>
      </c>
      <c r="S651" s="824">
        <v>436472.65350000001</v>
      </c>
      <c r="T651" s="824">
        <v>271222.09700000001</v>
      </c>
      <c r="U651" s="824">
        <v>474638.66979999997</v>
      </c>
    </row>
    <row r="652" spans="1:21" ht="14.5">
      <c r="A652" s="823" t="s">
        <v>1182</v>
      </c>
      <c r="B652" s="823" t="s">
        <v>216</v>
      </c>
      <c r="C652" s="823" t="s">
        <v>231</v>
      </c>
      <c r="D652" s="823" t="s">
        <v>793</v>
      </c>
      <c r="E652" s="823" t="s">
        <v>238</v>
      </c>
      <c r="F652" s="823" t="s">
        <v>1181</v>
      </c>
      <c r="G652" s="823" t="s">
        <v>44</v>
      </c>
      <c r="H652" s="824">
        <v>86209.827900000004</v>
      </c>
      <c r="I652" s="824">
        <v>150867.19880000001</v>
      </c>
      <c r="J652" s="824">
        <v>117492.7458</v>
      </c>
      <c r="K652" s="824">
        <v>205612.3051</v>
      </c>
      <c r="L652" s="824">
        <v>148698.69450000001</v>
      </c>
      <c r="M652" s="824">
        <v>260222.71539999999</v>
      </c>
      <c r="N652" s="824">
        <v>195894.11009999999</v>
      </c>
      <c r="O652" s="824">
        <v>342814.69270000001</v>
      </c>
      <c r="P652" s="824">
        <v>242644.99770000001</v>
      </c>
      <c r="Q652" s="824">
        <v>424628.74589999998</v>
      </c>
      <c r="R652" s="824">
        <v>273318.33600000001</v>
      </c>
      <c r="S652" s="824">
        <v>478307.08799999999</v>
      </c>
      <c r="T652" s="824">
        <v>303596.53840000002</v>
      </c>
      <c r="U652" s="824">
        <v>531293.94220000005</v>
      </c>
    </row>
    <row r="653" spans="1:21" ht="14.5">
      <c r="A653" s="823" t="s">
        <v>1182</v>
      </c>
      <c r="B653" s="823" t="s">
        <v>216</v>
      </c>
      <c r="C653" s="823" t="s">
        <v>231</v>
      </c>
      <c r="D653" s="823" t="s">
        <v>793</v>
      </c>
      <c r="E653" s="823" t="s">
        <v>238</v>
      </c>
      <c r="F653" s="823" t="s">
        <v>1182</v>
      </c>
      <c r="G653" s="823" t="s">
        <v>21</v>
      </c>
      <c r="H653" s="824">
        <v>95146.708199999994</v>
      </c>
      <c r="I653" s="824">
        <v>152234.7353</v>
      </c>
      <c r="J653" s="824">
        <v>133205.39139999999</v>
      </c>
      <c r="K653" s="824">
        <v>213128.62940000001</v>
      </c>
      <c r="L653" s="824">
        <v>171264.07459999999</v>
      </c>
      <c r="M653" s="824">
        <v>274022.52350000001</v>
      </c>
      <c r="N653" s="824">
        <v>228352.09959999999</v>
      </c>
      <c r="O653" s="824">
        <v>365363.36479999998</v>
      </c>
      <c r="P653" s="824">
        <v>285440.12449999998</v>
      </c>
      <c r="Q653" s="824">
        <v>456704.2059</v>
      </c>
      <c r="R653" s="824">
        <v>323498.8077</v>
      </c>
      <c r="S653" s="824">
        <v>517598.10009999998</v>
      </c>
      <c r="T653" s="824">
        <v>361557.49099999998</v>
      </c>
      <c r="U653" s="824">
        <v>578491.99419999996</v>
      </c>
    </row>
    <row r="654" spans="1:21" ht="14.5">
      <c r="A654" s="823" t="s">
        <v>1182</v>
      </c>
      <c r="B654" s="823" t="s">
        <v>216</v>
      </c>
      <c r="C654" s="823" t="s">
        <v>239</v>
      </c>
      <c r="D654" s="823" t="s">
        <v>479</v>
      </c>
      <c r="E654" s="823" t="s">
        <v>240</v>
      </c>
      <c r="F654" s="823" t="s">
        <v>1179</v>
      </c>
      <c r="G654" s="823" t="s">
        <v>165</v>
      </c>
      <c r="H654" s="824">
        <v>118359.8514</v>
      </c>
      <c r="I654" s="824">
        <v>207129.74</v>
      </c>
      <c r="J654" s="824">
        <v>154080.2113</v>
      </c>
      <c r="K654" s="824">
        <v>269640.36989999999</v>
      </c>
      <c r="L654" s="824">
        <v>185460.93669999999</v>
      </c>
      <c r="M654" s="824">
        <v>324556.63939999999</v>
      </c>
      <c r="N654" s="824">
        <v>223136.91269999999</v>
      </c>
      <c r="O654" s="824">
        <v>390489.59740000003</v>
      </c>
      <c r="P654" s="824">
        <v>262992.90700000001</v>
      </c>
      <c r="Q654" s="824">
        <v>460237.58730000001</v>
      </c>
      <c r="R654" s="824">
        <v>288321.54210000002</v>
      </c>
      <c r="S654" s="824">
        <v>504562.6986</v>
      </c>
      <c r="T654" s="824">
        <v>312892.4742</v>
      </c>
      <c r="U654" s="824">
        <v>547561.82979999995</v>
      </c>
    </row>
    <row r="655" spans="1:21" ht="14.5">
      <c r="A655" s="823" t="s">
        <v>1182</v>
      </c>
      <c r="B655" s="823" t="s">
        <v>216</v>
      </c>
      <c r="C655" s="823" t="s">
        <v>239</v>
      </c>
      <c r="D655" s="823" t="s">
        <v>479</v>
      </c>
      <c r="E655" s="823" t="s">
        <v>240</v>
      </c>
      <c r="F655" s="823" t="s">
        <v>1180</v>
      </c>
      <c r="G655" s="823" t="s">
        <v>19</v>
      </c>
      <c r="H655" s="824">
        <v>103353.6011</v>
      </c>
      <c r="I655" s="824">
        <v>180868.80189999999</v>
      </c>
      <c r="J655" s="824">
        <v>135986.96100000001</v>
      </c>
      <c r="K655" s="824">
        <v>237977.18179999999</v>
      </c>
      <c r="L655" s="824">
        <v>165946.68640000001</v>
      </c>
      <c r="M655" s="824">
        <v>290406.70120000001</v>
      </c>
      <c r="N655" s="824">
        <v>204614.9124</v>
      </c>
      <c r="O655" s="824">
        <v>358076.0968</v>
      </c>
      <c r="P655" s="824">
        <v>243515.40659999999</v>
      </c>
      <c r="Q655" s="824">
        <v>426151.96169999999</v>
      </c>
      <c r="R655" s="824">
        <v>268641.9167</v>
      </c>
      <c r="S655" s="824">
        <v>470123.3542</v>
      </c>
      <c r="T655" s="824">
        <v>292526.84879999998</v>
      </c>
      <c r="U655" s="824">
        <v>511921.98540000001</v>
      </c>
    </row>
    <row r="656" spans="1:21" ht="14.5">
      <c r="A656" s="823" t="s">
        <v>1182</v>
      </c>
      <c r="B656" s="823" t="s">
        <v>216</v>
      </c>
      <c r="C656" s="823" t="s">
        <v>239</v>
      </c>
      <c r="D656" s="823" t="s">
        <v>479</v>
      </c>
      <c r="E656" s="823" t="s">
        <v>240</v>
      </c>
      <c r="F656" s="823" t="s">
        <v>1181</v>
      </c>
      <c r="G656" s="823" t="s">
        <v>44</v>
      </c>
      <c r="H656" s="824">
        <v>90009.803100000005</v>
      </c>
      <c r="I656" s="824">
        <v>157517.15539999999</v>
      </c>
      <c r="J656" s="824">
        <v>122202.9942</v>
      </c>
      <c r="K656" s="824">
        <v>213855.23989999999</v>
      </c>
      <c r="L656" s="824">
        <v>154304.55540000001</v>
      </c>
      <c r="M656" s="824">
        <v>270032.9718</v>
      </c>
      <c r="N656" s="824">
        <v>202917.00709999999</v>
      </c>
      <c r="O656" s="824">
        <v>355104.76240000001</v>
      </c>
      <c r="P656" s="824">
        <v>251000.25880000001</v>
      </c>
      <c r="Q656" s="824">
        <v>439250.45299999998</v>
      </c>
      <c r="R656" s="824">
        <v>282467.7599</v>
      </c>
      <c r="S656" s="824">
        <v>494318.57990000001</v>
      </c>
      <c r="T656" s="824">
        <v>313464.86109999998</v>
      </c>
      <c r="U656" s="824">
        <v>548563.50690000004</v>
      </c>
    </row>
    <row r="657" spans="1:21" ht="14.5">
      <c r="A657" s="823" t="s">
        <v>1182</v>
      </c>
      <c r="B657" s="823" t="s">
        <v>216</v>
      </c>
      <c r="C657" s="823" t="s">
        <v>239</v>
      </c>
      <c r="D657" s="823" t="s">
        <v>479</v>
      </c>
      <c r="E657" s="823" t="s">
        <v>240</v>
      </c>
      <c r="F657" s="823" t="s">
        <v>1182</v>
      </c>
      <c r="G657" s="823" t="s">
        <v>21</v>
      </c>
      <c r="H657" s="824">
        <v>102585.40240000001</v>
      </c>
      <c r="I657" s="824">
        <v>164136.64619999999</v>
      </c>
      <c r="J657" s="824">
        <v>143619.56330000001</v>
      </c>
      <c r="K657" s="824">
        <v>229791.30470000001</v>
      </c>
      <c r="L657" s="824">
        <v>184653.7242</v>
      </c>
      <c r="M657" s="824">
        <v>295445.9632</v>
      </c>
      <c r="N657" s="824">
        <v>246204.9656</v>
      </c>
      <c r="O657" s="824">
        <v>393927.9509</v>
      </c>
      <c r="P657" s="824">
        <v>307756.2071</v>
      </c>
      <c r="Q657" s="824">
        <v>492409.93859999999</v>
      </c>
      <c r="R657" s="824">
        <v>348790.36800000002</v>
      </c>
      <c r="S657" s="824">
        <v>558064.59710000001</v>
      </c>
      <c r="T657" s="824">
        <v>389824.52889999998</v>
      </c>
      <c r="U657" s="824">
        <v>623719.25560000003</v>
      </c>
    </row>
    <row r="658" spans="1:21" ht="14.5">
      <c r="A658" s="823" t="s">
        <v>1182</v>
      </c>
      <c r="B658" s="823" t="s">
        <v>216</v>
      </c>
      <c r="C658" s="823" t="s">
        <v>239</v>
      </c>
      <c r="D658" s="823" t="s">
        <v>479</v>
      </c>
      <c r="E658" s="823" t="s">
        <v>1054</v>
      </c>
      <c r="F658" s="823" t="s">
        <v>1179</v>
      </c>
      <c r="G658" s="823" t="s">
        <v>165</v>
      </c>
      <c r="H658" s="824">
        <v>116404.57429999999</v>
      </c>
      <c r="I658" s="824">
        <v>203708.00520000001</v>
      </c>
      <c r="J658" s="824">
        <v>151401.07079999999</v>
      </c>
      <c r="K658" s="824">
        <v>264951.8738</v>
      </c>
      <c r="L658" s="824">
        <v>182144.14569999999</v>
      </c>
      <c r="M658" s="824">
        <v>318752.2549</v>
      </c>
      <c r="N658" s="824">
        <v>218996.36910000001</v>
      </c>
      <c r="O658" s="824">
        <v>383243.6458</v>
      </c>
      <c r="P658" s="824">
        <v>258014.35019999999</v>
      </c>
      <c r="Q658" s="824">
        <v>451525.1127</v>
      </c>
      <c r="R658" s="824">
        <v>282820.13329999999</v>
      </c>
      <c r="S658" s="824">
        <v>494935.23320000002</v>
      </c>
      <c r="T658" s="824">
        <v>306817.71299999999</v>
      </c>
      <c r="U658" s="824">
        <v>536930.99769999995</v>
      </c>
    </row>
    <row r="659" spans="1:21" ht="14.5">
      <c r="A659" s="823" t="s">
        <v>1182</v>
      </c>
      <c r="B659" s="823" t="s">
        <v>216</v>
      </c>
      <c r="C659" s="823" t="s">
        <v>239</v>
      </c>
      <c r="D659" s="823" t="s">
        <v>479</v>
      </c>
      <c r="E659" s="823" t="s">
        <v>1054</v>
      </c>
      <c r="F659" s="823" t="s">
        <v>1180</v>
      </c>
      <c r="G659" s="823" t="s">
        <v>19</v>
      </c>
      <c r="H659" s="824">
        <v>102148.63679999999</v>
      </c>
      <c r="I659" s="824">
        <v>178760.11439999999</v>
      </c>
      <c r="J659" s="824">
        <v>134212.48310000001</v>
      </c>
      <c r="K659" s="824">
        <v>234871.8455</v>
      </c>
      <c r="L659" s="824">
        <v>163605.60810000001</v>
      </c>
      <c r="M659" s="824">
        <v>286309.81400000001</v>
      </c>
      <c r="N659" s="824">
        <v>201400.46890000001</v>
      </c>
      <c r="O659" s="824">
        <v>352450.82059999998</v>
      </c>
      <c r="P659" s="824">
        <v>239510.72500000001</v>
      </c>
      <c r="Q659" s="824">
        <v>419143.76870000002</v>
      </c>
      <c r="R659" s="824">
        <v>264124.48940000002</v>
      </c>
      <c r="S659" s="824">
        <v>462217.85649999999</v>
      </c>
      <c r="T659" s="824">
        <v>287470.36910000001</v>
      </c>
      <c r="U659" s="824">
        <v>503073.1459</v>
      </c>
    </row>
    <row r="660" spans="1:21" ht="14.5">
      <c r="A660" s="823" t="s">
        <v>1182</v>
      </c>
      <c r="B660" s="823" t="s">
        <v>216</v>
      </c>
      <c r="C660" s="823" t="s">
        <v>239</v>
      </c>
      <c r="D660" s="823" t="s">
        <v>479</v>
      </c>
      <c r="E660" s="823" t="s">
        <v>1054</v>
      </c>
      <c r="F660" s="823" t="s">
        <v>1181</v>
      </c>
      <c r="G660" s="823" t="s">
        <v>44</v>
      </c>
      <c r="H660" s="824">
        <v>89488.042700000005</v>
      </c>
      <c r="I660" s="824">
        <v>156604.07459999999</v>
      </c>
      <c r="J660" s="824">
        <v>121663.0661</v>
      </c>
      <c r="K660" s="824">
        <v>212910.3658</v>
      </c>
      <c r="L660" s="824">
        <v>153751.04120000001</v>
      </c>
      <c r="M660" s="824">
        <v>269064.32209999999</v>
      </c>
      <c r="N660" s="824">
        <v>202320.10819999999</v>
      </c>
      <c r="O660" s="824">
        <v>354060.18949999998</v>
      </c>
      <c r="P660" s="824">
        <v>250386.43530000001</v>
      </c>
      <c r="Q660" s="824">
        <v>438176.26169999997</v>
      </c>
      <c r="R660" s="824">
        <v>281872.05339999998</v>
      </c>
      <c r="S660" s="824">
        <v>493276.09330000001</v>
      </c>
      <c r="T660" s="824">
        <v>312910.79129999998</v>
      </c>
      <c r="U660" s="824">
        <v>547593.8848</v>
      </c>
    </row>
    <row r="661" spans="1:21" ht="14.5">
      <c r="A661" s="823" t="s">
        <v>1182</v>
      </c>
      <c r="B661" s="823" t="s">
        <v>216</v>
      </c>
      <c r="C661" s="823" t="s">
        <v>239</v>
      </c>
      <c r="D661" s="823" t="s">
        <v>479</v>
      </c>
      <c r="E661" s="823" t="s">
        <v>1054</v>
      </c>
      <c r="F661" s="823" t="s">
        <v>1182</v>
      </c>
      <c r="G661" s="823" t="s">
        <v>21</v>
      </c>
      <c r="H661" s="824">
        <v>100824.3977</v>
      </c>
      <c r="I661" s="824">
        <v>161319.0387</v>
      </c>
      <c r="J661" s="824">
        <v>141154.15669999999</v>
      </c>
      <c r="K661" s="824">
        <v>225846.65410000001</v>
      </c>
      <c r="L661" s="824">
        <v>181483.91579999999</v>
      </c>
      <c r="M661" s="824">
        <v>290374.2696</v>
      </c>
      <c r="N661" s="824">
        <v>241978.55439999999</v>
      </c>
      <c r="O661" s="824">
        <v>387165.69280000002</v>
      </c>
      <c r="P661" s="824">
        <v>302473.19300000003</v>
      </c>
      <c r="Q661" s="824">
        <v>483957.11599999998</v>
      </c>
      <c r="R661" s="824">
        <v>342802.95209999999</v>
      </c>
      <c r="S661" s="824">
        <v>548484.73149999999</v>
      </c>
      <c r="T661" s="824">
        <v>383132.71110000001</v>
      </c>
      <c r="U661" s="824">
        <v>613012.34699999995</v>
      </c>
    </row>
    <row r="662" spans="1:21" ht="14.5">
      <c r="A662" s="823" t="s">
        <v>1182</v>
      </c>
      <c r="B662" s="823" t="s">
        <v>216</v>
      </c>
      <c r="C662" s="823" t="s">
        <v>239</v>
      </c>
      <c r="D662" s="823" t="s">
        <v>479</v>
      </c>
      <c r="E662" s="823" t="s">
        <v>241</v>
      </c>
      <c r="F662" s="823" t="s">
        <v>1179</v>
      </c>
      <c r="G662" s="823" t="s">
        <v>165</v>
      </c>
      <c r="H662" s="824">
        <v>115813.7788</v>
      </c>
      <c r="I662" s="824">
        <v>202674.11290000001</v>
      </c>
      <c r="J662" s="824">
        <v>150731.83100000001</v>
      </c>
      <c r="K662" s="824">
        <v>263780.70429999998</v>
      </c>
      <c r="L662" s="824">
        <v>181407.28210000001</v>
      </c>
      <c r="M662" s="824">
        <v>317462.74369999999</v>
      </c>
      <c r="N662" s="824">
        <v>218221.74739999999</v>
      </c>
      <c r="O662" s="824">
        <v>381888.05790000001</v>
      </c>
      <c r="P662" s="824">
        <v>257174.85130000001</v>
      </c>
      <c r="Q662" s="824">
        <v>450055.98969999998</v>
      </c>
      <c r="R662" s="824">
        <v>281932.15759999998</v>
      </c>
      <c r="S662" s="824">
        <v>493381.2758</v>
      </c>
      <c r="T662" s="824">
        <v>305932.08250000002</v>
      </c>
      <c r="U662" s="824">
        <v>535381.14439999999</v>
      </c>
    </row>
    <row r="663" spans="1:21" ht="14.5">
      <c r="A663" s="823" t="s">
        <v>1182</v>
      </c>
      <c r="B663" s="823" t="s">
        <v>216</v>
      </c>
      <c r="C663" s="823" t="s">
        <v>239</v>
      </c>
      <c r="D663" s="823" t="s">
        <v>479</v>
      </c>
      <c r="E663" s="823" t="s">
        <v>241</v>
      </c>
      <c r="F663" s="823" t="s">
        <v>1180</v>
      </c>
      <c r="G663" s="823" t="s">
        <v>19</v>
      </c>
      <c r="H663" s="824">
        <v>101257.7156</v>
      </c>
      <c r="I663" s="824">
        <v>177201.00229999999</v>
      </c>
      <c r="J663" s="824">
        <v>133181.37770000001</v>
      </c>
      <c r="K663" s="824">
        <v>233067.41089999999</v>
      </c>
      <c r="L663" s="824">
        <v>162478.45860000001</v>
      </c>
      <c r="M663" s="824">
        <v>284337.3027</v>
      </c>
      <c r="N663" s="824">
        <v>200255.40650000001</v>
      </c>
      <c r="O663" s="824">
        <v>350446.96139999997</v>
      </c>
      <c r="P663" s="824">
        <v>238281.67540000001</v>
      </c>
      <c r="Q663" s="824">
        <v>416992.93180000002</v>
      </c>
      <c r="R663" s="824">
        <v>262842.9204</v>
      </c>
      <c r="S663" s="824">
        <v>459975.11070000002</v>
      </c>
      <c r="T663" s="824">
        <v>286177.4252</v>
      </c>
      <c r="U663" s="824">
        <v>500810.49420000002</v>
      </c>
    </row>
    <row r="664" spans="1:21" ht="14.5">
      <c r="A664" s="823" t="s">
        <v>1182</v>
      </c>
      <c r="B664" s="823" t="s">
        <v>216</v>
      </c>
      <c r="C664" s="823" t="s">
        <v>239</v>
      </c>
      <c r="D664" s="823" t="s">
        <v>479</v>
      </c>
      <c r="E664" s="823" t="s">
        <v>241</v>
      </c>
      <c r="F664" s="823" t="s">
        <v>1181</v>
      </c>
      <c r="G664" s="823" t="s">
        <v>44</v>
      </c>
      <c r="H664" s="824">
        <v>88318.291299999997</v>
      </c>
      <c r="I664" s="824">
        <v>154557.0098</v>
      </c>
      <c r="J664" s="824">
        <v>119949.19960000001</v>
      </c>
      <c r="K664" s="824">
        <v>209911.09909999999</v>
      </c>
      <c r="L664" s="824">
        <v>151491.22659999999</v>
      </c>
      <c r="M664" s="824">
        <v>265109.64659999998</v>
      </c>
      <c r="N664" s="824">
        <v>199250.57399999999</v>
      </c>
      <c r="O664" s="824">
        <v>348688.50469999999</v>
      </c>
      <c r="P664" s="824">
        <v>246496.5975</v>
      </c>
      <c r="Q664" s="824">
        <v>431369.04550000001</v>
      </c>
      <c r="R664" s="824">
        <v>277423.58630000002</v>
      </c>
      <c r="S664" s="824">
        <v>485491.27610000002</v>
      </c>
      <c r="T664" s="824">
        <v>307894.28720000002</v>
      </c>
      <c r="U664" s="824">
        <v>538815.00269999995</v>
      </c>
    </row>
    <row r="665" spans="1:21" ht="14.5">
      <c r="A665" s="823" t="s">
        <v>1182</v>
      </c>
      <c r="B665" s="823" t="s">
        <v>216</v>
      </c>
      <c r="C665" s="823" t="s">
        <v>239</v>
      </c>
      <c r="D665" s="823" t="s">
        <v>479</v>
      </c>
      <c r="E665" s="823" t="s">
        <v>241</v>
      </c>
      <c r="F665" s="823" t="s">
        <v>1182</v>
      </c>
      <c r="G665" s="823" t="s">
        <v>21</v>
      </c>
      <c r="H665" s="824">
        <v>100361.844</v>
      </c>
      <c r="I665" s="824">
        <v>160578.9528</v>
      </c>
      <c r="J665" s="824">
        <v>140506.5816</v>
      </c>
      <c r="K665" s="824">
        <v>224810.53390000001</v>
      </c>
      <c r="L665" s="824">
        <v>180651.3192</v>
      </c>
      <c r="M665" s="824">
        <v>289042.11499999999</v>
      </c>
      <c r="N665" s="824">
        <v>240868.42559999999</v>
      </c>
      <c r="O665" s="824">
        <v>385389.4866</v>
      </c>
      <c r="P665" s="824">
        <v>301085.5319</v>
      </c>
      <c r="Q665" s="824">
        <v>481736.85820000002</v>
      </c>
      <c r="R665" s="824">
        <v>341230.2696</v>
      </c>
      <c r="S665" s="824">
        <v>545968.43940000003</v>
      </c>
      <c r="T665" s="824">
        <v>381375.00719999999</v>
      </c>
      <c r="U665" s="824">
        <v>610200.02060000005</v>
      </c>
    </row>
    <row r="666" spans="1:21" ht="14.5">
      <c r="A666" s="823" t="s">
        <v>1182</v>
      </c>
      <c r="B666" s="823" t="s">
        <v>216</v>
      </c>
      <c r="C666" s="823" t="s">
        <v>239</v>
      </c>
      <c r="D666" s="823" t="s">
        <v>479</v>
      </c>
      <c r="E666" s="823" t="s">
        <v>1055</v>
      </c>
      <c r="F666" s="823" t="s">
        <v>1179</v>
      </c>
      <c r="G666" s="823" t="s">
        <v>165</v>
      </c>
      <c r="H666" s="824">
        <v>118326.6014</v>
      </c>
      <c r="I666" s="824">
        <v>207071.55249999999</v>
      </c>
      <c r="J666" s="824">
        <v>153958.1384</v>
      </c>
      <c r="K666" s="824">
        <v>269426.74229999998</v>
      </c>
      <c r="L666" s="824">
        <v>185259.81400000001</v>
      </c>
      <c r="M666" s="824">
        <v>324204.67440000002</v>
      </c>
      <c r="N666" s="824">
        <v>222806.61309999999</v>
      </c>
      <c r="O666" s="824">
        <v>389911.57280000002</v>
      </c>
      <c r="P666" s="824">
        <v>262545.6299</v>
      </c>
      <c r="Q666" s="824">
        <v>459454.85239999997</v>
      </c>
      <c r="R666" s="824">
        <v>287805.64350000001</v>
      </c>
      <c r="S666" s="824">
        <v>503659.8762</v>
      </c>
      <c r="T666" s="824">
        <v>312271.05129999999</v>
      </c>
      <c r="U666" s="824">
        <v>546474.33959999995</v>
      </c>
    </row>
    <row r="667" spans="1:21" ht="14.5">
      <c r="A667" s="823" t="s">
        <v>1182</v>
      </c>
      <c r="B667" s="823" t="s">
        <v>216</v>
      </c>
      <c r="C667" s="823" t="s">
        <v>239</v>
      </c>
      <c r="D667" s="823" t="s">
        <v>479</v>
      </c>
      <c r="E667" s="823" t="s">
        <v>1055</v>
      </c>
      <c r="F667" s="823" t="s">
        <v>1180</v>
      </c>
      <c r="G667" s="823" t="s">
        <v>19</v>
      </c>
      <c r="H667" s="824">
        <v>103620.4758</v>
      </c>
      <c r="I667" s="824">
        <v>181335.8328</v>
      </c>
      <c r="J667" s="824">
        <v>136226.75279999999</v>
      </c>
      <c r="K667" s="824">
        <v>238396.8173</v>
      </c>
      <c r="L667" s="824">
        <v>166135.84820000001</v>
      </c>
      <c r="M667" s="824">
        <v>290737.73430000001</v>
      </c>
      <c r="N667" s="824">
        <v>204655.05239999999</v>
      </c>
      <c r="O667" s="824">
        <v>358146.34159999999</v>
      </c>
      <c r="P667" s="824">
        <v>243457.67920000001</v>
      </c>
      <c r="Q667" s="824">
        <v>426050.93859999999</v>
      </c>
      <c r="R667" s="824">
        <v>268519.6103</v>
      </c>
      <c r="S667" s="824">
        <v>469909.31800000003</v>
      </c>
      <c r="T667" s="824">
        <v>292312.73790000001</v>
      </c>
      <c r="U667" s="824">
        <v>511547.29139999999</v>
      </c>
    </row>
    <row r="668" spans="1:21" ht="14.5">
      <c r="A668" s="823" t="s">
        <v>1182</v>
      </c>
      <c r="B668" s="823" t="s">
        <v>216</v>
      </c>
      <c r="C668" s="823" t="s">
        <v>239</v>
      </c>
      <c r="D668" s="823" t="s">
        <v>479</v>
      </c>
      <c r="E668" s="823" t="s">
        <v>1055</v>
      </c>
      <c r="F668" s="823" t="s">
        <v>1181</v>
      </c>
      <c r="G668" s="823" t="s">
        <v>44</v>
      </c>
      <c r="H668" s="824">
        <v>90552.985199999996</v>
      </c>
      <c r="I668" s="824">
        <v>158467.7242</v>
      </c>
      <c r="J668" s="824">
        <v>123039.66379999999</v>
      </c>
      <c r="K668" s="824">
        <v>215319.41159999999</v>
      </c>
      <c r="L668" s="824">
        <v>155436.54500000001</v>
      </c>
      <c r="M668" s="824">
        <v>272013.95360000001</v>
      </c>
      <c r="N668" s="824">
        <v>204482.7745</v>
      </c>
      <c r="O668" s="824">
        <v>357844.8554</v>
      </c>
      <c r="P668" s="824">
        <v>253010.38810000001</v>
      </c>
      <c r="Q668" s="824">
        <v>442768.179</v>
      </c>
      <c r="R668" s="824">
        <v>284785.89039999997</v>
      </c>
      <c r="S668" s="824">
        <v>498375.30820000003</v>
      </c>
      <c r="T668" s="824">
        <v>316100.4007</v>
      </c>
      <c r="U668" s="824">
        <v>553175.70120000001</v>
      </c>
    </row>
    <row r="669" spans="1:21" ht="14.5">
      <c r="A669" s="823" t="s">
        <v>1182</v>
      </c>
      <c r="B669" s="823" t="s">
        <v>216</v>
      </c>
      <c r="C669" s="823" t="s">
        <v>239</v>
      </c>
      <c r="D669" s="823" t="s">
        <v>479</v>
      </c>
      <c r="E669" s="823" t="s">
        <v>1055</v>
      </c>
      <c r="F669" s="823" t="s">
        <v>1182</v>
      </c>
      <c r="G669" s="823" t="s">
        <v>21</v>
      </c>
      <c r="H669" s="824">
        <v>102517.5241</v>
      </c>
      <c r="I669" s="824">
        <v>164028.0411</v>
      </c>
      <c r="J669" s="824">
        <v>143524.5338</v>
      </c>
      <c r="K669" s="824">
        <v>229639.25750000001</v>
      </c>
      <c r="L669" s="824">
        <v>184531.5434</v>
      </c>
      <c r="M669" s="824">
        <v>295250.47389999998</v>
      </c>
      <c r="N669" s="824">
        <v>246042.05790000001</v>
      </c>
      <c r="O669" s="824">
        <v>393667.29849999998</v>
      </c>
      <c r="P669" s="824">
        <v>307552.5724</v>
      </c>
      <c r="Q669" s="824">
        <v>492084.12310000003</v>
      </c>
      <c r="R669" s="824">
        <v>348559.5821</v>
      </c>
      <c r="S669" s="824">
        <v>557695.33959999995</v>
      </c>
      <c r="T669" s="824">
        <v>389566.59169999999</v>
      </c>
      <c r="U669" s="824">
        <v>623306.55599999998</v>
      </c>
    </row>
    <row r="670" spans="1:21" ht="14.5">
      <c r="A670" s="823" t="s">
        <v>1182</v>
      </c>
      <c r="B670" s="823" t="s">
        <v>216</v>
      </c>
      <c r="C670" s="823" t="s">
        <v>239</v>
      </c>
      <c r="D670" s="823" t="s">
        <v>479</v>
      </c>
      <c r="E670" s="823" t="s">
        <v>1056</v>
      </c>
      <c r="F670" s="823" t="s">
        <v>1179</v>
      </c>
      <c r="G670" s="823" t="s">
        <v>165</v>
      </c>
      <c r="H670" s="824">
        <v>119574.70389999999</v>
      </c>
      <c r="I670" s="824">
        <v>209255.73190000001</v>
      </c>
      <c r="J670" s="824">
        <v>155540.77859999999</v>
      </c>
      <c r="K670" s="824">
        <v>272196.3627</v>
      </c>
      <c r="L670" s="824">
        <v>187135.80480000001</v>
      </c>
      <c r="M670" s="824">
        <v>327487.65830000001</v>
      </c>
      <c r="N670" s="824">
        <v>225016.47750000001</v>
      </c>
      <c r="O670" s="824">
        <v>393778.8357</v>
      </c>
      <c r="P670" s="824">
        <v>265119.20760000002</v>
      </c>
      <c r="Q670" s="824">
        <v>463958.61330000003</v>
      </c>
      <c r="R670" s="824">
        <v>290613.42019999999</v>
      </c>
      <c r="S670" s="824">
        <v>508573.4853</v>
      </c>
      <c r="T670" s="824">
        <v>315285.1888</v>
      </c>
      <c r="U670" s="824">
        <v>551749.08050000004</v>
      </c>
    </row>
    <row r="671" spans="1:21" ht="14.5">
      <c r="A671" s="823" t="s">
        <v>1182</v>
      </c>
      <c r="B671" s="823" t="s">
        <v>216</v>
      </c>
      <c r="C671" s="823" t="s">
        <v>239</v>
      </c>
      <c r="D671" s="823" t="s">
        <v>479</v>
      </c>
      <c r="E671" s="823" t="s">
        <v>1056</v>
      </c>
      <c r="F671" s="823" t="s">
        <v>1180</v>
      </c>
      <c r="G671" s="823" t="s">
        <v>19</v>
      </c>
      <c r="H671" s="824">
        <v>104868.57829999999</v>
      </c>
      <c r="I671" s="824">
        <v>183520.0122</v>
      </c>
      <c r="J671" s="824">
        <v>137809.39300000001</v>
      </c>
      <c r="K671" s="824">
        <v>241166.43770000001</v>
      </c>
      <c r="L671" s="824">
        <v>168011.83900000001</v>
      </c>
      <c r="M671" s="824">
        <v>294020.7182</v>
      </c>
      <c r="N671" s="824">
        <v>206864.91680000001</v>
      </c>
      <c r="O671" s="824">
        <v>362013.60440000001</v>
      </c>
      <c r="P671" s="824">
        <v>246031.25690000001</v>
      </c>
      <c r="Q671" s="824">
        <v>430554.69949999999</v>
      </c>
      <c r="R671" s="824">
        <v>271327.38699999999</v>
      </c>
      <c r="S671" s="824">
        <v>474822.92719999998</v>
      </c>
      <c r="T671" s="824">
        <v>295326.87550000002</v>
      </c>
      <c r="U671" s="824">
        <v>516822.03220000002</v>
      </c>
    </row>
    <row r="672" spans="1:21" ht="14.5">
      <c r="A672" s="823" t="s">
        <v>1182</v>
      </c>
      <c r="B672" s="823" t="s">
        <v>216</v>
      </c>
      <c r="C672" s="823" t="s">
        <v>239</v>
      </c>
      <c r="D672" s="823" t="s">
        <v>479</v>
      </c>
      <c r="E672" s="823" t="s">
        <v>1056</v>
      </c>
      <c r="F672" s="823" t="s">
        <v>1181</v>
      </c>
      <c r="G672" s="823" t="s">
        <v>44</v>
      </c>
      <c r="H672" s="824">
        <v>91806.131599999993</v>
      </c>
      <c r="I672" s="824">
        <v>160660.73019999999</v>
      </c>
      <c r="J672" s="824">
        <v>124794.0686</v>
      </c>
      <c r="K672" s="824">
        <v>218389.62</v>
      </c>
      <c r="L672" s="824">
        <v>157692.20819999999</v>
      </c>
      <c r="M672" s="824">
        <v>275961.36430000002</v>
      </c>
      <c r="N672" s="824">
        <v>207490.32560000001</v>
      </c>
      <c r="O672" s="824">
        <v>363108.0698</v>
      </c>
      <c r="P672" s="824">
        <v>256769.82689999999</v>
      </c>
      <c r="Q672" s="824">
        <v>449347.19699999999</v>
      </c>
      <c r="R672" s="824">
        <v>289046.58769999997</v>
      </c>
      <c r="S672" s="824">
        <v>505831.52840000001</v>
      </c>
      <c r="T672" s="824">
        <v>320862.35649999999</v>
      </c>
      <c r="U672" s="824">
        <v>561509.12390000001</v>
      </c>
    </row>
    <row r="673" spans="1:21" ht="14.5">
      <c r="A673" s="823" t="s">
        <v>1182</v>
      </c>
      <c r="B673" s="823" t="s">
        <v>216</v>
      </c>
      <c r="C673" s="823" t="s">
        <v>239</v>
      </c>
      <c r="D673" s="823" t="s">
        <v>479</v>
      </c>
      <c r="E673" s="823" t="s">
        <v>1056</v>
      </c>
      <c r="F673" s="823" t="s">
        <v>1182</v>
      </c>
      <c r="G673" s="823" t="s">
        <v>21</v>
      </c>
      <c r="H673" s="824">
        <v>103578.39780000001</v>
      </c>
      <c r="I673" s="824">
        <v>165725.43900000001</v>
      </c>
      <c r="J673" s="824">
        <v>145009.75690000001</v>
      </c>
      <c r="K673" s="824">
        <v>232015.6145</v>
      </c>
      <c r="L673" s="824">
        <v>186441.11610000001</v>
      </c>
      <c r="M673" s="824">
        <v>298305.79019999999</v>
      </c>
      <c r="N673" s="824">
        <v>248588.15470000001</v>
      </c>
      <c r="O673" s="824">
        <v>397741.05349999998</v>
      </c>
      <c r="P673" s="824">
        <v>310735.19349999999</v>
      </c>
      <c r="Q673" s="824">
        <v>497176.31689999998</v>
      </c>
      <c r="R673" s="824">
        <v>352166.5526</v>
      </c>
      <c r="S673" s="824">
        <v>563466.49250000005</v>
      </c>
      <c r="T673" s="824">
        <v>393597.9117</v>
      </c>
      <c r="U673" s="824">
        <v>629756.66799999995</v>
      </c>
    </row>
    <row r="674" spans="1:21" ht="14.5">
      <c r="A674" s="823" t="s">
        <v>1182</v>
      </c>
      <c r="B674" s="823" t="s">
        <v>216</v>
      </c>
      <c r="C674" s="823" t="s">
        <v>239</v>
      </c>
      <c r="D674" s="823" t="s">
        <v>479</v>
      </c>
      <c r="E674" s="823" t="s">
        <v>242</v>
      </c>
      <c r="F674" s="823" t="s">
        <v>1179</v>
      </c>
      <c r="G674" s="823" t="s">
        <v>165</v>
      </c>
      <c r="H674" s="824">
        <v>118309.9765</v>
      </c>
      <c r="I674" s="824">
        <v>207042.45869999999</v>
      </c>
      <c r="J674" s="824">
        <v>153897.10200000001</v>
      </c>
      <c r="K674" s="824">
        <v>269319.92849999998</v>
      </c>
      <c r="L674" s="824">
        <v>185159.25260000001</v>
      </c>
      <c r="M674" s="824">
        <v>324028.69189999998</v>
      </c>
      <c r="N674" s="824">
        <v>222641.4632</v>
      </c>
      <c r="O674" s="824">
        <v>389622.56050000002</v>
      </c>
      <c r="P674" s="824">
        <v>262321.99129999999</v>
      </c>
      <c r="Q674" s="824">
        <v>459063.48479999998</v>
      </c>
      <c r="R674" s="824">
        <v>287547.69429999997</v>
      </c>
      <c r="S674" s="824">
        <v>503208.46490000002</v>
      </c>
      <c r="T674" s="824">
        <v>311960.33970000001</v>
      </c>
      <c r="U674" s="824">
        <v>545930.59459999995</v>
      </c>
    </row>
    <row r="675" spans="1:21" ht="14.5">
      <c r="A675" s="823" t="s">
        <v>1182</v>
      </c>
      <c r="B675" s="823" t="s">
        <v>216</v>
      </c>
      <c r="C675" s="823" t="s">
        <v>239</v>
      </c>
      <c r="D675" s="823" t="s">
        <v>479</v>
      </c>
      <c r="E675" s="823" t="s">
        <v>242</v>
      </c>
      <c r="F675" s="823" t="s">
        <v>1180</v>
      </c>
      <c r="G675" s="823" t="s">
        <v>19</v>
      </c>
      <c r="H675" s="824">
        <v>103753.9132</v>
      </c>
      <c r="I675" s="824">
        <v>181569.3481</v>
      </c>
      <c r="J675" s="824">
        <v>136346.64859999999</v>
      </c>
      <c r="K675" s="824">
        <v>238606.63510000001</v>
      </c>
      <c r="L675" s="824">
        <v>166230.42910000001</v>
      </c>
      <c r="M675" s="824">
        <v>290903.25089999998</v>
      </c>
      <c r="N675" s="824">
        <v>204675.12229999999</v>
      </c>
      <c r="O675" s="824">
        <v>358181.46399999998</v>
      </c>
      <c r="P675" s="824">
        <v>243428.81539999999</v>
      </c>
      <c r="Q675" s="824">
        <v>426000.42690000002</v>
      </c>
      <c r="R675" s="824">
        <v>268458.4571</v>
      </c>
      <c r="S675" s="824">
        <v>469802.29989999998</v>
      </c>
      <c r="T675" s="824">
        <v>292205.6825</v>
      </c>
      <c r="U675" s="824">
        <v>511359.94439999998</v>
      </c>
    </row>
    <row r="676" spans="1:21" ht="14.5">
      <c r="A676" s="823" t="s">
        <v>1182</v>
      </c>
      <c r="B676" s="823" t="s">
        <v>216</v>
      </c>
      <c r="C676" s="823" t="s">
        <v>239</v>
      </c>
      <c r="D676" s="823" t="s">
        <v>479</v>
      </c>
      <c r="E676" s="823" t="s">
        <v>242</v>
      </c>
      <c r="F676" s="823" t="s">
        <v>1181</v>
      </c>
      <c r="G676" s="823" t="s">
        <v>44</v>
      </c>
      <c r="H676" s="824">
        <v>90824.576400000005</v>
      </c>
      <c r="I676" s="824">
        <v>158943.00870000001</v>
      </c>
      <c r="J676" s="824">
        <v>123457.99860000001</v>
      </c>
      <c r="K676" s="824">
        <v>216051.4976</v>
      </c>
      <c r="L676" s="824">
        <v>156002.53969999999</v>
      </c>
      <c r="M676" s="824">
        <v>273004.44449999998</v>
      </c>
      <c r="N676" s="824">
        <v>205265.65820000001</v>
      </c>
      <c r="O676" s="824">
        <v>359214.902</v>
      </c>
      <c r="P676" s="824">
        <v>254015.45259999999</v>
      </c>
      <c r="Q676" s="824">
        <v>444527.04210000002</v>
      </c>
      <c r="R676" s="824">
        <v>285944.95559999999</v>
      </c>
      <c r="S676" s="824">
        <v>500403.67229999998</v>
      </c>
      <c r="T676" s="824">
        <v>317418.17050000001</v>
      </c>
      <c r="U676" s="824">
        <v>555481.79839999997</v>
      </c>
    </row>
    <row r="677" spans="1:21" ht="14.5">
      <c r="A677" s="823" t="s">
        <v>1182</v>
      </c>
      <c r="B677" s="823" t="s">
        <v>216</v>
      </c>
      <c r="C677" s="823" t="s">
        <v>239</v>
      </c>
      <c r="D677" s="823" t="s">
        <v>479</v>
      </c>
      <c r="E677" s="823" t="s">
        <v>242</v>
      </c>
      <c r="F677" s="823" t="s">
        <v>1182</v>
      </c>
      <c r="G677" s="823" t="s">
        <v>21</v>
      </c>
      <c r="H677" s="824">
        <v>102483.58500000001</v>
      </c>
      <c r="I677" s="824">
        <v>163973.73850000001</v>
      </c>
      <c r="J677" s="824">
        <v>143477.0191</v>
      </c>
      <c r="K677" s="824">
        <v>229563.23379999999</v>
      </c>
      <c r="L677" s="824">
        <v>184470.45310000001</v>
      </c>
      <c r="M677" s="824">
        <v>295152.7292</v>
      </c>
      <c r="N677" s="824">
        <v>245960.60399999999</v>
      </c>
      <c r="O677" s="824">
        <v>393536.97230000002</v>
      </c>
      <c r="P677" s="824">
        <v>307450.75510000001</v>
      </c>
      <c r="Q677" s="824">
        <v>491921.21539999999</v>
      </c>
      <c r="R677" s="824">
        <v>348444.18910000002</v>
      </c>
      <c r="S677" s="824">
        <v>557510.71089999995</v>
      </c>
      <c r="T677" s="824">
        <v>389437.62310000003</v>
      </c>
      <c r="U677" s="824">
        <v>623100.20620000002</v>
      </c>
    </row>
    <row r="678" spans="1:21" ht="14.5">
      <c r="A678" s="823" t="s">
        <v>1182</v>
      </c>
      <c r="B678" s="823" t="s">
        <v>216</v>
      </c>
      <c r="C678" s="823" t="s">
        <v>239</v>
      </c>
      <c r="D678" s="823" t="s">
        <v>479</v>
      </c>
      <c r="E678" s="823" t="s">
        <v>243</v>
      </c>
      <c r="F678" s="823" t="s">
        <v>1179</v>
      </c>
      <c r="G678" s="823" t="s">
        <v>165</v>
      </c>
      <c r="H678" s="824">
        <v>116404.57429999999</v>
      </c>
      <c r="I678" s="824">
        <v>203708.00520000001</v>
      </c>
      <c r="J678" s="824">
        <v>151401.07079999999</v>
      </c>
      <c r="K678" s="824">
        <v>264951.8738</v>
      </c>
      <c r="L678" s="824">
        <v>182144.14569999999</v>
      </c>
      <c r="M678" s="824">
        <v>318752.2549</v>
      </c>
      <c r="N678" s="824">
        <v>218996.36910000001</v>
      </c>
      <c r="O678" s="824">
        <v>383243.6458</v>
      </c>
      <c r="P678" s="824">
        <v>258014.35019999999</v>
      </c>
      <c r="Q678" s="824">
        <v>451525.1127</v>
      </c>
      <c r="R678" s="824">
        <v>282820.13329999999</v>
      </c>
      <c r="S678" s="824">
        <v>494935.23320000002</v>
      </c>
      <c r="T678" s="824">
        <v>306817.71299999999</v>
      </c>
      <c r="U678" s="824">
        <v>536930.99769999995</v>
      </c>
    </row>
    <row r="679" spans="1:21" ht="14.5">
      <c r="A679" s="823" t="s">
        <v>1182</v>
      </c>
      <c r="B679" s="823" t="s">
        <v>216</v>
      </c>
      <c r="C679" s="823" t="s">
        <v>239</v>
      </c>
      <c r="D679" s="823" t="s">
        <v>479</v>
      </c>
      <c r="E679" s="823" t="s">
        <v>243</v>
      </c>
      <c r="F679" s="823" t="s">
        <v>1180</v>
      </c>
      <c r="G679" s="823" t="s">
        <v>19</v>
      </c>
      <c r="H679" s="824">
        <v>102148.63679999999</v>
      </c>
      <c r="I679" s="824">
        <v>178760.11439999999</v>
      </c>
      <c r="J679" s="824">
        <v>134212.48310000001</v>
      </c>
      <c r="K679" s="824">
        <v>234871.8455</v>
      </c>
      <c r="L679" s="824">
        <v>163605.60810000001</v>
      </c>
      <c r="M679" s="824">
        <v>286309.81400000001</v>
      </c>
      <c r="N679" s="824">
        <v>201400.46890000001</v>
      </c>
      <c r="O679" s="824">
        <v>352450.82059999998</v>
      </c>
      <c r="P679" s="824">
        <v>239510.72500000001</v>
      </c>
      <c r="Q679" s="824">
        <v>419143.76870000002</v>
      </c>
      <c r="R679" s="824">
        <v>264124.48940000002</v>
      </c>
      <c r="S679" s="824">
        <v>462217.85649999999</v>
      </c>
      <c r="T679" s="824">
        <v>287470.36910000001</v>
      </c>
      <c r="U679" s="824">
        <v>503073.1459</v>
      </c>
    </row>
    <row r="680" spans="1:21" ht="14.5">
      <c r="A680" s="823" t="s">
        <v>1182</v>
      </c>
      <c r="B680" s="823" t="s">
        <v>216</v>
      </c>
      <c r="C680" s="823" t="s">
        <v>239</v>
      </c>
      <c r="D680" s="823" t="s">
        <v>479</v>
      </c>
      <c r="E680" s="823" t="s">
        <v>243</v>
      </c>
      <c r="F680" s="823" t="s">
        <v>1181</v>
      </c>
      <c r="G680" s="823" t="s">
        <v>44</v>
      </c>
      <c r="H680" s="824">
        <v>89488.042700000005</v>
      </c>
      <c r="I680" s="824">
        <v>156604.07459999999</v>
      </c>
      <c r="J680" s="824">
        <v>121663.0661</v>
      </c>
      <c r="K680" s="824">
        <v>212910.3658</v>
      </c>
      <c r="L680" s="824">
        <v>153751.04120000001</v>
      </c>
      <c r="M680" s="824">
        <v>269064.32209999999</v>
      </c>
      <c r="N680" s="824">
        <v>202320.10819999999</v>
      </c>
      <c r="O680" s="824">
        <v>354060.18949999998</v>
      </c>
      <c r="P680" s="824">
        <v>250386.43530000001</v>
      </c>
      <c r="Q680" s="824">
        <v>438176.26169999997</v>
      </c>
      <c r="R680" s="824">
        <v>281872.05339999998</v>
      </c>
      <c r="S680" s="824">
        <v>493276.09330000001</v>
      </c>
      <c r="T680" s="824">
        <v>312910.79129999998</v>
      </c>
      <c r="U680" s="824">
        <v>547593.8848</v>
      </c>
    </row>
    <row r="681" spans="1:21" ht="14.5">
      <c r="A681" s="823" t="s">
        <v>1182</v>
      </c>
      <c r="B681" s="823" t="s">
        <v>216</v>
      </c>
      <c r="C681" s="823" t="s">
        <v>239</v>
      </c>
      <c r="D681" s="823" t="s">
        <v>479</v>
      </c>
      <c r="E681" s="823" t="s">
        <v>243</v>
      </c>
      <c r="F681" s="823" t="s">
        <v>1182</v>
      </c>
      <c r="G681" s="823" t="s">
        <v>21</v>
      </c>
      <c r="H681" s="824">
        <v>100824.3977</v>
      </c>
      <c r="I681" s="824">
        <v>161319.0387</v>
      </c>
      <c r="J681" s="824">
        <v>141154.15669999999</v>
      </c>
      <c r="K681" s="824">
        <v>225846.65410000001</v>
      </c>
      <c r="L681" s="824">
        <v>181483.91579999999</v>
      </c>
      <c r="M681" s="824">
        <v>290374.2696</v>
      </c>
      <c r="N681" s="824">
        <v>241978.55439999999</v>
      </c>
      <c r="O681" s="824">
        <v>387165.69280000002</v>
      </c>
      <c r="P681" s="824">
        <v>302473.19300000003</v>
      </c>
      <c r="Q681" s="824">
        <v>483957.11599999998</v>
      </c>
      <c r="R681" s="824">
        <v>342802.95209999999</v>
      </c>
      <c r="S681" s="824">
        <v>548484.73149999999</v>
      </c>
      <c r="T681" s="824">
        <v>383132.71110000001</v>
      </c>
      <c r="U681" s="824">
        <v>613012.34699999995</v>
      </c>
    </row>
    <row r="682" spans="1:21" ht="14.5">
      <c r="A682" s="823" t="s">
        <v>1182</v>
      </c>
      <c r="B682" s="823" t="s">
        <v>216</v>
      </c>
      <c r="C682" s="823" t="s">
        <v>239</v>
      </c>
      <c r="D682" s="823" t="s">
        <v>479</v>
      </c>
      <c r="E682" s="823" t="s">
        <v>244</v>
      </c>
      <c r="F682" s="823" t="s">
        <v>1179</v>
      </c>
      <c r="G682" s="823" t="s">
        <v>165</v>
      </c>
      <c r="H682" s="824">
        <v>114532.4261</v>
      </c>
      <c r="I682" s="824">
        <v>200431.74590000001</v>
      </c>
      <c r="J682" s="824">
        <v>149027.11749999999</v>
      </c>
      <c r="K682" s="824">
        <v>260797.45569999999</v>
      </c>
      <c r="L682" s="824">
        <v>179330.1678</v>
      </c>
      <c r="M682" s="824">
        <v>313827.79379999998</v>
      </c>
      <c r="N682" s="824">
        <v>215681.5822</v>
      </c>
      <c r="O682" s="824">
        <v>377442.76880000002</v>
      </c>
      <c r="P682" s="824">
        <v>254153.9951</v>
      </c>
      <c r="Q682" s="824">
        <v>444769.4914</v>
      </c>
      <c r="R682" s="824">
        <v>278608.48080000002</v>
      </c>
      <c r="S682" s="824">
        <v>487564.84139999998</v>
      </c>
      <c r="T682" s="824">
        <v>302296.52</v>
      </c>
      <c r="U682" s="824">
        <v>529018.91009999998</v>
      </c>
    </row>
    <row r="683" spans="1:21" ht="14.5">
      <c r="A683" s="823" t="s">
        <v>1182</v>
      </c>
      <c r="B683" s="823" t="s">
        <v>216</v>
      </c>
      <c r="C683" s="823" t="s">
        <v>239</v>
      </c>
      <c r="D683" s="823" t="s">
        <v>479</v>
      </c>
      <c r="E683" s="823" t="s">
        <v>244</v>
      </c>
      <c r="F683" s="823" t="s">
        <v>1180</v>
      </c>
      <c r="G683" s="823" t="s">
        <v>19</v>
      </c>
      <c r="H683" s="824">
        <v>100276.48850000001</v>
      </c>
      <c r="I683" s="824">
        <v>175483.85509999999</v>
      </c>
      <c r="J683" s="824">
        <v>131838.52989999999</v>
      </c>
      <c r="K683" s="824">
        <v>230717.42739999999</v>
      </c>
      <c r="L683" s="824">
        <v>160791.63020000001</v>
      </c>
      <c r="M683" s="824">
        <v>281385.3529</v>
      </c>
      <c r="N683" s="824">
        <v>198085.68210000001</v>
      </c>
      <c r="O683" s="824">
        <v>346649.9436</v>
      </c>
      <c r="P683" s="824">
        <v>235650.36989999999</v>
      </c>
      <c r="Q683" s="824">
        <v>412388.14730000001</v>
      </c>
      <c r="R683" s="824">
        <v>259912.83689999999</v>
      </c>
      <c r="S683" s="824">
        <v>454847.46460000001</v>
      </c>
      <c r="T683" s="824">
        <v>282949.17619999999</v>
      </c>
      <c r="U683" s="824">
        <v>495161.05829999998</v>
      </c>
    </row>
    <row r="684" spans="1:21" ht="14.5">
      <c r="A684" s="823" t="s">
        <v>1182</v>
      </c>
      <c r="B684" s="823" t="s">
        <v>216</v>
      </c>
      <c r="C684" s="823" t="s">
        <v>239</v>
      </c>
      <c r="D684" s="823" t="s">
        <v>479</v>
      </c>
      <c r="E684" s="823" t="s">
        <v>244</v>
      </c>
      <c r="F684" s="823" t="s">
        <v>1181</v>
      </c>
      <c r="G684" s="823" t="s">
        <v>44</v>
      </c>
      <c r="H684" s="824">
        <v>87608.328899999993</v>
      </c>
      <c r="I684" s="824">
        <v>153314.57550000001</v>
      </c>
      <c r="J684" s="824">
        <v>119031.46679999999</v>
      </c>
      <c r="K684" s="824">
        <v>208305.06700000001</v>
      </c>
      <c r="L684" s="824">
        <v>150367.5563</v>
      </c>
      <c r="M684" s="824">
        <v>263143.22360000003</v>
      </c>
      <c r="N684" s="824">
        <v>197808.79509999999</v>
      </c>
      <c r="O684" s="824">
        <v>346165.39150000003</v>
      </c>
      <c r="P684" s="824">
        <v>244747.29380000001</v>
      </c>
      <c r="Q684" s="824">
        <v>428307.76429999998</v>
      </c>
      <c r="R684" s="824">
        <v>275481.02639999997</v>
      </c>
      <c r="S684" s="824">
        <v>482091.79619999998</v>
      </c>
      <c r="T684" s="824">
        <v>305767.87890000001</v>
      </c>
      <c r="U684" s="824">
        <v>535093.78799999994</v>
      </c>
    </row>
    <row r="685" spans="1:21" ht="14.5">
      <c r="A685" s="823" t="s">
        <v>1182</v>
      </c>
      <c r="B685" s="823" t="s">
        <v>216</v>
      </c>
      <c r="C685" s="823" t="s">
        <v>239</v>
      </c>
      <c r="D685" s="823" t="s">
        <v>479</v>
      </c>
      <c r="E685" s="823" t="s">
        <v>244</v>
      </c>
      <c r="F685" s="823" t="s">
        <v>1182</v>
      </c>
      <c r="G685" s="823" t="s">
        <v>21</v>
      </c>
      <c r="H685" s="824">
        <v>99233.091899999999</v>
      </c>
      <c r="I685" s="824">
        <v>158772.94940000001</v>
      </c>
      <c r="J685" s="824">
        <v>138926.32870000001</v>
      </c>
      <c r="K685" s="824">
        <v>222282.12909999999</v>
      </c>
      <c r="L685" s="824">
        <v>178619.56539999999</v>
      </c>
      <c r="M685" s="824">
        <v>285791.3089</v>
      </c>
      <c r="N685" s="824">
        <v>238159.42060000001</v>
      </c>
      <c r="O685" s="824">
        <v>381055.0785</v>
      </c>
      <c r="P685" s="824">
        <v>297699.2757</v>
      </c>
      <c r="Q685" s="824">
        <v>476318.8481</v>
      </c>
      <c r="R685" s="824">
        <v>337392.51240000001</v>
      </c>
      <c r="S685" s="824">
        <v>539828.02800000005</v>
      </c>
      <c r="T685" s="824">
        <v>377085.74910000002</v>
      </c>
      <c r="U685" s="824">
        <v>603337.20770000003</v>
      </c>
    </row>
    <row r="686" spans="1:21" ht="14.5">
      <c r="A686" s="823" t="s">
        <v>1182</v>
      </c>
      <c r="B686" s="823" t="s">
        <v>216</v>
      </c>
      <c r="C686" s="823" t="s">
        <v>245</v>
      </c>
      <c r="D686" s="823" t="s">
        <v>480</v>
      </c>
      <c r="E686" s="823" t="s">
        <v>1057</v>
      </c>
      <c r="F686" s="823" t="s">
        <v>1179</v>
      </c>
      <c r="G686" s="823" t="s">
        <v>165</v>
      </c>
      <c r="H686" s="824">
        <v>111345.67909999999</v>
      </c>
      <c r="I686" s="824">
        <v>194854.93859999999</v>
      </c>
      <c r="J686" s="824">
        <v>144826.3829</v>
      </c>
      <c r="K686" s="824">
        <v>253446.17019999999</v>
      </c>
      <c r="L686" s="824">
        <v>174237.95910000001</v>
      </c>
      <c r="M686" s="824">
        <v>304916.42849999998</v>
      </c>
      <c r="N686" s="824">
        <v>209496.33799999999</v>
      </c>
      <c r="O686" s="824">
        <v>366618.59149999998</v>
      </c>
      <c r="P686" s="824">
        <v>246825.51569999999</v>
      </c>
      <c r="Q686" s="824">
        <v>431944.65240000002</v>
      </c>
      <c r="R686" s="824">
        <v>270557.26280000003</v>
      </c>
      <c r="S686" s="824">
        <v>473475.21</v>
      </c>
      <c r="T686" s="824">
        <v>293518.35259999998</v>
      </c>
      <c r="U686" s="824">
        <v>513657.11690000002</v>
      </c>
    </row>
    <row r="687" spans="1:21" ht="14.5">
      <c r="A687" s="823" t="s">
        <v>1182</v>
      </c>
      <c r="B687" s="823" t="s">
        <v>216</v>
      </c>
      <c r="C687" s="823" t="s">
        <v>245</v>
      </c>
      <c r="D687" s="823" t="s">
        <v>480</v>
      </c>
      <c r="E687" s="823" t="s">
        <v>1057</v>
      </c>
      <c r="F687" s="823" t="s">
        <v>1180</v>
      </c>
      <c r="G687" s="823" t="s">
        <v>19</v>
      </c>
      <c r="H687" s="824">
        <v>97689.990999999995</v>
      </c>
      <c r="I687" s="824">
        <v>170957.48430000001</v>
      </c>
      <c r="J687" s="824">
        <v>128361.52469999999</v>
      </c>
      <c r="K687" s="824">
        <v>224632.66819999999</v>
      </c>
      <c r="L687" s="824">
        <v>156479.99069999999</v>
      </c>
      <c r="M687" s="824">
        <v>273839.98389999999</v>
      </c>
      <c r="N687" s="824">
        <v>192641.31709999999</v>
      </c>
      <c r="O687" s="824">
        <v>337122.3051</v>
      </c>
      <c r="P687" s="824">
        <v>229100.98989999999</v>
      </c>
      <c r="Q687" s="824">
        <v>400926.73220000003</v>
      </c>
      <c r="R687" s="824">
        <v>252648.80319999999</v>
      </c>
      <c r="S687" s="824">
        <v>442135.4056</v>
      </c>
      <c r="T687" s="824">
        <v>274985.63290000003</v>
      </c>
      <c r="U687" s="824">
        <v>481224.85759999999</v>
      </c>
    </row>
    <row r="688" spans="1:21" ht="14.5">
      <c r="A688" s="823" t="s">
        <v>1182</v>
      </c>
      <c r="B688" s="823" t="s">
        <v>216</v>
      </c>
      <c r="C688" s="823" t="s">
        <v>245</v>
      </c>
      <c r="D688" s="823" t="s">
        <v>480</v>
      </c>
      <c r="E688" s="823" t="s">
        <v>1057</v>
      </c>
      <c r="F688" s="823" t="s">
        <v>1181</v>
      </c>
      <c r="G688" s="823" t="s">
        <v>44</v>
      </c>
      <c r="H688" s="824">
        <v>85561.836899999995</v>
      </c>
      <c r="I688" s="824">
        <v>149733.21460000001</v>
      </c>
      <c r="J688" s="824">
        <v>116318.80710000001</v>
      </c>
      <c r="K688" s="824">
        <v>203557.91260000001</v>
      </c>
      <c r="L688" s="824">
        <v>146992.39420000001</v>
      </c>
      <c r="M688" s="824">
        <v>257236.68969999999</v>
      </c>
      <c r="N688" s="824">
        <v>193421.47469999999</v>
      </c>
      <c r="O688" s="824">
        <v>338487.5809</v>
      </c>
      <c r="P688" s="824">
        <v>239368.98329999999</v>
      </c>
      <c r="Q688" s="824">
        <v>418895.72090000001</v>
      </c>
      <c r="R688" s="824">
        <v>269465.57569999999</v>
      </c>
      <c r="S688" s="824">
        <v>471564.75750000001</v>
      </c>
      <c r="T688" s="824">
        <v>299134.1041</v>
      </c>
      <c r="U688" s="824">
        <v>523484.68209999998</v>
      </c>
    </row>
    <row r="689" spans="1:21" ht="14.5">
      <c r="A689" s="823" t="s">
        <v>1182</v>
      </c>
      <c r="B689" s="823" t="s">
        <v>216</v>
      </c>
      <c r="C689" s="823" t="s">
        <v>245</v>
      </c>
      <c r="D689" s="823" t="s">
        <v>480</v>
      </c>
      <c r="E689" s="823" t="s">
        <v>1057</v>
      </c>
      <c r="F689" s="823" t="s">
        <v>1182</v>
      </c>
      <c r="G689" s="823" t="s">
        <v>21</v>
      </c>
      <c r="H689" s="824">
        <v>96445.159199999995</v>
      </c>
      <c r="I689" s="824">
        <v>154312.25700000001</v>
      </c>
      <c r="J689" s="824">
        <v>135023.22279999999</v>
      </c>
      <c r="K689" s="824">
        <v>216037.15969999999</v>
      </c>
      <c r="L689" s="824">
        <v>173601.28649999999</v>
      </c>
      <c r="M689" s="824">
        <v>277762.0625</v>
      </c>
      <c r="N689" s="824">
        <v>231468.38200000001</v>
      </c>
      <c r="O689" s="824">
        <v>370349.4167</v>
      </c>
      <c r="P689" s="824">
        <v>289335.47749999998</v>
      </c>
      <c r="Q689" s="824">
        <v>462936.7708</v>
      </c>
      <c r="R689" s="824">
        <v>327913.54119999998</v>
      </c>
      <c r="S689" s="824">
        <v>524661.67370000004</v>
      </c>
      <c r="T689" s="824">
        <v>366491.60479999997</v>
      </c>
      <c r="U689" s="824">
        <v>586386.57640000002</v>
      </c>
    </row>
    <row r="690" spans="1:21" ht="14.5">
      <c r="A690" s="823" t="s">
        <v>1182</v>
      </c>
      <c r="B690" s="823" t="s">
        <v>216</v>
      </c>
      <c r="C690" s="823" t="s">
        <v>245</v>
      </c>
      <c r="D690" s="823" t="s">
        <v>480</v>
      </c>
      <c r="E690" s="823" t="s">
        <v>235</v>
      </c>
      <c r="F690" s="823" t="s">
        <v>1179</v>
      </c>
      <c r="G690" s="823" t="s">
        <v>165</v>
      </c>
      <c r="H690" s="824">
        <v>108849.47779999999</v>
      </c>
      <c r="I690" s="824">
        <v>190486.58619999999</v>
      </c>
      <c r="J690" s="824">
        <v>141661.1073</v>
      </c>
      <c r="K690" s="824">
        <v>247906.93770000001</v>
      </c>
      <c r="L690" s="824">
        <v>170485.98310000001</v>
      </c>
      <c r="M690" s="824">
        <v>298350.4705</v>
      </c>
      <c r="N690" s="824">
        <v>205076.61559999999</v>
      </c>
      <c r="O690" s="824">
        <v>358884.0773</v>
      </c>
      <c r="P690" s="824">
        <v>241678.36799999999</v>
      </c>
      <c r="Q690" s="824">
        <v>422937.14390000002</v>
      </c>
      <c r="R690" s="824">
        <v>264941.71789999999</v>
      </c>
      <c r="S690" s="824">
        <v>463648.0062</v>
      </c>
      <c r="T690" s="824">
        <v>287490.08630000002</v>
      </c>
      <c r="U690" s="824">
        <v>503107.65100000001</v>
      </c>
    </row>
    <row r="691" spans="1:21" ht="14.5">
      <c r="A691" s="823" t="s">
        <v>1182</v>
      </c>
      <c r="B691" s="823" t="s">
        <v>216</v>
      </c>
      <c r="C691" s="823" t="s">
        <v>245</v>
      </c>
      <c r="D691" s="823" t="s">
        <v>480</v>
      </c>
      <c r="E691" s="823" t="s">
        <v>235</v>
      </c>
      <c r="F691" s="823" t="s">
        <v>1180</v>
      </c>
      <c r="G691" s="823" t="s">
        <v>19</v>
      </c>
      <c r="H691" s="824">
        <v>95193.789699999994</v>
      </c>
      <c r="I691" s="824">
        <v>166589.13200000001</v>
      </c>
      <c r="J691" s="824">
        <v>125196.249</v>
      </c>
      <c r="K691" s="824">
        <v>219093.4357</v>
      </c>
      <c r="L691" s="824">
        <v>152728.0148</v>
      </c>
      <c r="M691" s="824">
        <v>267274.0258</v>
      </c>
      <c r="N691" s="824">
        <v>188221.59479999999</v>
      </c>
      <c r="O691" s="824">
        <v>329387.79090000002</v>
      </c>
      <c r="P691" s="824">
        <v>223953.84210000001</v>
      </c>
      <c r="Q691" s="824">
        <v>391919.22360000003</v>
      </c>
      <c r="R691" s="824">
        <v>247033.25829999999</v>
      </c>
      <c r="S691" s="824">
        <v>432308.20189999999</v>
      </c>
      <c r="T691" s="824">
        <v>268957.36670000001</v>
      </c>
      <c r="U691" s="824">
        <v>470675.39169999998</v>
      </c>
    </row>
    <row r="692" spans="1:21" ht="14.5">
      <c r="A692" s="823" t="s">
        <v>1182</v>
      </c>
      <c r="B692" s="823" t="s">
        <v>216</v>
      </c>
      <c r="C692" s="823" t="s">
        <v>245</v>
      </c>
      <c r="D692" s="823" t="s">
        <v>480</v>
      </c>
      <c r="E692" s="823" t="s">
        <v>235</v>
      </c>
      <c r="F692" s="823" t="s">
        <v>1181</v>
      </c>
      <c r="G692" s="823" t="s">
        <v>44</v>
      </c>
      <c r="H692" s="824">
        <v>83055.5481</v>
      </c>
      <c r="I692" s="824">
        <v>145347.20920000001</v>
      </c>
      <c r="J692" s="824">
        <v>112810.00290000001</v>
      </c>
      <c r="K692" s="824">
        <v>197417.50510000001</v>
      </c>
      <c r="L692" s="824">
        <v>142481.07430000001</v>
      </c>
      <c r="M692" s="824">
        <v>249341.88010000001</v>
      </c>
      <c r="N692" s="824">
        <v>187406.38159999999</v>
      </c>
      <c r="O692" s="824">
        <v>327961.1679</v>
      </c>
      <c r="P692" s="824">
        <v>231850.11689999999</v>
      </c>
      <c r="Q692" s="824">
        <v>405737.7047</v>
      </c>
      <c r="R692" s="824">
        <v>260944.19380000001</v>
      </c>
      <c r="S692" s="824">
        <v>456652.33919999999</v>
      </c>
      <c r="T692" s="824">
        <v>289610.20659999998</v>
      </c>
      <c r="U692" s="824">
        <v>506817.8616</v>
      </c>
    </row>
    <row r="693" spans="1:21" ht="14.5">
      <c r="A693" s="823" t="s">
        <v>1182</v>
      </c>
      <c r="B693" s="823" t="s">
        <v>216</v>
      </c>
      <c r="C693" s="823" t="s">
        <v>245</v>
      </c>
      <c r="D693" s="823" t="s">
        <v>480</v>
      </c>
      <c r="E693" s="823" t="s">
        <v>235</v>
      </c>
      <c r="F693" s="823" t="s">
        <v>1182</v>
      </c>
      <c r="G693" s="823" t="s">
        <v>21</v>
      </c>
      <c r="H693" s="824">
        <v>94323.414999999994</v>
      </c>
      <c r="I693" s="824">
        <v>150917.4662</v>
      </c>
      <c r="J693" s="824">
        <v>132052.78090000001</v>
      </c>
      <c r="K693" s="824">
        <v>211284.45259999999</v>
      </c>
      <c r="L693" s="824">
        <v>169782.14689999999</v>
      </c>
      <c r="M693" s="824">
        <v>271651.43910000002</v>
      </c>
      <c r="N693" s="824">
        <v>226376.19589999999</v>
      </c>
      <c r="O693" s="824">
        <v>362201.91889999999</v>
      </c>
      <c r="P693" s="824">
        <v>282970.24489999999</v>
      </c>
      <c r="Q693" s="824">
        <v>452752.39850000001</v>
      </c>
      <c r="R693" s="824">
        <v>320699.61090000003</v>
      </c>
      <c r="S693" s="824">
        <v>513119.38500000001</v>
      </c>
      <c r="T693" s="824">
        <v>358428.9768</v>
      </c>
      <c r="U693" s="824">
        <v>573486.37150000001</v>
      </c>
    </row>
    <row r="694" spans="1:21" ht="14.5">
      <c r="A694" s="823" t="s">
        <v>1182</v>
      </c>
      <c r="B694" s="823" t="s">
        <v>216</v>
      </c>
      <c r="C694" s="823" t="s">
        <v>245</v>
      </c>
      <c r="D694" s="823" t="s">
        <v>480</v>
      </c>
      <c r="E694" s="823" t="s">
        <v>246</v>
      </c>
      <c r="F694" s="823" t="s">
        <v>1179</v>
      </c>
      <c r="G694" s="823" t="s">
        <v>165</v>
      </c>
      <c r="H694" s="824">
        <v>114499.1761</v>
      </c>
      <c r="I694" s="824">
        <v>200373.55840000001</v>
      </c>
      <c r="J694" s="824">
        <v>148905.04459999999</v>
      </c>
      <c r="K694" s="824">
        <v>260583.82810000001</v>
      </c>
      <c r="L694" s="824">
        <v>179129.04500000001</v>
      </c>
      <c r="M694" s="824">
        <v>313475.82870000001</v>
      </c>
      <c r="N694" s="824">
        <v>215351.2824</v>
      </c>
      <c r="O694" s="824">
        <v>376864.74430000002</v>
      </c>
      <c r="P694" s="824">
        <v>253706.71789999999</v>
      </c>
      <c r="Q694" s="824">
        <v>443986.75630000001</v>
      </c>
      <c r="R694" s="824">
        <v>278092.5822</v>
      </c>
      <c r="S694" s="824">
        <v>486662.01890000002</v>
      </c>
      <c r="T694" s="824">
        <v>301675.09700000001</v>
      </c>
      <c r="U694" s="824">
        <v>527931.41980000003</v>
      </c>
    </row>
    <row r="695" spans="1:21" ht="14.5">
      <c r="A695" s="823" t="s">
        <v>1182</v>
      </c>
      <c r="B695" s="823" t="s">
        <v>216</v>
      </c>
      <c r="C695" s="823" t="s">
        <v>245</v>
      </c>
      <c r="D695" s="823" t="s">
        <v>480</v>
      </c>
      <c r="E695" s="823" t="s">
        <v>246</v>
      </c>
      <c r="F695" s="823" t="s">
        <v>1180</v>
      </c>
      <c r="G695" s="823" t="s">
        <v>19</v>
      </c>
      <c r="H695" s="824">
        <v>100543.3633</v>
      </c>
      <c r="I695" s="824">
        <v>175950.88579999999</v>
      </c>
      <c r="J695" s="824">
        <v>132078.3216</v>
      </c>
      <c r="K695" s="824">
        <v>231137.06289999999</v>
      </c>
      <c r="L695" s="824">
        <v>160980.79199999999</v>
      </c>
      <c r="M695" s="824">
        <v>281716.386</v>
      </c>
      <c r="N695" s="824">
        <v>198125.82199999999</v>
      </c>
      <c r="O695" s="824">
        <v>346720.18849999999</v>
      </c>
      <c r="P695" s="824">
        <v>235592.64240000001</v>
      </c>
      <c r="Q695" s="824">
        <v>412287.12420000002</v>
      </c>
      <c r="R695" s="824">
        <v>259790.53039999999</v>
      </c>
      <c r="S695" s="824">
        <v>454633.42839999998</v>
      </c>
      <c r="T695" s="824">
        <v>282735.06530000002</v>
      </c>
      <c r="U695" s="824">
        <v>494786.36420000001</v>
      </c>
    </row>
    <row r="696" spans="1:21" ht="14.5">
      <c r="A696" s="823" t="s">
        <v>1182</v>
      </c>
      <c r="B696" s="823" t="s">
        <v>216</v>
      </c>
      <c r="C696" s="823" t="s">
        <v>245</v>
      </c>
      <c r="D696" s="823" t="s">
        <v>480</v>
      </c>
      <c r="E696" s="823" t="s">
        <v>246</v>
      </c>
      <c r="F696" s="823" t="s">
        <v>1181</v>
      </c>
      <c r="G696" s="823" t="s">
        <v>44</v>
      </c>
      <c r="H696" s="824">
        <v>88151.511100000003</v>
      </c>
      <c r="I696" s="824">
        <v>154265.14430000001</v>
      </c>
      <c r="J696" s="824">
        <v>119868.13649999999</v>
      </c>
      <c r="K696" s="824">
        <v>209769.23879999999</v>
      </c>
      <c r="L696" s="824">
        <v>151499.5459</v>
      </c>
      <c r="M696" s="824">
        <v>265124.20539999998</v>
      </c>
      <c r="N696" s="824">
        <v>199374.5626</v>
      </c>
      <c r="O696" s="824">
        <v>348905.48450000002</v>
      </c>
      <c r="P696" s="824">
        <v>246757.42310000001</v>
      </c>
      <c r="Q696" s="824">
        <v>431825.49040000001</v>
      </c>
      <c r="R696" s="824">
        <v>277799.1569</v>
      </c>
      <c r="S696" s="824">
        <v>486148.5245</v>
      </c>
      <c r="T696" s="824">
        <v>308403.41850000003</v>
      </c>
      <c r="U696" s="824">
        <v>539705.98239999998</v>
      </c>
    </row>
    <row r="697" spans="1:21" ht="14.5">
      <c r="A697" s="823" t="s">
        <v>1182</v>
      </c>
      <c r="B697" s="823" t="s">
        <v>216</v>
      </c>
      <c r="C697" s="823" t="s">
        <v>245</v>
      </c>
      <c r="D697" s="823" t="s">
        <v>480</v>
      </c>
      <c r="E697" s="823" t="s">
        <v>246</v>
      </c>
      <c r="F697" s="823" t="s">
        <v>1182</v>
      </c>
      <c r="G697" s="823" t="s">
        <v>21</v>
      </c>
      <c r="H697" s="824">
        <v>99165.213699999993</v>
      </c>
      <c r="I697" s="824">
        <v>158664.34419999999</v>
      </c>
      <c r="J697" s="824">
        <v>138831.2991</v>
      </c>
      <c r="K697" s="824">
        <v>222130.08189999999</v>
      </c>
      <c r="L697" s="824">
        <v>178497.38459999999</v>
      </c>
      <c r="M697" s="824">
        <v>285595.81969999999</v>
      </c>
      <c r="N697" s="824">
        <v>237996.5128</v>
      </c>
      <c r="O697" s="824">
        <v>380794.42619999999</v>
      </c>
      <c r="P697" s="824">
        <v>297495.641</v>
      </c>
      <c r="Q697" s="824">
        <v>475993.03269999998</v>
      </c>
      <c r="R697" s="824">
        <v>337161.72649999999</v>
      </c>
      <c r="S697" s="824">
        <v>539458.77040000004</v>
      </c>
      <c r="T697" s="824">
        <v>376827.81199999998</v>
      </c>
      <c r="U697" s="824">
        <v>602924.50809999998</v>
      </c>
    </row>
    <row r="698" spans="1:21" ht="14.5">
      <c r="A698" s="823" t="s">
        <v>1182</v>
      </c>
      <c r="B698" s="823" t="s">
        <v>216</v>
      </c>
      <c r="C698" s="823" t="s">
        <v>245</v>
      </c>
      <c r="D698" s="823" t="s">
        <v>480</v>
      </c>
      <c r="E698" s="823" t="s">
        <v>247</v>
      </c>
      <c r="F698" s="823" t="s">
        <v>1179</v>
      </c>
      <c r="G698" s="823" t="s">
        <v>165</v>
      </c>
      <c r="H698" s="824">
        <v>111969.7285</v>
      </c>
      <c r="I698" s="824">
        <v>195947.02499999999</v>
      </c>
      <c r="J698" s="824">
        <v>145617.70069999999</v>
      </c>
      <c r="K698" s="824">
        <v>254830.97630000001</v>
      </c>
      <c r="L698" s="824">
        <v>175175.95170000001</v>
      </c>
      <c r="M698" s="824">
        <v>306557.9155</v>
      </c>
      <c r="N698" s="824">
        <v>210601.26689999999</v>
      </c>
      <c r="O698" s="824">
        <v>368552.21710000001</v>
      </c>
      <c r="P698" s="824">
        <v>248112.30069999999</v>
      </c>
      <c r="Q698" s="824">
        <v>434196.52620000002</v>
      </c>
      <c r="R698" s="824">
        <v>271961.147</v>
      </c>
      <c r="S698" s="824">
        <v>475932.0073</v>
      </c>
      <c r="T698" s="824">
        <v>295025.41680000001</v>
      </c>
      <c r="U698" s="824">
        <v>516294.47950000002</v>
      </c>
    </row>
    <row r="699" spans="1:21" ht="14.5">
      <c r="A699" s="823" t="s">
        <v>1182</v>
      </c>
      <c r="B699" s="823" t="s">
        <v>216</v>
      </c>
      <c r="C699" s="823" t="s">
        <v>245</v>
      </c>
      <c r="D699" s="823" t="s">
        <v>480</v>
      </c>
      <c r="E699" s="823" t="s">
        <v>247</v>
      </c>
      <c r="F699" s="823" t="s">
        <v>1180</v>
      </c>
      <c r="G699" s="823" t="s">
        <v>19</v>
      </c>
      <c r="H699" s="824">
        <v>98314.040399999998</v>
      </c>
      <c r="I699" s="824">
        <v>172049.57079999999</v>
      </c>
      <c r="J699" s="824">
        <v>129152.84239999999</v>
      </c>
      <c r="K699" s="824">
        <v>226017.4742</v>
      </c>
      <c r="L699" s="824">
        <v>157417.98329999999</v>
      </c>
      <c r="M699" s="824">
        <v>275481.47090000001</v>
      </c>
      <c r="N699" s="824">
        <v>193746.24609999999</v>
      </c>
      <c r="O699" s="824">
        <v>339055.93070000003</v>
      </c>
      <c r="P699" s="824">
        <v>230387.77489999999</v>
      </c>
      <c r="Q699" s="824">
        <v>403178.60590000002</v>
      </c>
      <c r="R699" s="824">
        <v>254052.6874</v>
      </c>
      <c r="S699" s="824">
        <v>444592.20299999998</v>
      </c>
      <c r="T699" s="824">
        <v>276492.6972</v>
      </c>
      <c r="U699" s="824">
        <v>483862.22009999998</v>
      </c>
    </row>
    <row r="700" spans="1:21" ht="14.5">
      <c r="A700" s="823" t="s">
        <v>1182</v>
      </c>
      <c r="B700" s="823" t="s">
        <v>216</v>
      </c>
      <c r="C700" s="823" t="s">
        <v>245</v>
      </c>
      <c r="D700" s="823" t="s">
        <v>480</v>
      </c>
      <c r="E700" s="823" t="s">
        <v>247</v>
      </c>
      <c r="F700" s="823" t="s">
        <v>1181</v>
      </c>
      <c r="G700" s="823" t="s">
        <v>44</v>
      </c>
      <c r="H700" s="824">
        <v>86188.408200000005</v>
      </c>
      <c r="I700" s="824">
        <v>150829.71429999999</v>
      </c>
      <c r="J700" s="824">
        <v>117196.00689999999</v>
      </c>
      <c r="K700" s="824">
        <v>205093.0122</v>
      </c>
      <c r="L700" s="824">
        <v>148120.2224</v>
      </c>
      <c r="M700" s="824">
        <v>259210.38930000001</v>
      </c>
      <c r="N700" s="824">
        <v>194925.2458</v>
      </c>
      <c r="O700" s="824">
        <v>341119.1802</v>
      </c>
      <c r="P700" s="824">
        <v>241248.69709999999</v>
      </c>
      <c r="Q700" s="824">
        <v>422185.22009999998</v>
      </c>
      <c r="R700" s="824">
        <v>271595.91800000001</v>
      </c>
      <c r="S700" s="824">
        <v>475292.8566</v>
      </c>
      <c r="T700" s="824">
        <v>301515.0748</v>
      </c>
      <c r="U700" s="824">
        <v>527651.38100000005</v>
      </c>
    </row>
    <row r="701" spans="1:21" ht="14.5">
      <c r="A701" s="823" t="s">
        <v>1182</v>
      </c>
      <c r="B701" s="823" t="s">
        <v>216</v>
      </c>
      <c r="C701" s="823" t="s">
        <v>245</v>
      </c>
      <c r="D701" s="823" t="s">
        <v>480</v>
      </c>
      <c r="E701" s="823" t="s">
        <v>247</v>
      </c>
      <c r="F701" s="823" t="s">
        <v>1182</v>
      </c>
      <c r="G701" s="823" t="s">
        <v>21</v>
      </c>
      <c r="H701" s="824">
        <v>96975.594400000002</v>
      </c>
      <c r="I701" s="824">
        <v>155160.9534</v>
      </c>
      <c r="J701" s="824">
        <v>135765.8322</v>
      </c>
      <c r="K701" s="824">
        <v>217225.33470000001</v>
      </c>
      <c r="L701" s="824">
        <v>174556.07</v>
      </c>
      <c r="M701" s="824">
        <v>279289.71610000002</v>
      </c>
      <c r="N701" s="824">
        <v>232741.42660000001</v>
      </c>
      <c r="O701" s="824">
        <v>372386.28810000001</v>
      </c>
      <c r="P701" s="824">
        <v>290926.78320000001</v>
      </c>
      <c r="Q701" s="824">
        <v>465482.86009999999</v>
      </c>
      <c r="R701" s="824">
        <v>329717.02100000001</v>
      </c>
      <c r="S701" s="824">
        <v>527547.2415</v>
      </c>
      <c r="T701" s="824">
        <v>368507.25870000001</v>
      </c>
      <c r="U701" s="824">
        <v>589611.62289999996</v>
      </c>
    </row>
    <row r="702" spans="1:21" ht="14.5">
      <c r="A702" s="823" t="s">
        <v>1182</v>
      </c>
      <c r="B702" s="823" t="s">
        <v>216</v>
      </c>
      <c r="C702" s="823" t="s">
        <v>245</v>
      </c>
      <c r="D702" s="823" t="s">
        <v>480</v>
      </c>
      <c r="E702" s="823" t="s">
        <v>1058</v>
      </c>
      <c r="F702" s="823" t="s">
        <v>1179</v>
      </c>
      <c r="G702" s="823" t="s">
        <v>165</v>
      </c>
      <c r="H702" s="824">
        <v>108192.1747</v>
      </c>
      <c r="I702" s="824">
        <v>189336.30559999999</v>
      </c>
      <c r="J702" s="824">
        <v>140747.7115</v>
      </c>
      <c r="K702" s="824">
        <v>246308.4952</v>
      </c>
      <c r="L702" s="824">
        <v>169346.86139999999</v>
      </c>
      <c r="M702" s="824">
        <v>296357.00760000001</v>
      </c>
      <c r="N702" s="824">
        <v>203641.37940000001</v>
      </c>
      <c r="O702" s="824">
        <v>356372.41389999999</v>
      </c>
      <c r="P702" s="824">
        <v>239944.29680000001</v>
      </c>
      <c r="Q702" s="824">
        <v>419902.51939999999</v>
      </c>
      <c r="R702" s="824">
        <v>263021.9252</v>
      </c>
      <c r="S702" s="824">
        <v>460288.36910000001</v>
      </c>
      <c r="T702" s="824">
        <v>285361.5882</v>
      </c>
      <c r="U702" s="824">
        <v>499382.7794</v>
      </c>
    </row>
    <row r="703" spans="1:21" ht="14.5">
      <c r="A703" s="823" t="s">
        <v>1182</v>
      </c>
      <c r="B703" s="823" t="s">
        <v>216</v>
      </c>
      <c r="C703" s="823" t="s">
        <v>245</v>
      </c>
      <c r="D703" s="823" t="s">
        <v>480</v>
      </c>
      <c r="E703" s="823" t="s">
        <v>1058</v>
      </c>
      <c r="F703" s="823" t="s">
        <v>1180</v>
      </c>
      <c r="G703" s="823" t="s">
        <v>19</v>
      </c>
      <c r="H703" s="824">
        <v>94836.612099999998</v>
      </c>
      <c r="I703" s="824">
        <v>165964.07120000001</v>
      </c>
      <c r="J703" s="824">
        <v>124644.71890000001</v>
      </c>
      <c r="K703" s="824">
        <v>218128.25820000001</v>
      </c>
      <c r="L703" s="824">
        <v>151979.1789</v>
      </c>
      <c r="M703" s="824">
        <v>265963.56310000003</v>
      </c>
      <c r="N703" s="824">
        <v>187156.79930000001</v>
      </c>
      <c r="O703" s="824">
        <v>327524.39880000002</v>
      </c>
      <c r="P703" s="824">
        <v>222609.32180000001</v>
      </c>
      <c r="Q703" s="824">
        <v>389566.31300000002</v>
      </c>
      <c r="R703" s="824">
        <v>245507.0589</v>
      </c>
      <c r="S703" s="824">
        <v>429637.35310000001</v>
      </c>
      <c r="T703" s="824">
        <v>267236.18190000003</v>
      </c>
      <c r="U703" s="824">
        <v>467663.31829999998</v>
      </c>
    </row>
    <row r="704" spans="1:21" ht="14.5">
      <c r="A704" s="823" t="s">
        <v>1182</v>
      </c>
      <c r="B704" s="823" t="s">
        <v>216</v>
      </c>
      <c r="C704" s="823" t="s">
        <v>245</v>
      </c>
      <c r="D704" s="823" t="s">
        <v>480</v>
      </c>
      <c r="E704" s="823" t="s">
        <v>1058</v>
      </c>
      <c r="F704" s="823" t="s">
        <v>1181</v>
      </c>
      <c r="G704" s="823" t="s">
        <v>44</v>
      </c>
      <c r="H704" s="824">
        <v>82972.156900000002</v>
      </c>
      <c r="I704" s="824">
        <v>145201.27470000001</v>
      </c>
      <c r="J704" s="824">
        <v>112769.47</v>
      </c>
      <c r="K704" s="824">
        <v>197346.57250000001</v>
      </c>
      <c r="L704" s="824">
        <v>142485.2323</v>
      </c>
      <c r="M704" s="824">
        <v>249349.15650000001</v>
      </c>
      <c r="N704" s="824">
        <v>187468.3737</v>
      </c>
      <c r="O704" s="824">
        <v>328069.65419999999</v>
      </c>
      <c r="P704" s="824">
        <v>231980.52720000001</v>
      </c>
      <c r="Q704" s="824">
        <v>405965.92259999999</v>
      </c>
      <c r="R704" s="824">
        <v>261131.9762</v>
      </c>
      <c r="S704" s="824">
        <v>456980.9583</v>
      </c>
      <c r="T704" s="824">
        <v>289864.76909999998</v>
      </c>
      <c r="U704" s="824">
        <v>507263.34590000001</v>
      </c>
    </row>
    <row r="705" spans="1:21" ht="14.5">
      <c r="A705" s="823" t="s">
        <v>1182</v>
      </c>
      <c r="B705" s="823" t="s">
        <v>216</v>
      </c>
      <c r="C705" s="823" t="s">
        <v>245</v>
      </c>
      <c r="D705" s="823" t="s">
        <v>480</v>
      </c>
      <c r="E705" s="823" t="s">
        <v>1058</v>
      </c>
      <c r="F705" s="823" t="s">
        <v>1182</v>
      </c>
      <c r="G705" s="823" t="s">
        <v>21</v>
      </c>
      <c r="H705" s="824">
        <v>93725.098199999993</v>
      </c>
      <c r="I705" s="824">
        <v>149960.15919999999</v>
      </c>
      <c r="J705" s="824">
        <v>131215.13740000001</v>
      </c>
      <c r="K705" s="824">
        <v>209944.22279999999</v>
      </c>
      <c r="L705" s="824">
        <v>168705.17670000001</v>
      </c>
      <c r="M705" s="824">
        <v>269928.28659999999</v>
      </c>
      <c r="N705" s="824">
        <v>224940.23550000001</v>
      </c>
      <c r="O705" s="824">
        <v>359904.38219999999</v>
      </c>
      <c r="P705" s="824">
        <v>281175.29440000001</v>
      </c>
      <c r="Q705" s="824">
        <v>449880.47769999999</v>
      </c>
      <c r="R705" s="824">
        <v>318665.33360000001</v>
      </c>
      <c r="S705" s="824">
        <v>509864.54139999999</v>
      </c>
      <c r="T705" s="824">
        <v>356155.37290000002</v>
      </c>
      <c r="U705" s="824">
        <v>569848.60510000004</v>
      </c>
    </row>
    <row r="706" spans="1:21" ht="14.5">
      <c r="A706" s="823" t="s">
        <v>1182</v>
      </c>
      <c r="B706" s="823" t="s">
        <v>216</v>
      </c>
      <c r="C706" s="823" t="s">
        <v>245</v>
      </c>
      <c r="D706" s="823" t="s">
        <v>480</v>
      </c>
      <c r="E706" s="823" t="s">
        <v>1059</v>
      </c>
      <c r="F706" s="823" t="s">
        <v>1179</v>
      </c>
      <c r="G706" s="823" t="s">
        <v>165</v>
      </c>
      <c r="H706" s="824">
        <v>110064.3265</v>
      </c>
      <c r="I706" s="824">
        <v>192612.57149999999</v>
      </c>
      <c r="J706" s="824">
        <v>143121.66940000001</v>
      </c>
      <c r="K706" s="824">
        <v>250462.9216</v>
      </c>
      <c r="L706" s="824">
        <v>172160.84479999999</v>
      </c>
      <c r="M706" s="824">
        <v>301281.47850000003</v>
      </c>
      <c r="N706" s="824">
        <v>206956.1728</v>
      </c>
      <c r="O706" s="824">
        <v>362173.30239999999</v>
      </c>
      <c r="P706" s="824">
        <v>243804.65950000001</v>
      </c>
      <c r="Q706" s="824">
        <v>426658.15419999999</v>
      </c>
      <c r="R706" s="824">
        <v>267233.58600000001</v>
      </c>
      <c r="S706" s="824">
        <v>467658.77559999999</v>
      </c>
      <c r="T706" s="824">
        <v>289882.79009999998</v>
      </c>
      <c r="U706" s="824">
        <v>507294.88270000002</v>
      </c>
    </row>
    <row r="707" spans="1:21" ht="14.5">
      <c r="A707" s="823" t="s">
        <v>1182</v>
      </c>
      <c r="B707" s="823" t="s">
        <v>216</v>
      </c>
      <c r="C707" s="823" t="s">
        <v>245</v>
      </c>
      <c r="D707" s="823" t="s">
        <v>480</v>
      </c>
      <c r="E707" s="823" t="s">
        <v>1059</v>
      </c>
      <c r="F707" s="823" t="s">
        <v>1180</v>
      </c>
      <c r="G707" s="823" t="s">
        <v>19</v>
      </c>
      <c r="H707" s="824">
        <v>96708.763999999996</v>
      </c>
      <c r="I707" s="824">
        <v>169240.3371</v>
      </c>
      <c r="J707" s="824">
        <v>127018.67690000001</v>
      </c>
      <c r="K707" s="824">
        <v>222282.68470000001</v>
      </c>
      <c r="L707" s="824">
        <v>154793.1623</v>
      </c>
      <c r="M707" s="824">
        <v>270888.03409999999</v>
      </c>
      <c r="N707" s="824">
        <v>190471.59280000001</v>
      </c>
      <c r="O707" s="824">
        <v>333325.28730000003</v>
      </c>
      <c r="P707" s="824">
        <v>226469.6845</v>
      </c>
      <c r="Q707" s="824">
        <v>396321.94780000002</v>
      </c>
      <c r="R707" s="824">
        <v>249718.71969999999</v>
      </c>
      <c r="S707" s="824">
        <v>437007.75959999999</v>
      </c>
      <c r="T707" s="824">
        <v>271757.38380000001</v>
      </c>
      <c r="U707" s="824">
        <v>475575.4216</v>
      </c>
    </row>
    <row r="708" spans="1:21" ht="14.5">
      <c r="A708" s="823" t="s">
        <v>1182</v>
      </c>
      <c r="B708" s="823" t="s">
        <v>216</v>
      </c>
      <c r="C708" s="823" t="s">
        <v>245</v>
      </c>
      <c r="D708" s="823" t="s">
        <v>480</v>
      </c>
      <c r="E708" s="823" t="s">
        <v>1059</v>
      </c>
      <c r="F708" s="823" t="s">
        <v>1181</v>
      </c>
      <c r="G708" s="823" t="s">
        <v>44</v>
      </c>
      <c r="H708" s="824">
        <v>84851.874500000005</v>
      </c>
      <c r="I708" s="824">
        <v>148490.78030000001</v>
      </c>
      <c r="J708" s="824">
        <v>115401.0745</v>
      </c>
      <c r="K708" s="824">
        <v>201951.88039999999</v>
      </c>
      <c r="L708" s="824">
        <v>145868.72390000001</v>
      </c>
      <c r="M708" s="824">
        <v>255270.26680000001</v>
      </c>
      <c r="N708" s="824">
        <v>191979.69579999999</v>
      </c>
      <c r="O708" s="824">
        <v>335964.46779999998</v>
      </c>
      <c r="P708" s="824">
        <v>237619.67980000001</v>
      </c>
      <c r="Q708" s="824">
        <v>415834.43959999998</v>
      </c>
      <c r="R708" s="824">
        <v>267523.01579999999</v>
      </c>
      <c r="S708" s="824">
        <v>468165.27750000003</v>
      </c>
      <c r="T708" s="824">
        <v>297007.69569999998</v>
      </c>
      <c r="U708" s="824">
        <v>519763.46750000003</v>
      </c>
    </row>
    <row r="709" spans="1:21" ht="14.5">
      <c r="A709" s="823" t="s">
        <v>1182</v>
      </c>
      <c r="B709" s="823" t="s">
        <v>216</v>
      </c>
      <c r="C709" s="823" t="s">
        <v>245</v>
      </c>
      <c r="D709" s="823" t="s">
        <v>480</v>
      </c>
      <c r="E709" s="823" t="s">
        <v>1059</v>
      </c>
      <c r="F709" s="823" t="s">
        <v>1182</v>
      </c>
      <c r="G709" s="823" t="s">
        <v>21</v>
      </c>
      <c r="H709" s="824">
        <v>95316.407099999997</v>
      </c>
      <c r="I709" s="824">
        <v>152506.2536</v>
      </c>
      <c r="J709" s="824">
        <v>133442.96979999999</v>
      </c>
      <c r="K709" s="824">
        <v>213508.755</v>
      </c>
      <c r="L709" s="824">
        <v>171569.53279999999</v>
      </c>
      <c r="M709" s="824">
        <v>274511.25640000001</v>
      </c>
      <c r="N709" s="824">
        <v>228759.37700000001</v>
      </c>
      <c r="O709" s="824">
        <v>366015.0086</v>
      </c>
      <c r="P709" s="824">
        <v>285949.22120000003</v>
      </c>
      <c r="Q709" s="824">
        <v>457518.76069999998</v>
      </c>
      <c r="R709" s="824">
        <v>324075.78399999999</v>
      </c>
      <c r="S709" s="824">
        <v>518521.2622</v>
      </c>
      <c r="T709" s="824">
        <v>362202.3468</v>
      </c>
      <c r="U709" s="824">
        <v>579523.76359999995</v>
      </c>
    </row>
    <row r="710" spans="1:21" ht="14.5">
      <c r="A710" s="823" t="s">
        <v>1182</v>
      </c>
      <c r="B710" s="823" t="s">
        <v>216</v>
      </c>
      <c r="C710" s="823" t="s">
        <v>245</v>
      </c>
      <c r="D710" s="823" t="s">
        <v>480</v>
      </c>
      <c r="E710" s="823" t="s">
        <v>1060</v>
      </c>
      <c r="F710" s="823" t="s">
        <v>1179</v>
      </c>
      <c r="G710" s="823" t="s">
        <v>165</v>
      </c>
      <c r="H710" s="824">
        <v>108192.1747</v>
      </c>
      <c r="I710" s="824">
        <v>189336.30559999999</v>
      </c>
      <c r="J710" s="824">
        <v>140747.7115</v>
      </c>
      <c r="K710" s="824">
        <v>246308.4952</v>
      </c>
      <c r="L710" s="824">
        <v>169346.86139999999</v>
      </c>
      <c r="M710" s="824">
        <v>296357.00760000001</v>
      </c>
      <c r="N710" s="824">
        <v>203641.37940000001</v>
      </c>
      <c r="O710" s="824">
        <v>356372.41389999999</v>
      </c>
      <c r="P710" s="824">
        <v>239944.29680000001</v>
      </c>
      <c r="Q710" s="824">
        <v>419902.51939999999</v>
      </c>
      <c r="R710" s="824">
        <v>263021.9252</v>
      </c>
      <c r="S710" s="824">
        <v>460288.36910000001</v>
      </c>
      <c r="T710" s="824">
        <v>285361.5882</v>
      </c>
      <c r="U710" s="824">
        <v>499382.7794</v>
      </c>
    </row>
    <row r="711" spans="1:21" ht="14.5">
      <c r="A711" s="823" t="s">
        <v>1182</v>
      </c>
      <c r="B711" s="823" t="s">
        <v>216</v>
      </c>
      <c r="C711" s="823" t="s">
        <v>245</v>
      </c>
      <c r="D711" s="823" t="s">
        <v>480</v>
      </c>
      <c r="E711" s="823" t="s">
        <v>1060</v>
      </c>
      <c r="F711" s="823" t="s">
        <v>1180</v>
      </c>
      <c r="G711" s="823" t="s">
        <v>19</v>
      </c>
      <c r="H711" s="824">
        <v>94836.612099999998</v>
      </c>
      <c r="I711" s="824">
        <v>165964.07120000001</v>
      </c>
      <c r="J711" s="824">
        <v>124644.71890000001</v>
      </c>
      <c r="K711" s="824">
        <v>218128.25820000001</v>
      </c>
      <c r="L711" s="824">
        <v>151979.1789</v>
      </c>
      <c r="M711" s="824">
        <v>265963.56310000003</v>
      </c>
      <c r="N711" s="824">
        <v>187156.79930000001</v>
      </c>
      <c r="O711" s="824">
        <v>327524.39880000002</v>
      </c>
      <c r="P711" s="824">
        <v>222609.32180000001</v>
      </c>
      <c r="Q711" s="824">
        <v>389566.31300000002</v>
      </c>
      <c r="R711" s="824">
        <v>245507.0589</v>
      </c>
      <c r="S711" s="824">
        <v>429637.35310000001</v>
      </c>
      <c r="T711" s="824">
        <v>267236.18190000003</v>
      </c>
      <c r="U711" s="824">
        <v>467663.31829999998</v>
      </c>
    </row>
    <row r="712" spans="1:21" ht="14.5">
      <c r="A712" s="823" t="s">
        <v>1182</v>
      </c>
      <c r="B712" s="823" t="s">
        <v>216</v>
      </c>
      <c r="C712" s="823" t="s">
        <v>245</v>
      </c>
      <c r="D712" s="823" t="s">
        <v>480</v>
      </c>
      <c r="E712" s="823" t="s">
        <v>1060</v>
      </c>
      <c r="F712" s="823" t="s">
        <v>1181</v>
      </c>
      <c r="G712" s="823" t="s">
        <v>44</v>
      </c>
      <c r="H712" s="824">
        <v>82972.156900000002</v>
      </c>
      <c r="I712" s="824">
        <v>145201.27470000001</v>
      </c>
      <c r="J712" s="824">
        <v>112769.47</v>
      </c>
      <c r="K712" s="824">
        <v>197346.57250000001</v>
      </c>
      <c r="L712" s="824">
        <v>142485.2323</v>
      </c>
      <c r="M712" s="824">
        <v>249349.15650000001</v>
      </c>
      <c r="N712" s="824">
        <v>187468.3737</v>
      </c>
      <c r="O712" s="824">
        <v>328069.65419999999</v>
      </c>
      <c r="P712" s="824">
        <v>231980.52720000001</v>
      </c>
      <c r="Q712" s="824">
        <v>405965.92259999999</v>
      </c>
      <c r="R712" s="824">
        <v>261131.9762</v>
      </c>
      <c r="S712" s="824">
        <v>456980.9583</v>
      </c>
      <c r="T712" s="824">
        <v>289864.76909999998</v>
      </c>
      <c r="U712" s="824">
        <v>507263.34590000001</v>
      </c>
    </row>
    <row r="713" spans="1:21" ht="14.5">
      <c r="A713" s="823" t="s">
        <v>1182</v>
      </c>
      <c r="B713" s="823" t="s">
        <v>216</v>
      </c>
      <c r="C713" s="823" t="s">
        <v>245</v>
      </c>
      <c r="D713" s="823" t="s">
        <v>480</v>
      </c>
      <c r="E713" s="823" t="s">
        <v>1060</v>
      </c>
      <c r="F713" s="823" t="s">
        <v>1182</v>
      </c>
      <c r="G713" s="823" t="s">
        <v>21</v>
      </c>
      <c r="H713" s="824">
        <v>93725.098199999993</v>
      </c>
      <c r="I713" s="824">
        <v>149960.15919999999</v>
      </c>
      <c r="J713" s="824">
        <v>131215.13740000001</v>
      </c>
      <c r="K713" s="824">
        <v>209944.22279999999</v>
      </c>
      <c r="L713" s="824">
        <v>168705.17670000001</v>
      </c>
      <c r="M713" s="824">
        <v>269928.28659999999</v>
      </c>
      <c r="N713" s="824">
        <v>224940.23550000001</v>
      </c>
      <c r="O713" s="824">
        <v>359904.38219999999</v>
      </c>
      <c r="P713" s="824">
        <v>281175.29440000001</v>
      </c>
      <c r="Q713" s="824">
        <v>449880.47769999999</v>
      </c>
      <c r="R713" s="824">
        <v>318665.33360000001</v>
      </c>
      <c r="S713" s="824">
        <v>509864.54139999999</v>
      </c>
      <c r="T713" s="824">
        <v>356155.37290000002</v>
      </c>
      <c r="U713" s="824">
        <v>569848.60510000004</v>
      </c>
    </row>
    <row r="714" spans="1:21" ht="14.5">
      <c r="A714" s="823" t="s">
        <v>1182</v>
      </c>
      <c r="B714" s="823" t="s">
        <v>216</v>
      </c>
      <c r="C714" s="823" t="s">
        <v>248</v>
      </c>
      <c r="D714" s="823" t="s">
        <v>481</v>
      </c>
      <c r="E714" s="823" t="s">
        <v>249</v>
      </c>
      <c r="F714" s="823" t="s">
        <v>1179</v>
      </c>
      <c r="G714" s="823" t="s">
        <v>165</v>
      </c>
      <c r="H714" s="824">
        <v>121380.3521</v>
      </c>
      <c r="I714" s="824">
        <v>212415.61610000001</v>
      </c>
      <c r="J714" s="824">
        <v>157670.58559999999</v>
      </c>
      <c r="K714" s="824">
        <v>275923.52490000002</v>
      </c>
      <c r="L714" s="824">
        <v>189547.53630000001</v>
      </c>
      <c r="M714" s="824">
        <v>331708.18849999999</v>
      </c>
      <c r="N714" s="824">
        <v>227670.66390000001</v>
      </c>
      <c r="O714" s="824">
        <v>398423.6618</v>
      </c>
      <c r="P714" s="824">
        <v>268085.00709999999</v>
      </c>
      <c r="Q714" s="824">
        <v>469148.7623</v>
      </c>
      <c r="R714" s="824">
        <v>293793.27399999998</v>
      </c>
      <c r="S714" s="824">
        <v>514138.22950000002</v>
      </c>
      <c r="T714" s="824">
        <v>318563.53399999999</v>
      </c>
      <c r="U714" s="824">
        <v>557486.18429999996</v>
      </c>
    </row>
    <row r="715" spans="1:21" ht="14.5">
      <c r="A715" s="823" t="s">
        <v>1182</v>
      </c>
      <c r="B715" s="823" t="s">
        <v>216</v>
      </c>
      <c r="C715" s="823" t="s">
        <v>248</v>
      </c>
      <c r="D715" s="823" t="s">
        <v>481</v>
      </c>
      <c r="E715" s="823" t="s">
        <v>249</v>
      </c>
      <c r="F715" s="823" t="s">
        <v>1180</v>
      </c>
      <c r="G715" s="823" t="s">
        <v>19</v>
      </c>
      <c r="H715" s="824">
        <v>107274.47689999999</v>
      </c>
      <c r="I715" s="824">
        <v>187730.33439999999</v>
      </c>
      <c r="J715" s="824">
        <v>140662.93040000001</v>
      </c>
      <c r="K715" s="824">
        <v>246160.12820000001</v>
      </c>
      <c r="L715" s="824">
        <v>171204.141</v>
      </c>
      <c r="M715" s="824">
        <v>299607.24660000001</v>
      </c>
      <c r="N715" s="824">
        <v>210259.98360000001</v>
      </c>
      <c r="O715" s="824">
        <v>367954.97129999998</v>
      </c>
      <c r="P715" s="824">
        <v>249776.15669999999</v>
      </c>
      <c r="Q715" s="824">
        <v>437108.27429999999</v>
      </c>
      <c r="R715" s="824">
        <v>275294.42619999999</v>
      </c>
      <c r="S715" s="824">
        <v>481765.24579999998</v>
      </c>
      <c r="T715" s="824">
        <v>299419.84610000002</v>
      </c>
      <c r="U715" s="824">
        <v>523984.73060000001</v>
      </c>
    </row>
    <row r="716" spans="1:21" ht="14.5">
      <c r="A716" s="823" t="s">
        <v>1182</v>
      </c>
      <c r="B716" s="823" t="s">
        <v>216</v>
      </c>
      <c r="C716" s="823" t="s">
        <v>248</v>
      </c>
      <c r="D716" s="823" t="s">
        <v>481</v>
      </c>
      <c r="E716" s="823" t="s">
        <v>249</v>
      </c>
      <c r="F716" s="823" t="s">
        <v>1181</v>
      </c>
      <c r="G716" s="823" t="s">
        <v>44</v>
      </c>
      <c r="H716" s="824">
        <v>94772.211299999995</v>
      </c>
      <c r="I716" s="824">
        <v>165851.36979999999</v>
      </c>
      <c r="J716" s="824">
        <v>129099.0096</v>
      </c>
      <c r="K716" s="824">
        <v>225923.26680000001</v>
      </c>
      <c r="L716" s="824">
        <v>163339.67559999999</v>
      </c>
      <c r="M716" s="824">
        <v>285844.43239999999</v>
      </c>
      <c r="N716" s="824">
        <v>215133.17819999999</v>
      </c>
      <c r="O716" s="824">
        <v>376483.06180000002</v>
      </c>
      <c r="P716" s="824">
        <v>266429.23269999999</v>
      </c>
      <c r="Q716" s="824">
        <v>466251.15710000001</v>
      </c>
      <c r="R716" s="824">
        <v>300073.8824</v>
      </c>
      <c r="S716" s="824">
        <v>525129.29410000006</v>
      </c>
      <c r="T716" s="824">
        <v>333276.35600000003</v>
      </c>
      <c r="U716" s="824">
        <v>583233.62289999996</v>
      </c>
    </row>
    <row r="717" spans="1:21" ht="14.5">
      <c r="A717" s="823" t="s">
        <v>1182</v>
      </c>
      <c r="B717" s="823" t="s">
        <v>216</v>
      </c>
      <c r="C717" s="823" t="s">
        <v>248</v>
      </c>
      <c r="D717" s="823" t="s">
        <v>481</v>
      </c>
      <c r="E717" s="823" t="s">
        <v>249</v>
      </c>
      <c r="F717" s="823" t="s">
        <v>1182</v>
      </c>
      <c r="G717" s="823" t="s">
        <v>21</v>
      </c>
      <c r="H717" s="824">
        <v>105033.947</v>
      </c>
      <c r="I717" s="824">
        <v>168054.31770000001</v>
      </c>
      <c r="J717" s="824">
        <v>147047.5258</v>
      </c>
      <c r="K717" s="824">
        <v>235276.04459999999</v>
      </c>
      <c r="L717" s="824">
        <v>189061.10449999999</v>
      </c>
      <c r="M717" s="824">
        <v>302497.77169999998</v>
      </c>
      <c r="N717" s="824">
        <v>252081.47270000001</v>
      </c>
      <c r="O717" s="824">
        <v>403330.36229999998</v>
      </c>
      <c r="P717" s="824">
        <v>315101.84080000001</v>
      </c>
      <c r="Q717" s="824">
        <v>504162.95280000003</v>
      </c>
      <c r="R717" s="824">
        <v>357115.41960000002</v>
      </c>
      <c r="S717" s="824">
        <v>571384.68000000005</v>
      </c>
      <c r="T717" s="824">
        <v>399128.99839999998</v>
      </c>
      <c r="U717" s="824">
        <v>638606.40689999994</v>
      </c>
    </row>
    <row r="718" spans="1:21" ht="14.5">
      <c r="A718" s="823" t="s">
        <v>1182</v>
      </c>
      <c r="B718" s="823" t="s">
        <v>216</v>
      </c>
      <c r="C718" s="823" t="s">
        <v>248</v>
      </c>
      <c r="D718" s="823" t="s">
        <v>481</v>
      </c>
      <c r="E718" s="823" t="s">
        <v>250</v>
      </c>
      <c r="F718" s="823" t="s">
        <v>1179</v>
      </c>
      <c r="G718" s="823" t="s">
        <v>165</v>
      </c>
      <c r="H718" s="824">
        <v>123893.1747</v>
      </c>
      <c r="I718" s="824">
        <v>216813.0557</v>
      </c>
      <c r="J718" s="824">
        <v>160896.89309999999</v>
      </c>
      <c r="K718" s="824">
        <v>281569.56290000002</v>
      </c>
      <c r="L718" s="824">
        <v>193400.0681</v>
      </c>
      <c r="M718" s="824">
        <v>338450.11910000001</v>
      </c>
      <c r="N718" s="824">
        <v>232255.52960000001</v>
      </c>
      <c r="O718" s="824">
        <v>406447.17660000001</v>
      </c>
      <c r="P718" s="824">
        <v>273455.78570000001</v>
      </c>
      <c r="Q718" s="824">
        <v>478547.625</v>
      </c>
      <c r="R718" s="824">
        <v>299666.7599</v>
      </c>
      <c r="S718" s="824">
        <v>524416.82979999995</v>
      </c>
      <c r="T718" s="824">
        <v>324902.50260000001</v>
      </c>
      <c r="U718" s="824">
        <v>568579.37970000005</v>
      </c>
    </row>
    <row r="719" spans="1:21" ht="14.5">
      <c r="A719" s="823" t="s">
        <v>1182</v>
      </c>
      <c r="B719" s="823" t="s">
        <v>216</v>
      </c>
      <c r="C719" s="823" t="s">
        <v>248</v>
      </c>
      <c r="D719" s="823" t="s">
        <v>481</v>
      </c>
      <c r="E719" s="823" t="s">
        <v>250</v>
      </c>
      <c r="F719" s="823" t="s">
        <v>1180</v>
      </c>
      <c r="G719" s="823" t="s">
        <v>19</v>
      </c>
      <c r="H719" s="824">
        <v>109637.23699999999</v>
      </c>
      <c r="I719" s="824">
        <v>191865.1649</v>
      </c>
      <c r="J719" s="824">
        <v>143708.30549999999</v>
      </c>
      <c r="K719" s="824">
        <v>251489.53460000001</v>
      </c>
      <c r="L719" s="824">
        <v>174861.53039999999</v>
      </c>
      <c r="M719" s="824">
        <v>306007.67830000003</v>
      </c>
      <c r="N719" s="824">
        <v>214659.62940000001</v>
      </c>
      <c r="O719" s="824">
        <v>375654.35149999999</v>
      </c>
      <c r="P719" s="824">
        <v>254952.1606</v>
      </c>
      <c r="Q719" s="824">
        <v>446166.28100000002</v>
      </c>
      <c r="R719" s="824">
        <v>280971.11599999998</v>
      </c>
      <c r="S719" s="824">
        <v>491699.45309999998</v>
      </c>
      <c r="T719" s="824">
        <v>305555.15879999998</v>
      </c>
      <c r="U719" s="824">
        <v>534721.52780000004</v>
      </c>
    </row>
    <row r="720" spans="1:21" ht="14.5">
      <c r="A720" s="823" t="s">
        <v>1182</v>
      </c>
      <c r="B720" s="823" t="s">
        <v>216</v>
      </c>
      <c r="C720" s="823" t="s">
        <v>248</v>
      </c>
      <c r="D720" s="823" t="s">
        <v>481</v>
      </c>
      <c r="E720" s="823" t="s">
        <v>250</v>
      </c>
      <c r="F720" s="823" t="s">
        <v>1181</v>
      </c>
      <c r="G720" s="823" t="s">
        <v>44</v>
      </c>
      <c r="H720" s="824">
        <v>97006.905299999999</v>
      </c>
      <c r="I720" s="824">
        <v>169762.08429999999</v>
      </c>
      <c r="J720" s="824">
        <v>132189.47390000001</v>
      </c>
      <c r="K720" s="824">
        <v>231331.57930000001</v>
      </c>
      <c r="L720" s="824">
        <v>167284.99400000001</v>
      </c>
      <c r="M720" s="824">
        <v>292748.73940000002</v>
      </c>
      <c r="N720" s="824">
        <v>220365.3786</v>
      </c>
      <c r="O720" s="824">
        <v>385639.41259999998</v>
      </c>
      <c r="P720" s="824">
        <v>272943.0232</v>
      </c>
      <c r="Q720" s="824">
        <v>477650.29060000001</v>
      </c>
      <c r="R720" s="824">
        <v>307436.1863</v>
      </c>
      <c r="S720" s="824">
        <v>538013.32609999995</v>
      </c>
      <c r="T720" s="824">
        <v>341482.4694</v>
      </c>
      <c r="U720" s="824">
        <v>597594.32149999996</v>
      </c>
    </row>
    <row r="721" spans="1:21" ht="14.5">
      <c r="A721" s="823" t="s">
        <v>1182</v>
      </c>
      <c r="B721" s="823" t="s">
        <v>216</v>
      </c>
      <c r="C721" s="823" t="s">
        <v>248</v>
      </c>
      <c r="D721" s="823" t="s">
        <v>481</v>
      </c>
      <c r="E721" s="823" t="s">
        <v>250</v>
      </c>
      <c r="F721" s="823" t="s">
        <v>1182</v>
      </c>
      <c r="G721" s="823" t="s">
        <v>21</v>
      </c>
      <c r="H721" s="824">
        <v>107189.6271</v>
      </c>
      <c r="I721" s="824">
        <v>171503.40590000001</v>
      </c>
      <c r="J721" s="824">
        <v>150065.4779</v>
      </c>
      <c r="K721" s="824">
        <v>240104.76819999999</v>
      </c>
      <c r="L721" s="824">
        <v>192941.32870000001</v>
      </c>
      <c r="M721" s="824">
        <v>308706.13059999997</v>
      </c>
      <c r="N721" s="824">
        <v>257255.10500000001</v>
      </c>
      <c r="O721" s="824">
        <v>411608.1741</v>
      </c>
      <c r="P721" s="824">
        <v>321568.88130000001</v>
      </c>
      <c r="Q721" s="824">
        <v>514510.21769999998</v>
      </c>
      <c r="R721" s="824">
        <v>364444.73210000002</v>
      </c>
      <c r="S721" s="824">
        <v>583111.58010000002</v>
      </c>
      <c r="T721" s="824">
        <v>407320.58299999998</v>
      </c>
      <c r="U721" s="824">
        <v>651712.94240000006</v>
      </c>
    </row>
    <row r="722" spans="1:21" ht="14.5">
      <c r="A722" s="823" t="s">
        <v>1182</v>
      </c>
      <c r="B722" s="823" t="s">
        <v>216</v>
      </c>
      <c r="C722" s="823" t="s">
        <v>248</v>
      </c>
      <c r="D722" s="823" t="s">
        <v>481</v>
      </c>
      <c r="E722" s="823" t="s">
        <v>251</v>
      </c>
      <c r="F722" s="823" t="s">
        <v>1179</v>
      </c>
      <c r="G722" s="823" t="s">
        <v>165</v>
      </c>
      <c r="H722" s="824">
        <v>123302.37910000001</v>
      </c>
      <c r="I722" s="824">
        <v>215779.16339999999</v>
      </c>
      <c r="J722" s="824">
        <v>160227.65340000001</v>
      </c>
      <c r="K722" s="824">
        <v>280398.3934</v>
      </c>
      <c r="L722" s="824">
        <v>192663.20449999999</v>
      </c>
      <c r="M722" s="824">
        <v>337160.6079</v>
      </c>
      <c r="N722" s="824">
        <v>231480.90789999999</v>
      </c>
      <c r="O722" s="824">
        <v>405091.58880000003</v>
      </c>
      <c r="P722" s="824">
        <v>272616.2868</v>
      </c>
      <c r="Q722" s="824">
        <v>477078.50199999998</v>
      </c>
      <c r="R722" s="824">
        <v>298778.7843</v>
      </c>
      <c r="S722" s="824">
        <v>522862.87239999999</v>
      </c>
      <c r="T722" s="824">
        <v>324016.87219999998</v>
      </c>
      <c r="U722" s="824">
        <v>567029.52630000003</v>
      </c>
    </row>
    <row r="723" spans="1:21" ht="14.5">
      <c r="A723" s="823" t="s">
        <v>1182</v>
      </c>
      <c r="B723" s="823" t="s">
        <v>216</v>
      </c>
      <c r="C723" s="823" t="s">
        <v>248</v>
      </c>
      <c r="D723" s="823" t="s">
        <v>481</v>
      </c>
      <c r="E723" s="823" t="s">
        <v>251</v>
      </c>
      <c r="F723" s="823" t="s">
        <v>1180</v>
      </c>
      <c r="G723" s="823" t="s">
        <v>19</v>
      </c>
      <c r="H723" s="824">
        <v>108746.3159</v>
      </c>
      <c r="I723" s="824">
        <v>190306.0528</v>
      </c>
      <c r="J723" s="824">
        <v>142677.20000000001</v>
      </c>
      <c r="K723" s="824">
        <v>249685.1</v>
      </c>
      <c r="L723" s="824">
        <v>173734.3811</v>
      </c>
      <c r="M723" s="824">
        <v>304035.16690000001</v>
      </c>
      <c r="N723" s="824">
        <v>213514.56700000001</v>
      </c>
      <c r="O723" s="824">
        <v>373650.49229999998</v>
      </c>
      <c r="P723" s="824">
        <v>253723.1109</v>
      </c>
      <c r="Q723" s="824">
        <v>444015.44410000002</v>
      </c>
      <c r="R723" s="824">
        <v>279689.54700000002</v>
      </c>
      <c r="S723" s="824">
        <v>489456.70730000001</v>
      </c>
      <c r="T723" s="824">
        <v>304262.21490000002</v>
      </c>
      <c r="U723" s="824">
        <v>532458.87620000006</v>
      </c>
    </row>
    <row r="724" spans="1:21" ht="14.5">
      <c r="A724" s="823" t="s">
        <v>1182</v>
      </c>
      <c r="B724" s="823" t="s">
        <v>216</v>
      </c>
      <c r="C724" s="823" t="s">
        <v>248</v>
      </c>
      <c r="D724" s="823" t="s">
        <v>481</v>
      </c>
      <c r="E724" s="823" t="s">
        <v>251</v>
      </c>
      <c r="F724" s="823" t="s">
        <v>1181</v>
      </c>
      <c r="G724" s="823" t="s">
        <v>44</v>
      </c>
      <c r="H724" s="824">
        <v>95837.153999999995</v>
      </c>
      <c r="I724" s="824">
        <v>167715.01939999999</v>
      </c>
      <c r="J724" s="824">
        <v>130475.6073</v>
      </c>
      <c r="K724" s="824">
        <v>228332.31270000001</v>
      </c>
      <c r="L724" s="824">
        <v>165025.17939999999</v>
      </c>
      <c r="M724" s="824">
        <v>288794.06390000001</v>
      </c>
      <c r="N724" s="824">
        <v>217295.84450000001</v>
      </c>
      <c r="O724" s="824">
        <v>380267.72779999999</v>
      </c>
      <c r="P724" s="824">
        <v>269053.18540000002</v>
      </c>
      <c r="Q724" s="824">
        <v>470843.07449999999</v>
      </c>
      <c r="R724" s="824">
        <v>302987.7194</v>
      </c>
      <c r="S724" s="824">
        <v>530228.50899999996</v>
      </c>
      <c r="T724" s="824">
        <v>336465.96539999999</v>
      </c>
      <c r="U724" s="824">
        <v>588815.43940000003</v>
      </c>
    </row>
    <row r="725" spans="1:21" ht="14.5">
      <c r="A725" s="823" t="s">
        <v>1182</v>
      </c>
      <c r="B725" s="823" t="s">
        <v>216</v>
      </c>
      <c r="C725" s="823" t="s">
        <v>248</v>
      </c>
      <c r="D725" s="823" t="s">
        <v>481</v>
      </c>
      <c r="E725" s="823" t="s">
        <v>251</v>
      </c>
      <c r="F725" s="823" t="s">
        <v>1182</v>
      </c>
      <c r="G725" s="823" t="s">
        <v>21</v>
      </c>
      <c r="H725" s="824">
        <v>106727.07339999999</v>
      </c>
      <c r="I725" s="824">
        <v>170763.32010000001</v>
      </c>
      <c r="J725" s="824">
        <v>149417.90280000001</v>
      </c>
      <c r="K725" s="824">
        <v>239068.64799999999</v>
      </c>
      <c r="L725" s="824">
        <v>192108.73209999999</v>
      </c>
      <c r="M725" s="824">
        <v>307373.97600000002</v>
      </c>
      <c r="N725" s="824">
        <v>256144.9762</v>
      </c>
      <c r="O725" s="824">
        <v>409831.96799999999</v>
      </c>
      <c r="P725" s="824">
        <v>320181.22029999999</v>
      </c>
      <c r="Q725" s="824">
        <v>512289.95990000002</v>
      </c>
      <c r="R725" s="824">
        <v>362872.04969999997</v>
      </c>
      <c r="S725" s="824">
        <v>580595.28799999994</v>
      </c>
      <c r="T725" s="824">
        <v>405562.87900000002</v>
      </c>
      <c r="U725" s="824">
        <v>648900.61600000004</v>
      </c>
    </row>
    <row r="726" spans="1:21" ht="14.5">
      <c r="A726" s="823" t="s">
        <v>1182</v>
      </c>
      <c r="B726" s="823" t="s">
        <v>216</v>
      </c>
      <c r="C726" s="823" t="s">
        <v>248</v>
      </c>
      <c r="D726" s="823" t="s">
        <v>481</v>
      </c>
      <c r="E726" s="823" t="s">
        <v>252</v>
      </c>
      <c r="F726" s="823" t="s">
        <v>1179</v>
      </c>
      <c r="G726" s="823" t="s">
        <v>165</v>
      </c>
      <c r="H726" s="824">
        <v>121363.7271</v>
      </c>
      <c r="I726" s="824">
        <v>212386.52239999999</v>
      </c>
      <c r="J726" s="824">
        <v>157609.54920000001</v>
      </c>
      <c r="K726" s="824">
        <v>275816.71110000001</v>
      </c>
      <c r="L726" s="824">
        <v>189446.9748</v>
      </c>
      <c r="M726" s="824">
        <v>331532.2059</v>
      </c>
      <c r="N726" s="824">
        <v>227505.514</v>
      </c>
      <c r="O726" s="824">
        <v>398134.6495</v>
      </c>
      <c r="P726" s="824">
        <v>267861.36849999998</v>
      </c>
      <c r="Q726" s="824">
        <v>468757.39480000001</v>
      </c>
      <c r="R726" s="824">
        <v>293535.3247</v>
      </c>
      <c r="S726" s="824">
        <v>513686.81819999998</v>
      </c>
      <c r="T726" s="824">
        <v>318252.8224</v>
      </c>
      <c r="U726" s="824">
        <v>556942.43929999997</v>
      </c>
    </row>
    <row r="727" spans="1:21" ht="14.5">
      <c r="A727" s="823" t="s">
        <v>1182</v>
      </c>
      <c r="B727" s="823" t="s">
        <v>216</v>
      </c>
      <c r="C727" s="823" t="s">
        <v>248</v>
      </c>
      <c r="D727" s="823" t="s">
        <v>481</v>
      </c>
      <c r="E727" s="823" t="s">
        <v>252</v>
      </c>
      <c r="F727" s="823" t="s">
        <v>1180</v>
      </c>
      <c r="G727" s="823" t="s">
        <v>19</v>
      </c>
      <c r="H727" s="824">
        <v>107407.9142</v>
      </c>
      <c r="I727" s="824">
        <v>187963.8498</v>
      </c>
      <c r="J727" s="824">
        <v>140782.82629999999</v>
      </c>
      <c r="K727" s="824">
        <v>246369.94589999999</v>
      </c>
      <c r="L727" s="824">
        <v>171298.7219</v>
      </c>
      <c r="M727" s="824">
        <v>299772.76319999999</v>
      </c>
      <c r="N727" s="824">
        <v>210280.05360000001</v>
      </c>
      <c r="O727" s="824">
        <v>367990.09370000003</v>
      </c>
      <c r="P727" s="824">
        <v>249747.29300000001</v>
      </c>
      <c r="Q727" s="824">
        <v>437057.76270000002</v>
      </c>
      <c r="R727" s="824">
        <v>275233.27299999999</v>
      </c>
      <c r="S727" s="824">
        <v>481658.22769999999</v>
      </c>
      <c r="T727" s="824">
        <v>299312.79070000001</v>
      </c>
      <c r="U727" s="824">
        <v>523797.3836</v>
      </c>
    </row>
    <row r="728" spans="1:21" ht="14.5">
      <c r="A728" s="823" t="s">
        <v>1182</v>
      </c>
      <c r="B728" s="823" t="s">
        <v>216</v>
      </c>
      <c r="C728" s="823" t="s">
        <v>248</v>
      </c>
      <c r="D728" s="823" t="s">
        <v>481</v>
      </c>
      <c r="E728" s="823" t="s">
        <v>252</v>
      </c>
      <c r="F728" s="823" t="s">
        <v>1181</v>
      </c>
      <c r="G728" s="823" t="s">
        <v>44</v>
      </c>
      <c r="H728" s="824">
        <v>95043.802500000005</v>
      </c>
      <c r="I728" s="824">
        <v>166326.65429999999</v>
      </c>
      <c r="J728" s="824">
        <v>129517.3444</v>
      </c>
      <c r="K728" s="824">
        <v>226655.35269999999</v>
      </c>
      <c r="L728" s="824">
        <v>163905.6704</v>
      </c>
      <c r="M728" s="824">
        <v>286834.92320000002</v>
      </c>
      <c r="N728" s="824">
        <v>215916.0618</v>
      </c>
      <c r="O728" s="824">
        <v>377853.10830000002</v>
      </c>
      <c r="P728" s="824">
        <v>267434.29729999998</v>
      </c>
      <c r="Q728" s="824">
        <v>468010.02020000003</v>
      </c>
      <c r="R728" s="824">
        <v>301232.94750000001</v>
      </c>
      <c r="S728" s="824">
        <v>527157.65819999995</v>
      </c>
      <c r="T728" s="824">
        <v>334594.12579999998</v>
      </c>
      <c r="U728" s="824">
        <v>585539.72010000004</v>
      </c>
    </row>
    <row r="729" spans="1:21" ht="14.5">
      <c r="A729" s="823" t="s">
        <v>1182</v>
      </c>
      <c r="B729" s="823" t="s">
        <v>216</v>
      </c>
      <c r="C729" s="823" t="s">
        <v>248</v>
      </c>
      <c r="D729" s="823" t="s">
        <v>481</v>
      </c>
      <c r="E729" s="823" t="s">
        <v>252</v>
      </c>
      <c r="F729" s="823" t="s">
        <v>1182</v>
      </c>
      <c r="G729" s="823" t="s">
        <v>21</v>
      </c>
      <c r="H729" s="824">
        <v>105000.00780000001</v>
      </c>
      <c r="I729" s="824">
        <v>168000.01500000001</v>
      </c>
      <c r="J729" s="824">
        <v>147000.01089999999</v>
      </c>
      <c r="K729" s="824">
        <v>235200.02100000001</v>
      </c>
      <c r="L729" s="824">
        <v>189000.01420000001</v>
      </c>
      <c r="M729" s="824">
        <v>302400.02710000001</v>
      </c>
      <c r="N729" s="824">
        <v>252000.01879999999</v>
      </c>
      <c r="O729" s="824">
        <v>403200.03610000003</v>
      </c>
      <c r="P729" s="824">
        <v>315000.02350000001</v>
      </c>
      <c r="Q729" s="824">
        <v>504000.04509999999</v>
      </c>
      <c r="R729" s="824">
        <v>357000.02669999999</v>
      </c>
      <c r="S729" s="824">
        <v>571200.05110000004</v>
      </c>
      <c r="T729" s="824">
        <v>399000.02970000001</v>
      </c>
      <c r="U729" s="824">
        <v>638400.05720000004</v>
      </c>
    </row>
    <row r="730" spans="1:21" ht="14.5">
      <c r="A730" s="823" t="s">
        <v>1182</v>
      </c>
      <c r="B730" s="823" t="s">
        <v>216</v>
      </c>
      <c r="C730" s="823" t="s">
        <v>248</v>
      </c>
      <c r="D730" s="823" t="s">
        <v>481</v>
      </c>
      <c r="E730" s="823" t="s">
        <v>1061</v>
      </c>
      <c r="F730" s="823" t="s">
        <v>1179</v>
      </c>
      <c r="G730" s="823" t="s">
        <v>165</v>
      </c>
      <c r="H730" s="824">
        <v>124533.84910000001</v>
      </c>
      <c r="I730" s="824">
        <v>217934.2359</v>
      </c>
      <c r="J730" s="824">
        <v>161749.24729999999</v>
      </c>
      <c r="K730" s="824">
        <v>283061.18280000001</v>
      </c>
      <c r="L730" s="824">
        <v>194438.62210000001</v>
      </c>
      <c r="M730" s="824">
        <v>340267.58870000002</v>
      </c>
      <c r="N730" s="824">
        <v>233525.60829999999</v>
      </c>
      <c r="O730" s="824">
        <v>408669.81459999998</v>
      </c>
      <c r="P730" s="824">
        <v>274966.20929999999</v>
      </c>
      <c r="Q730" s="824">
        <v>481190.86629999999</v>
      </c>
      <c r="R730" s="824">
        <v>301328.59330000001</v>
      </c>
      <c r="S730" s="824">
        <v>527325.03839999996</v>
      </c>
      <c r="T730" s="824">
        <v>326720.27840000001</v>
      </c>
      <c r="U730" s="824">
        <v>571760.48730000004</v>
      </c>
    </row>
    <row r="731" spans="1:21" ht="14.5">
      <c r="A731" s="823" t="s">
        <v>1182</v>
      </c>
      <c r="B731" s="823" t="s">
        <v>216</v>
      </c>
      <c r="C731" s="823" t="s">
        <v>248</v>
      </c>
      <c r="D731" s="823" t="s">
        <v>481</v>
      </c>
      <c r="E731" s="823" t="s">
        <v>1061</v>
      </c>
      <c r="F731" s="823" t="s">
        <v>1180</v>
      </c>
      <c r="G731" s="823" t="s">
        <v>19</v>
      </c>
      <c r="H731" s="824">
        <v>110127.84910000001</v>
      </c>
      <c r="I731" s="824">
        <v>192723.736</v>
      </c>
      <c r="J731" s="824">
        <v>144379.7274</v>
      </c>
      <c r="K731" s="824">
        <v>252664.52290000001</v>
      </c>
      <c r="L731" s="824">
        <v>175704.94209999999</v>
      </c>
      <c r="M731" s="824">
        <v>307483.64880000002</v>
      </c>
      <c r="N731" s="824">
        <v>215744.4884</v>
      </c>
      <c r="O731" s="824">
        <v>377552.85460000002</v>
      </c>
      <c r="P731" s="824">
        <v>256267.80929999999</v>
      </c>
      <c r="Q731" s="824">
        <v>448468.66639999999</v>
      </c>
      <c r="R731" s="824">
        <v>282436.15340000001</v>
      </c>
      <c r="S731" s="824">
        <v>494263.26850000001</v>
      </c>
      <c r="T731" s="824">
        <v>307169.27850000001</v>
      </c>
      <c r="U731" s="824">
        <v>537546.23739999998</v>
      </c>
    </row>
    <row r="732" spans="1:21" ht="14.5">
      <c r="A732" s="823" t="s">
        <v>1182</v>
      </c>
      <c r="B732" s="823" t="s">
        <v>216</v>
      </c>
      <c r="C732" s="823" t="s">
        <v>248</v>
      </c>
      <c r="D732" s="823" t="s">
        <v>481</v>
      </c>
      <c r="E732" s="823" t="s">
        <v>1061</v>
      </c>
      <c r="F732" s="823" t="s">
        <v>1181</v>
      </c>
      <c r="G732" s="823" t="s">
        <v>44</v>
      </c>
      <c r="H732" s="824">
        <v>97361.885500000004</v>
      </c>
      <c r="I732" s="824">
        <v>170383.2996</v>
      </c>
      <c r="J732" s="824">
        <v>132648.3388</v>
      </c>
      <c r="K732" s="824">
        <v>232134.59299999999</v>
      </c>
      <c r="L732" s="824">
        <v>167846.82750000001</v>
      </c>
      <c r="M732" s="824">
        <v>293731.94799999997</v>
      </c>
      <c r="N732" s="824">
        <v>221086.266</v>
      </c>
      <c r="O732" s="824">
        <v>386900.96539999999</v>
      </c>
      <c r="P732" s="824">
        <v>273817.67239999998</v>
      </c>
      <c r="Q732" s="824">
        <v>479180.92670000001</v>
      </c>
      <c r="R732" s="824">
        <v>308407.46340000001</v>
      </c>
      <c r="S732" s="824">
        <v>539713.06110000005</v>
      </c>
      <c r="T732" s="824">
        <v>342545.6704</v>
      </c>
      <c r="U732" s="824">
        <v>599454.92319999996</v>
      </c>
    </row>
    <row r="733" spans="1:21" ht="14.5">
      <c r="A733" s="823" t="s">
        <v>1182</v>
      </c>
      <c r="B733" s="823" t="s">
        <v>216</v>
      </c>
      <c r="C733" s="823" t="s">
        <v>248</v>
      </c>
      <c r="D733" s="823" t="s">
        <v>481</v>
      </c>
      <c r="E733" s="823" t="s">
        <v>1061</v>
      </c>
      <c r="F733" s="823" t="s">
        <v>1182</v>
      </c>
      <c r="G733" s="823" t="s">
        <v>21</v>
      </c>
      <c r="H733" s="824">
        <v>107754.00139999999</v>
      </c>
      <c r="I733" s="824">
        <v>172406.40489999999</v>
      </c>
      <c r="J733" s="824">
        <v>150855.60200000001</v>
      </c>
      <c r="K733" s="824">
        <v>241368.96679999999</v>
      </c>
      <c r="L733" s="824">
        <v>193957.20259999999</v>
      </c>
      <c r="M733" s="824">
        <v>310331.52879999997</v>
      </c>
      <c r="N733" s="824">
        <v>258609.6035</v>
      </c>
      <c r="O733" s="824">
        <v>413775.37170000002</v>
      </c>
      <c r="P733" s="824">
        <v>323262.00439999998</v>
      </c>
      <c r="Q733" s="824">
        <v>517219.21460000001</v>
      </c>
      <c r="R733" s="824">
        <v>366363.60499999998</v>
      </c>
      <c r="S733" s="824">
        <v>586181.77670000005</v>
      </c>
      <c r="T733" s="824">
        <v>409465.20559999999</v>
      </c>
      <c r="U733" s="824">
        <v>655144.33860000002</v>
      </c>
    </row>
    <row r="734" spans="1:21" ht="14.5">
      <c r="A734" s="823" t="s">
        <v>1182</v>
      </c>
      <c r="B734" s="823" t="s">
        <v>216</v>
      </c>
      <c r="C734" s="823" t="s">
        <v>248</v>
      </c>
      <c r="D734" s="823" t="s">
        <v>481</v>
      </c>
      <c r="E734" s="823" t="s">
        <v>253</v>
      </c>
      <c r="F734" s="823" t="s">
        <v>1179</v>
      </c>
      <c r="G734" s="823" t="s">
        <v>165</v>
      </c>
      <c r="H734" s="824">
        <v>121380.3521</v>
      </c>
      <c r="I734" s="824">
        <v>212415.61610000001</v>
      </c>
      <c r="J734" s="824">
        <v>157670.58559999999</v>
      </c>
      <c r="K734" s="824">
        <v>275923.52490000002</v>
      </c>
      <c r="L734" s="824">
        <v>189547.53630000001</v>
      </c>
      <c r="M734" s="824">
        <v>331708.18849999999</v>
      </c>
      <c r="N734" s="824">
        <v>227670.66390000001</v>
      </c>
      <c r="O734" s="824">
        <v>398423.6618</v>
      </c>
      <c r="P734" s="824">
        <v>268085.00709999999</v>
      </c>
      <c r="Q734" s="824">
        <v>469148.7623</v>
      </c>
      <c r="R734" s="824">
        <v>293793.27399999998</v>
      </c>
      <c r="S734" s="824">
        <v>514138.22950000002</v>
      </c>
      <c r="T734" s="824">
        <v>318563.53399999999</v>
      </c>
      <c r="U734" s="824">
        <v>557486.18429999996</v>
      </c>
    </row>
    <row r="735" spans="1:21" ht="14.5">
      <c r="A735" s="823" t="s">
        <v>1182</v>
      </c>
      <c r="B735" s="823" t="s">
        <v>216</v>
      </c>
      <c r="C735" s="823" t="s">
        <v>248</v>
      </c>
      <c r="D735" s="823" t="s">
        <v>481</v>
      </c>
      <c r="E735" s="823" t="s">
        <v>253</v>
      </c>
      <c r="F735" s="823" t="s">
        <v>1180</v>
      </c>
      <c r="G735" s="823" t="s">
        <v>19</v>
      </c>
      <c r="H735" s="824">
        <v>107274.47689999999</v>
      </c>
      <c r="I735" s="824">
        <v>187730.33439999999</v>
      </c>
      <c r="J735" s="824">
        <v>140662.93040000001</v>
      </c>
      <c r="K735" s="824">
        <v>246160.12820000001</v>
      </c>
      <c r="L735" s="824">
        <v>171204.141</v>
      </c>
      <c r="M735" s="824">
        <v>299607.24660000001</v>
      </c>
      <c r="N735" s="824">
        <v>210259.98360000001</v>
      </c>
      <c r="O735" s="824">
        <v>367954.97129999998</v>
      </c>
      <c r="P735" s="824">
        <v>249776.15669999999</v>
      </c>
      <c r="Q735" s="824">
        <v>437108.27429999999</v>
      </c>
      <c r="R735" s="824">
        <v>275294.42619999999</v>
      </c>
      <c r="S735" s="824">
        <v>481765.24579999998</v>
      </c>
      <c r="T735" s="824">
        <v>299419.84610000002</v>
      </c>
      <c r="U735" s="824">
        <v>523984.73060000001</v>
      </c>
    </row>
    <row r="736" spans="1:21" ht="14.5">
      <c r="A736" s="823" t="s">
        <v>1182</v>
      </c>
      <c r="B736" s="823" t="s">
        <v>216</v>
      </c>
      <c r="C736" s="823" t="s">
        <v>248</v>
      </c>
      <c r="D736" s="823" t="s">
        <v>481</v>
      </c>
      <c r="E736" s="823" t="s">
        <v>253</v>
      </c>
      <c r="F736" s="823" t="s">
        <v>1181</v>
      </c>
      <c r="G736" s="823" t="s">
        <v>44</v>
      </c>
      <c r="H736" s="824">
        <v>94772.211299999995</v>
      </c>
      <c r="I736" s="824">
        <v>165851.36979999999</v>
      </c>
      <c r="J736" s="824">
        <v>129099.0096</v>
      </c>
      <c r="K736" s="824">
        <v>225923.26680000001</v>
      </c>
      <c r="L736" s="824">
        <v>163339.67559999999</v>
      </c>
      <c r="M736" s="824">
        <v>285844.43239999999</v>
      </c>
      <c r="N736" s="824">
        <v>215133.17819999999</v>
      </c>
      <c r="O736" s="824">
        <v>376483.06180000002</v>
      </c>
      <c r="P736" s="824">
        <v>266429.23269999999</v>
      </c>
      <c r="Q736" s="824">
        <v>466251.15710000001</v>
      </c>
      <c r="R736" s="824">
        <v>300073.8824</v>
      </c>
      <c r="S736" s="824">
        <v>525129.29410000006</v>
      </c>
      <c r="T736" s="824">
        <v>333276.35600000003</v>
      </c>
      <c r="U736" s="824">
        <v>583233.62289999996</v>
      </c>
    </row>
    <row r="737" spans="1:21" ht="14.5">
      <c r="A737" s="823" t="s">
        <v>1182</v>
      </c>
      <c r="B737" s="823" t="s">
        <v>216</v>
      </c>
      <c r="C737" s="823" t="s">
        <v>248</v>
      </c>
      <c r="D737" s="823" t="s">
        <v>481</v>
      </c>
      <c r="E737" s="823" t="s">
        <v>253</v>
      </c>
      <c r="F737" s="823" t="s">
        <v>1182</v>
      </c>
      <c r="G737" s="823" t="s">
        <v>21</v>
      </c>
      <c r="H737" s="824">
        <v>105033.947</v>
      </c>
      <c r="I737" s="824">
        <v>168054.31770000001</v>
      </c>
      <c r="J737" s="824">
        <v>147047.5258</v>
      </c>
      <c r="K737" s="824">
        <v>235276.04459999999</v>
      </c>
      <c r="L737" s="824">
        <v>189061.10449999999</v>
      </c>
      <c r="M737" s="824">
        <v>302497.77169999998</v>
      </c>
      <c r="N737" s="824">
        <v>252081.47270000001</v>
      </c>
      <c r="O737" s="824">
        <v>403330.36229999998</v>
      </c>
      <c r="P737" s="824">
        <v>315101.84080000001</v>
      </c>
      <c r="Q737" s="824">
        <v>504162.95280000003</v>
      </c>
      <c r="R737" s="824">
        <v>357115.41960000002</v>
      </c>
      <c r="S737" s="824">
        <v>571384.68000000005</v>
      </c>
      <c r="T737" s="824">
        <v>399128.99839999998</v>
      </c>
      <c r="U737" s="824">
        <v>638606.40689999994</v>
      </c>
    </row>
    <row r="738" spans="1:21" ht="14.5">
      <c r="A738" s="823" t="s">
        <v>1182</v>
      </c>
      <c r="B738" s="823" t="s">
        <v>216</v>
      </c>
      <c r="C738" s="823" t="s">
        <v>248</v>
      </c>
      <c r="D738" s="823" t="s">
        <v>481</v>
      </c>
      <c r="E738" s="823" t="s">
        <v>1062</v>
      </c>
      <c r="F738" s="823" t="s">
        <v>1179</v>
      </c>
      <c r="G738" s="823" t="s">
        <v>165</v>
      </c>
      <c r="H738" s="824">
        <v>118193.60129999999</v>
      </c>
      <c r="I738" s="824">
        <v>206838.80220000001</v>
      </c>
      <c r="J738" s="824">
        <v>153469.84599999999</v>
      </c>
      <c r="K738" s="824">
        <v>268572.23050000001</v>
      </c>
      <c r="L738" s="824">
        <v>184455.32139999999</v>
      </c>
      <c r="M738" s="824">
        <v>322796.8124</v>
      </c>
      <c r="N738" s="824">
        <v>221485.41209999999</v>
      </c>
      <c r="O738" s="824">
        <v>387599.47120000003</v>
      </c>
      <c r="P738" s="824">
        <v>260756.51869999999</v>
      </c>
      <c r="Q738" s="824">
        <v>456323.90769999998</v>
      </c>
      <c r="R738" s="824">
        <v>285742.04619999998</v>
      </c>
      <c r="S738" s="824">
        <v>500048.58069999999</v>
      </c>
      <c r="T738" s="824">
        <v>309785.35550000001</v>
      </c>
      <c r="U738" s="824">
        <v>542124.37230000005</v>
      </c>
    </row>
    <row r="739" spans="1:21" ht="14.5">
      <c r="A739" s="823" t="s">
        <v>1182</v>
      </c>
      <c r="B739" s="823" t="s">
        <v>216</v>
      </c>
      <c r="C739" s="823" t="s">
        <v>248</v>
      </c>
      <c r="D739" s="823" t="s">
        <v>481</v>
      </c>
      <c r="E739" s="823" t="s">
        <v>1062</v>
      </c>
      <c r="F739" s="823" t="s">
        <v>1180</v>
      </c>
      <c r="G739" s="823" t="s">
        <v>19</v>
      </c>
      <c r="H739" s="824">
        <v>104687.97629999999</v>
      </c>
      <c r="I739" s="824">
        <v>183203.95860000001</v>
      </c>
      <c r="J739" s="824">
        <v>137185.92120000001</v>
      </c>
      <c r="K739" s="824">
        <v>240075.36199999999</v>
      </c>
      <c r="L739" s="824">
        <v>166892.49650000001</v>
      </c>
      <c r="M739" s="824">
        <v>292061.8688</v>
      </c>
      <c r="N739" s="824">
        <v>204815.6122</v>
      </c>
      <c r="O739" s="824">
        <v>358427.32140000002</v>
      </c>
      <c r="P739" s="824">
        <v>243226.76879999999</v>
      </c>
      <c r="Q739" s="824">
        <v>425646.84539999999</v>
      </c>
      <c r="R739" s="824">
        <v>268030.38370000001</v>
      </c>
      <c r="S739" s="824">
        <v>469053.1716</v>
      </c>
      <c r="T739" s="824">
        <v>291456.29320000001</v>
      </c>
      <c r="U739" s="824">
        <v>510048.51319999999</v>
      </c>
    </row>
    <row r="740" spans="1:21" ht="14.5">
      <c r="A740" s="823" t="s">
        <v>1182</v>
      </c>
      <c r="B740" s="823" t="s">
        <v>216</v>
      </c>
      <c r="C740" s="823" t="s">
        <v>248</v>
      </c>
      <c r="D740" s="823" t="s">
        <v>481</v>
      </c>
      <c r="E740" s="823" t="s">
        <v>1062</v>
      </c>
      <c r="F740" s="823" t="s">
        <v>1181</v>
      </c>
      <c r="G740" s="823" t="s">
        <v>44</v>
      </c>
      <c r="H740" s="824">
        <v>92725.717300000004</v>
      </c>
      <c r="I740" s="824">
        <v>162270.00520000001</v>
      </c>
      <c r="J740" s="824">
        <v>126386.3472</v>
      </c>
      <c r="K740" s="824">
        <v>221176.10759999999</v>
      </c>
      <c r="L740" s="824">
        <v>159964.51010000001</v>
      </c>
      <c r="M740" s="824">
        <v>279937.89270000003</v>
      </c>
      <c r="N740" s="824">
        <v>210745.8535</v>
      </c>
      <c r="O740" s="824">
        <v>368805.24369999999</v>
      </c>
      <c r="P740" s="824">
        <v>261050.91690000001</v>
      </c>
      <c r="Q740" s="824">
        <v>456839.10460000002</v>
      </c>
      <c r="R740" s="824">
        <v>294058.42589999997</v>
      </c>
      <c r="S740" s="824">
        <v>514602.2452</v>
      </c>
      <c r="T740" s="824">
        <v>326642.5748</v>
      </c>
      <c r="U740" s="824">
        <v>571624.50589999999</v>
      </c>
    </row>
    <row r="741" spans="1:21" ht="14.5">
      <c r="A741" s="823" t="s">
        <v>1182</v>
      </c>
      <c r="B741" s="823" t="s">
        <v>216</v>
      </c>
      <c r="C741" s="823" t="s">
        <v>248</v>
      </c>
      <c r="D741" s="823" t="s">
        <v>481</v>
      </c>
      <c r="E741" s="823" t="s">
        <v>1062</v>
      </c>
      <c r="F741" s="823" t="s">
        <v>1182</v>
      </c>
      <c r="G741" s="823" t="s">
        <v>21</v>
      </c>
      <c r="H741" s="824">
        <v>102246.01089999999</v>
      </c>
      <c r="I741" s="824">
        <v>163593.61979999999</v>
      </c>
      <c r="J741" s="824">
        <v>143144.41510000001</v>
      </c>
      <c r="K741" s="824">
        <v>229031.06770000001</v>
      </c>
      <c r="L741" s="824">
        <v>184042.81950000001</v>
      </c>
      <c r="M741" s="824">
        <v>294468.51569999999</v>
      </c>
      <c r="N741" s="824">
        <v>245390.42610000001</v>
      </c>
      <c r="O741" s="824">
        <v>392624.6875</v>
      </c>
      <c r="P741" s="824">
        <v>306738.03259999998</v>
      </c>
      <c r="Q741" s="824">
        <v>490780.85930000001</v>
      </c>
      <c r="R741" s="824">
        <v>347636.43689999997</v>
      </c>
      <c r="S741" s="824">
        <v>556218.30740000005</v>
      </c>
      <c r="T741" s="824">
        <v>388534.84120000002</v>
      </c>
      <c r="U741" s="824">
        <v>621655.75529999996</v>
      </c>
    </row>
    <row r="742" spans="1:21" ht="14.5">
      <c r="A742" s="823" t="s">
        <v>1182</v>
      </c>
      <c r="B742" s="823" t="s">
        <v>216</v>
      </c>
      <c r="C742" s="823" t="s">
        <v>248</v>
      </c>
      <c r="D742" s="823" t="s">
        <v>481</v>
      </c>
      <c r="E742" s="823" t="s">
        <v>254</v>
      </c>
      <c r="F742" s="823" t="s">
        <v>1179</v>
      </c>
      <c r="G742" s="823" t="s">
        <v>165</v>
      </c>
      <c r="H742" s="824">
        <v>123302.37910000001</v>
      </c>
      <c r="I742" s="824">
        <v>215779.16339999999</v>
      </c>
      <c r="J742" s="824">
        <v>160227.65340000001</v>
      </c>
      <c r="K742" s="824">
        <v>280398.3934</v>
      </c>
      <c r="L742" s="824">
        <v>192663.20449999999</v>
      </c>
      <c r="M742" s="824">
        <v>337160.6079</v>
      </c>
      <c r="N742" s="824">
        <v>231480.90789999999</v>
      </c>
      <c r="O742" s="824">
        <v>405091.58880000003</v>
      </c>
      <c r="P742" s="824">
        <v>272616.2868</v>
      </c>
      <c r="Q742" s="824">
        <v>477078.50199999998</v>
      </c>
      <c r="R742" s="824">
        <v>298778.7843</v>
      </c>
      <c r="S742" s="824">
        <v>522862.87239999999</v>
      </c>
      <c r="T742" s="824">
        <v>324016.87219999998</v>
      </c>
      <c r="U742" s="824">
        <v>567029.52630000003</v>
      </c>
    </row>
    <row r="743" spans="1:21" ht="14.5">
      <c r="A743" s="823" t="s">
        <v>1182</v>
      </c>
      <c r="B743" s="823" t="s">
        <v>216</v>
      </c>
      <c r="C743" s="823" t="s">
        <v>248</v>
      </c>
      <c r="D743" s="823" t="s">
        <v>481</v>
      </c>
      <c r="E743" s="823" t="s">
        <v>254</v>
      </c>
      <c r="F743" s="823" t="s">
        <v>1180</v>
      </c>
      <c r="G743" s="823" t="s">
        <v>19</v>
      </c>
      <c r="H743" s="824">
        <v>108746.3159</v>
      </c>
      <c r="I743" s="824">
        <v>190306.0528</v>
      </c>
      <c r="J743" s="824">
        <v>142677.20000000001</v>
      </c>
      <c r="K743" s="824">
        <v>249685.1</v>
      </c>
      <c r="L743" s="824">
        <v>173734.3811</v>
      </c>
      <c r="M743" s="824">
        <v>304035.16690000001</v>
      </c>
      <c r="N743" s="824">
        <v>213514.56700000001</v>
      </c>
      <c r="O743" s="824">
        <v>373650.49229999998</v>
      </c>
      <c r="P743" s="824">
        <v>253723.1109</v>
      </c>
      <c r="Q743" s="824">
        <v>444015.44410000002</v>
      </c>
      <c r="R743" s="824">
        <v>279689.54700000002</v>
      </c>
      <c r="S743" s="824">
        <v>489456.70730000001</v>
      </c>
      <c r="T743" s="824">
        <v>304262.21490000002</v>
      </c>
      <c r="U743" s="824">
        <v>532458.87620000006</v>
      </c>
    </row>
    <row r="744" spans="1:21" ht="14.5">
      <c r="A744" s="823" t="s">
        <v>1182</v>
      </c>
      <c r="B744" s="823" t="s">
        <v>216</v>
      </c>
      <c r="C744" s="823" t="s">
        <v>248</v>
      </c>
      <c r="D744" s="823" t="s">
        <v>481</v>
      </c>
      <c r="E744" s="823" t="s">
        <v>254</v>
      </c>
      <c r="F744" s="823" t="s">
        <v>1181</v>
      </c>
      <c r="G744" s="823" t="s">
        <v>44</v>
      </c>
      <c r="H744" s="824">
        <v>95837.153999999995</v>
      </c>
      <c r="I744" s="824">
        <v>167715.01939999999</v>
      </c>
      <c r="J744" s="824">
        <v>130475.6073</v>
      </c>
      <c r="K744" s="824">
        <v>228332.31270000001</v>
      </c>
      <c r="L744" s="824">
        <v>165025.17939999999</v>
      </c>
      <c r="M744" s="824">
        <v>288794.06390000001</v>
      </c>
      <c r="N744" s="824">
        <v>217295.84450000001</v>
      </c>
      <c r="O744" s="824">
        <v>380267.72779999999</v>
      </c>
      <c r="P744" s="824">
        <v>269053.18540000002</v>
      </c>
      <c r="Q744" s="824">
        <v>470843.07449999999</v>
      </c>
      <c r="R744" s="824">
        <v>302987.7194</v>
      </c>
      <c r="S744" s="824">
        <v>530228.50899999996</v>
      </c>
      <c r="T744" s="824">
        <v>336465.96539999999</v>
      </c>
      <c r="U744" s="824">
        <v>588815.43940000003</v>
      </c>
    </row>
    <row r="745" spans="1:21" ht="14.5">
      <c r="A745" s="823" t="s">
        <v>1182</v>
      </c>
      <c r="B745" s="823" t="s">
        <v>216</v>
      </c>
      <c r="C745" s="823" t="s">
        <v>248</v>
      </c>
      <c r="D745" s="823" t="s">
        <v>481</v>
      </c>
      <c r="E745" s="823" t="s">
        <v>254</v>
      </c>
      <c r="F745" s="823" t="s">
        <v>1182</v>
      </c>
      <c r="G745" s="823" t="s">
        <v>21</v>
      </c>
      <c r="H745" s="824">
        <v>106727.07339999999</v>
      </c>
      <c r="I745" s="824">
        <v>170763.32010000001</v>
      </c>
      <c r="J745" s="824">
        <v>149417.90280000001</v>
      </c>
      <c r="K745" s="824">
        <v>239068.64799999999</v>
      </c>
      <c r="L745" s="824">
        <v>192108.73209999999</v>
      </c>
      <c r="M745" s="824">
        <v>307373.97600000002</v>
      </c>
      <c r="N745" s="824">
        <v>256144.9762</v>
      </c>
      <c r="O745" s="824">
        <v>409831.96799999999</v>
      </c>
      <c r="P745" s="824">
        <v>320181.22029999999</v>
      </c>
      <c r="Q745" s="824">
        <v>512289.95990000002</v>
      </c>
      <c r="R745" s="824">
        <v>362872.04969999997</v>
      </c>
      <c r="S745" s="824">
        <v>580595.28799999994</v>
      </c>
      <c r="T745" s="824">
        <v>405562.87900000002</v>
      </c>
      <c r="U745" s="824">
        <v>648900.61600000004</v>
      </c>
    </row>
    <row r="746" spans="1:21" ht="14.5">
      <c r="A746" s="823" t="s">
        <v>1182</v>
      </c>
      <c r="B746" s="823" t="s">
        <v>216</v>
      </c>
      <c r="C746" s="823" t="s">
        <v>248</v>
      </c>
      <c r="D746" s="823" t="s">
        <v>481</v>
      </c>
      <c r="E746" s="823" t="s">
        <v>1063</v>
      </c>
      <c r="F746" s="823" t="s">
        <v>1179</v>
      </c>
      <c r="G746" s="823" t="s">
        <v>165</v>
      </c>
      <c r="H746" s="824">
        <v>119491.5751</v>
      </c>
      <c r="I746" s="824">
        <v>209110.25649999999</v>
      </c>
      <c r="J746" s="824">
        <v>155235.5912</v>
      </c>
      <c r="K746" s="824">
        <v>271662.28470000002</v>
      </c>
      <c r="L746" s="824">
        <v>186632.9914</v>
      </c>
      <c r="M746" s="824">
        <v>326607.73499999999</v>
      </c>
      <c r="N746" s="824">
        <v>224190.7206</v>
      </c>
      <c r="O746" s="824">
        <v>392333.761</v>
      </c>
      <c r="P746" s="824">
        <v>264001.00579999998</v>
      </c>
      <c r="Q746" s="824">
        <v>462001.76</v>
      </c>
      <c r="R746" s="824">
        <v>289323.66389999999</v>
      </c>
      <c r="S746" s="824">
        <v>506316.4118</v>
      </c>
      <c r="T746" s="824">
        <v>313731.62050000002</v>
      </c>
      <c r="U746" s="824">
        <v>549030.33589999995</v>
      </c>
    </row>
    <row r="747" spans="1:21" ht="14.5">
      <c r="A747" s="823" t="s">
        <v>1182</v>
      </c>
      <c r="B747" s="823" t="s">
        <v>216</v>
      </c>
      <c r="C747" s="823" t="s">
        <v>248</v>
      </c>
      <c r="D747" s="823" t="s">
        <v>481</v>
      </c>
      <c r="E747" s="823" t="s">
        <v>1063</v>
      </c>
      <c r="F747" s="823" t="s">
        <v>1180</v>
      </c>
      <c r="G747" s="823" t="s">
        <v>19</v>
      </c>
      <c r="H747" s="824">
        <v>105535.7622</v>
      </c>
      <c r="I747" s="824">
        <v>184687.584</v>
      </c>
      <c r="J747" s="824">
        <v>138408.8683</v>
      </c>
      <c r="K747" s="824">
        <v>242215.51949999999</v>
      </c>
      <c r="L747" s="824">
        <v>168484.73850000001</v>
      </c>
      <c r="M747" s="824">
        <v>294848.29220000003</v>
      </c>
      <c r="N747" s="824">
        <v>206965.26010000001</v>
      </c>
      <c r="O747" s="824">
        <v>362189.20520000003</v>
      </c>
      <c r="P747" s="824">
        <v>245886.93030000001</v>
      </c>
      <c r="Q747" s="824">
        <v>430302.12790000002</v>
      </c>
      <c r="R747" s="824">
        <v>271021.61210000003</v>
      </c>
      <c r="S747" s="824">
        <v>474287.82120000001</v>
      </c>
      <c r="T747" s="824">
        <v>294791.58880000003</v>
      </c>
      <c r="U747" s="824">
        <v>515885.28029999998</v>
      </c>
    </row>
    <row r="748" spans="1:21" ht="14.5">
      <c r="A748" s="823" t="s">
        <v>1182</v>
      </c>
      <c r="B748" s="823" t="s">
        <v>216</v>
      </c>
      <c r="C748" s="823" t="s">
        <v>248</v>
      </c>
      <c r="D748" s="823" t="s">
        <v>481</v>
      </c>
      <c r="E748" s="823" t="s">
        <v>1063</v>
      </c>
      <c r="F748" s="823" t="s">
        <v>1181</v>
      </c>
      <c r="G748" s="823" t="s">
        <v>44</v>
      </c>
      <c r="H748" s="824">
        <v>93164.084900000002</v>
      </c>
      <c r="I748" s="824">
        <v>163037.14859999999</v>
      </c>
      <c r="J748" s="824">
        <v>126885.7398</v>
      </c>
      <c r="K748" s="824">
        <v>222050.0448</v>
      </c>
      <c r="L748" s="824">
        <v>160522.17879999999</v>
      </c>
      <c r="M748" s="824">
        <v>280913.81300000002</v>
      </c>
      <c r="N748" s="824">
        <v>211404.73980000001</v>
      </c>
      <c r="O748" s="824">
        <v>369958.29470000003</v>
      </c>
      <c r="P748" s="824">
        <v>261795.1447</v>
      </c>
      <c r="Q748" s="824">
        <v>458141.50319999998</v>
      </c>
      <c r="R748" s="824">
        <v>294841.908</v>
      </c>
      <c r="S748" s="824">
        <v>515973.33889999997</v>
      </c>
      <c r="T748" s="824">
        <v>327451.19919999997</v>
      </c>
      <c r="U748" s="824">
        <v>573039.59849999996</v>
      </c>
    </row>
    <row r="749" spans="1:21" ht="14.5">
      <c r="A749" s="823" t="s">
        <v>1182</v>
      </c>
      <c r="B749" s="823" t="s">
        <v>216</v>
      </c>
      <c r="C749" s="823" t="s">
        <v>248</v>
      </c>
      <c r="D749" s="823" t="s">
        <v>481</v>
      </c>
      <c r="E749" s="823" t="s">
        <v>1063</v>
      </c>
      <c r="F749" s="823" t="s">
        <v>1182</v>
      </c>
      <c r="G749" s="823" t="s">
        <v>21</v>
      </c>
      <c r="H749" s="824">
        <v>103408.6989</v>
      </c>
      <c r="I749" s="824">
        <v>165453.92069999999</v>
      </c>
      <c r="J749" s="824">
        <v>144772.17850000001</v>
      </c>
      <c r="K749" s="824">
        <v>231635.4889</v>
      </c>
      <c r="L749" s="824">
        <v>186135.658</v>
      </c>
      <c r="M749" s="824">
        <v>297817.05729999999</v>
      </c>
      <c r="N749" s="824">
        <v>248180.8774</v>
      </c>
      <c r="O749" s="824">
        <v>397089.40970000002</v>
      </c>
      <c r="P749" s="824">
        <v>310226.09669999999</v>
      </c>
      <c r="Q749" s="824">
        <v>496361.76209999999</v>
      </c>
      <c r="R749" s="824">
        <v>351589.57630000002</v>
      </c>
      <c r="S749" s="824">
        <v>562543.33039999998</v>
      </c>
      <c r="T749" s="824">
        <v>392953.05579999997</v>
      </c>
      <c r="U749" s="824">
        <v>628724.89870000002</v>
      </c>
    </row>
    <row r="750" spans="1:21" ht="14.5">
      <c r="A750" s="823" t="s">
        <v>1182</v>
      </c>
      <c r="B750" s="823" t="s">
        <v>216</v>
      </c>
      <c r="C750" s="823" t="s">
        <v>248</v>
      </c>
      <c r="D750" s="823" t="s">
        <v>481</v>
      </c>
      <c r="E750" s="823" t="s">
        <v>188</v>
      </c>
      <c r="F750" s="823" t="s">
        <v>1179</v>
      </c>
      <c r="G750" s="823" t="s">
        <v>165</v>
      </c>
      <c r="H750" s="824">
        <v>120099.00320000001</v>
      </c>
      <c r="I750" s="824">
        <v>210173.25580000001</v>
      </c>
      <c r="J750" s="824">
        <v>155965.87719999999</v>
      </c>
      <c r="K750" s="824">
        <v>272940.28519999998</v>
      </c>
      <c r="L750" s="824">
        <v>187470.42819999999</v>
      </c>
      <c r="M750" s="824">
        <v>328073.24930000002</v>
      </c>
      <c r="N750" s="824">
        <v>225130.50630000001</v>
      </c>
      <c r="O750" s="824">
        <v>393978.386</v>
      </c>
      <c r="P750" s="824">
        <v>265064.15990000003</v>
      </c>
      <c r="Q750" s="824">
        <v>463862.27980000002</v>
      </c>
      <c r="R750" s="824">
        <v>290469.60710000002</v>
      </c>
      <c r="S750" s="824">
        <v>508321.8124</v>
      </c>
      <c r="T750" s="824">
        <v>314927.98239999998</v>
      </c>
      <c r="U750" s="824">
        <v>551123.96900000004</v>
      </c>
    </row>
    <row r="751" spans="1:21" ht="14.5">
      <c r="A751" s="823" t="s">
        <v>1182</v>
      </c>
      <c r="B751" s="823" t="s">
        <v>216</v>
      </c>
      <c r="C751" s="823" t="s">
        <v>248</v>
      </c>
      <c r="D751" s="823" t="s">
        <v>481</v>
      </c>
      <c r="E751" s="823" t="s">
        <v>188</v>
      </c>
      <c r="F751" s="823" t="s">
        <v>1180</v>
      </c>
      <c r="G751" s="823" t="s">
        <v>19</v>
      </c>
      <c r="H751" s="824">
        <v>106293.2527</v>
      </c>
      <c r="I751" s="824">
        <v>186013.1923</v>
      </c>
      <c r="J751" s="824">
        <v>139320.08660000001</v>
      </c>
      <c r="K751" s="824">
        <v>243810.15160000001</v>
      </c>
      <c r="L751" s="824">
        <v>169517.3175</v>
      </c>
      <c r="M751" s="824">
        <v>296655.30560000002</v>
      </c>
      <c r="N751" s="824">
        <v>208090.26560000001</v>
      </c>
      <c r="O751" s="824">
        <v>364157.96480000002</v>
      </c>
      <c r="P751" s="824">
        <v>247144.85920000001</v>
      </c>
      <c r="Q751" s="824">
        <v>432503.5036</v>
      </c>
      <c r="R751" s="824">
        <v>272364.35139999999</v>
      </c>
      <c r="S751" s="824">
        <v>476637.61499999999</v>
      </c>
      <c r="T751" s="824">
        <v>296191.6066</v>
      </c>
      <c r="U751" s="824">
        <v>518335.31150000001</v>
      </c>
    </row>
    <row r="752" spans="1:21" ht="14.5">
      <c r="A752" s="823" t="s">
        <v>1182</v>
      </c>
      <c r="B752" s="823" t="s">
        <v>216</v>
      </c>
      <c r="C752" s="823" t="s">
        <v>248</v>
      </c>
      <c r="D752" s="823" t="s">
        <v>481</v>
      </c>
      <c r="E752" s="823" t="s">
        <v>188</v>
      </c>
      <c r="F752" s="823" t="s">
        <v>1181</v>
      </c>
      <c r="G752" s="823" t="s">
        <v>44</v>
      </c>
      <c r="H752" s="824">
        <v>94062.251000000004</v>
      </c>
      <c r="I752" s="824">
        <v>164608.93919999999</v>
      </c>
      <c r="J752" s="824">
        <v>128181.27959999999</v>
      </c>
      <c r="K752" s="824">
        <v>224317.23939999999</v>
      </c>
      <c r="L752" s="824">
        <v>162216.00870000001</v>
      </c>
      <c r="M752" s="824">
        <v>283878.01520000002</v>
      </c>
      <c r="N752" s="824">
        <v>213691.40349999999</v>
      </c>
      <c r="O752" s="824">
        <v>373959.95610000001</v>
      </c>
      <c r="P752" s="824">
        <v>264679.93430000002</v>
      </c>
      <c r="Q752" s="824">
        <v>463189.88500000001</v>
      </c>
      <c r="R752" s="824">
        <v>298131.32819999999</v>
      </c>
      <c r="S752" s="824">
        <v>521729.82429999998</v>
      </c>
      <c r="T752" s="824">
        <v>331149.95400000003</v>
      </c>
      <c r="U752" s="824">
        <v>579512.41949999996</v>
      </c>
    </row>
    <row r="753" spans="1:21" ht="14.5">
      <c r="A753" s="823" t="s">
        <v>1182</v>
      </c>
      <c r="B753" s="823" t="s">
        <v>216</v>
      </c>
      <c r="C753" s="823" t="s">
        <v>248</v>
      </c>
      <c r="D753" s="823" t="s">
        <v>481</v>
      </c>
      <c r="E753" s="823" t="s">
        <v>188</v>
      </c>
      <c r="F753" s="823" t="s">
        <v>1182</v>
      </c>
      <c r="G753" s="823" t="s">
        <v>21</v>
      </c>
      <c r="H753" s="824">
        <v>103905.1983</v>
      </c>
      <c r="I753" s="824">
        <v>166248.31959999999</v>
      </c>
      <c r="J753" s="824">
        <v>145467.2775</v>
      </c>
      <c r="K753" s="824">
        <v>232747.64739999999</v>
      </c>
      <c r="L753" s="824">
        <v>187029.35680000001</v>
      </c>
      <c r="M753" s="824">
        <v>299246.97529999999</v>
      </c>
      <c r="N753" s="824">
        <v>249372.47570000001</v>
      </c>
      <c r="O753" s="824">
        <v>398995.96710000001</v>
      </c>
      <c r="P753" s="824">
        <v>311715.59460000001</v>
      </c>
      <c r="Q753" s="824">
        <v>498744.95880000002</v>
      </c>
      <c r="R753" s="824">
        <v>353277.674</v>
      </c>
      <c r="S753" s="824">
        <v>565244.28670000006</v>
      </c>
      <c r="T753" s="824">
        <v>394839.75319999998</v>
      </c>
      <c r="U753" s="824">
        <v>631743.61459999997</v>
      </c>
    </row>
    <row r="754" spans="1:21" ht="14.5">
      <c r="A754" s="823" t="s">
        <v>1182</v>
      </c>
      <c r="B754" s="823" t="s">
        <v>216</v>
      </c>
      <c r="C754" s="823" t="s">
        <v>248</v>
      </c>
      <c r="D754" s="823" t="s">
        <v>481</v>
      </c>
      <c r="E754" s="823" t="s">
        <v>255</v>
      </c>
      <c r="F754" s="823" t="s">
        <v>1179</v>
      </c>
      <c r="G754" s="823" t="s">
        <v>165</v>
      </c>
      <c r="H754" s="824">
        <v>118817.65059999999</v>
      </c>
      <c r="I754" s="824">
        <v>207930.88870000001</v>
      </c>
      <c r="J754" s="824">
        <v>154261.16380000001</v>
      </c>
      <c r="K754" s="824">
        <v>269957.03659999999</v>
      </c>
      <c r="L754" s="824">
        <v>185393.31400000001</v>
      </c>
      <c r="M754" s="824">
        <v>324438.29940000002</v>
      </c>
      <c r="N754" s="824">
        <v>222590.34099999999</v>
      </c>
      <c r="O754" s="824">
        <v>389533.0968</v>
      </c>
      <c r="P754" s="824">
        <v>262043.30369999999</v>
      </c>
      <c r="Q754" s="824">
        <v>458575.78149999998</v>
      </c>
      <c r="R754" s="824">
        <v>287145.93030000001</v>
      </c>
      <c r="S754" s="824">
        <v>502505.37800000003</v>
      </c>
      <c r="T754" s="824">
        <v>311292.41989999998</v>
      </c>
      <c r="U754" s="824">
        <v>544761.73479999998</v>
      </c>
    </row>
    <row r="755" spans="1:21" ht="14.5">
      <c r="A755" s="823" t="s">
        <v>1182</v>
      </c>
      <c r="B755" s="823" t="s">
        <v>216</v>
      </c>
      <c r="C755" s="823" t="s">
        <v>248</v>
      </c>
      <c r="D755" s="823" t="s">
        <v>481</v>
      </c>
      <c r="E755" s="823" t="s">
        <v>255</v>
      </c>
      <c r="F755" s="823" t="s">
        <v>1180</v>
      </c>
      <c r="G755" s="823" t="s">
        <v>19</v>
      </c>
      <c r="H755" s="824">
        <v>105312.0258</v>
      </c>
      <c r="I755" s="824">
        <v>184296.04500000001</v>
      </c>
      <c r="J755" s="824">
        <v>137977.2389</v>
      </c>
      <c r="K755" s="824">
        <v>241460.16810000001</v>
      </c>
      <c r="L755" s="824">
        <v>167830.48910000001</v>
      </c>
      <c r="M755" s="824">
        <v>293703.35580000002</v>
      </c>
      <c r="N755" s="824">
        <v>205920.54120000001</v>
      </c>
      <c r="O755" s="824">
        <v>360360.94709999999</v>
      </c>
      <c r="P755" s="824">
        <v>244513.55379999999</v>
      </c>
      <c r="Q755" s="824">
        <v>427898.71919999999</v>
      </c>
      <c r="R755" s="824">
        <v>269434.26789999998</v>
      </c>
      <c r="S755" s="824">
        <v>471509.96889999998</v>
      </c>
      <c r="T755" s="824">
        <v>292963.35759999999</v>
      </c>
      <c r="U755" s="824">
        <v>512685.87569999998</v>
      </c>
    </row>
    <row r="756" spans="1:21" ht="14.5">
      <c r="A756" s="823" t="s">
        <v>1182</v>
      </c>
      <c r="B756" s="823" t="s">
        <v>216</v>
      </c>
      <c r="C756" s="823" t="s">
        <v>248</v>
      </c>
      <c r="D756" s="823" t="s">
        <v>481</v>
      </c>
      <c r="E756" s="823" t="s">
        <v>255</v>
      </c>
      <c r="F756" s="823" t="s">
        <v>1181</v>
      </c>
      <c r="G756" s="823" t="s">
        <v>44</v>
      </c>
      <c r="H756" s="824">
        <v>93352.288499999995</v>
      </c>
      <c r="I756" s="824">
        <v>163366.505</v>
      </c>
      <c r="J756" s="824">
        <v>127263.54700000001</v>
      </c>
      <c r="K756" s="824">
        <v>222711.2072</v>
      </c>
      <c r="L756" s="824">
        <v>161092.33840000001</v>
      </c>
      <c r="M756" s="824">
        <v>281911.59220000001</v>
      </c>
      <c r="N756" s="824">
        <v>212249.62460000001</v>
      </c>
      <c r="O756" s="824">
        <v>371436.84299999999</v>
      </c>
      <c r="P756" s="824">
        <v>262930.63069999998</v>
      </c>
      <c r="Q756" s="824">
        <v>460128.60379999998</v>
      </c>
      <c r="R756" s="824">
        <v>296188.76819999999</v>
      </c>
      <c r="S756" s="824">
        <v>518330.3443</v>
      </c>
      <c r="T756" s="824">
        <v>329023.54560000001</v>
      </c>
      <c r="U756" s="824">
        <v>575791.20479999995</v>
      </c>
    </row>
    <row r="757" spans="1:21" ht="14.5">
      <c r="A757" s="823" t="s">
        <v>1182</v>
      </c>
      <c r="B757" s="823" t="s">
        <v>216</v>
      </c>
      <c r="C757" s="823" t="s">
        <v>248</v>
      </c>
      <c r="D757" s="823" t="s">
        <v>481</v>
      </c>
      <c r="E757" s="823" t="s">
        <v>255</v>
      </c>
      <c r="F757" s="823" t="s">
        <v>1182</v>
      </c>
      <c r="G757" s="823" t="s">
        <v>21</v>
      </c>
      <c r="H757" s="824">
        <v>102776.44620000001</v>
      </c>
      <c r="I757" s="824">
        <v>164442.31630000001</v>
      </c>
      <c r="J757" s="824">
        <v>143887.0246</v>
      </c>
      <c r="K757" s="824">
        <v>230219.2427</v>
      </c>
      <c r="L757" s="824">
        <v>184997.603</v>
      </c>
      <c r="M757" s="824">
        <v>295996.1692</v>
      </c>
      <c r="N757" s="824">
        <v>246663.47070000001</v>
      </c>
      <c r="O757" s="824">
        <v>394661.5589</v>
      </c>
      <c r="P757" s="824">
        <v>308329.3383</v>
      </c>
      <c r="Q757" s="824">
        <v>493326.9486</v>
      </c>
      <c r="R757" s="824">
        <v>349439.91680000001</v>
      </c>
      <c r="S757" s="824">
        <v>559103.87520000001</v>
      </c>
      <c r="T757" s="824">
        <v>390550.4952</v>
      </c>
      <c r="U757" s="824">
        <v>624880.80169999995</v>
      </c>
    </row>
    <row r="758" spans="1:21" ht="14.5">
      <c r="A758" s="823" t="s">
        <v>1182</v>
      </c>
      <c r="B758" s="823" t="s">
        <v>216</v>
      </c>
      <c r="C758" s="823" t="s">
        <v>256</v>
      </c>
      <c r="D758" s="823" t="s">
        <v>1064</v>
      </c>
      <c r="E758" s="823" t="s">
        <v>212</v>
      </c>
      <c r="F758" s="823" t="s">
        <v>1179</v>
      </c>
      <c r="G758" s="823" t="s">
        <v>165</v>
      </c>
      <c r="H758" s="824">
        <v>124517.22410000001</v>
      </c>
      <c r="I758" s="824">
        <v>217905.1421</v>
      </c>
      <c r="J758" s="824">
        <v>161688.21090000001</v>
      </c>
      <c r="K758" s="824">
        <v>282954.36900000001</v>
      </c>
      <c r="L758" s="824">
        <v>194338.0607</v>
      </c>
      <c r="M758" s="824">
        <v>340091.60619999998</v>
      </c>
      <c r="N758" s="824">
        <v>233360.45850000001</v>
      </c>
      <c r="O758" s="824">
        <v>408380.80229999998</v>
      </c>
      <c r="P758" s="824">
        <v>274742.57079999999</v>
      </c>
      <c r="Q758" s="824">
        <v>480799.4988</v>
      </c>
      <c r="R758" s="824">
        <v>301070.64409999998</v>
      </c>
      <c r="S758" s="824">
        <v>526873.62710000004</v>
      </c>
      <c r="T758" s="824">
        <v>326409.56699999998</v>
      </c>
      <c r="U758" s="824">
        <v>571216.74219999998</v>
      </c>
    </row>
    <row r="759" spans="1:21" ht="14.5">
      <c r="A759" s="823" t="s">
        <v>1182</v>
      </c>
      <c r="B759" s="823" t="s">
        <v>216</v>
      </c>
      <c r="C759" s="823" t="s">
        <v>256</v>
      </c>
      <c r="D759" s="823" t="s">
        <v>1064</v>
      </c>
      <c r="E759" s="823" t="s">
        <v>212</v>
      </c>
      <c r="F759" s="823" t="s">
        <v>1180</v>
      </c>
      <c r="G759" s="823" t="s">
        <v>19</v>
      </c>
      <c r="H759" s="824">
        <v>110261.2864</v>
      </c>
      <c r="I759" s="824">
        <v>192957.25140000001</v>
      </c>
      <c r="J759" s="824">
        <v>144499.62330000001</v>
      </c>
      <c r="K759" s="824">
        <v>252874.3406</v>
      </c>
      <c r="L759" s="824">
        <v>175799.52299999999</v>
      </c>
      <c r="M759" s="824">
        <v>307649.1654</v>
      </c>
      <c r="N759" s="824">
        <v>215764.55840000001</v>
      </c>
      <c r="O759" s="824">
        <v>377587.97710000002</v>
      </c>
      <c r="P759" s="824">
        <v>256238.94560000001</v>
      </c>
      <c r="Q759" s="824">
        <v>448418.15470000001</v>
      </c>
      <c r="R759" s="824">
        <v>282375.0001</v>
      </c>
      <c r="S759" s="824">
        <v>494156.25030000001</v>
      </c>
      <c r="T759" s="824">
        <v>307062.223</v>
      </c>
      <c r="U759" s="824">
        <v>537358.89040000003</v>
      </c>
    </row>
    <row r="760" spans="1:21" ht="14.5">
      <c r="A760" s="823" t="s">
        <v>1182</v>
      </c>
      <c r="B760" s="823" t="s">
        <v>216</v>
      </c>
      <c r="C760" s="823" t="s">
        <v>256</v>
      </c>
      <c r="D760" s="823" t="s">
        <v>1064</v>
      </c>
      <c r="E760" s="823" t="s">
        <v>212</v>
      </c>
      <c r="F760" s="823" t="s">
        <v>1181</v>
      </c>
      <c r="G760" s="823" t="s">
        <v>44</v>
      </c>
      <c r="H760" s="824">
        <v>97633.476599999995</v>
      </c>
      <c r="I760" s="824">
        <v>170858.58410000001</v>
      </c>
      <c r="J760" s="824">
        <v>133066.67370000001</v>
      </c>
      <c r="K760" s="824">
        <v>232866.6789</v>
      </c>
      <c r="L760" s="824">
        <v>168412.8222</v>
      </c>
      <c r="M760" s="824">
        <v>294722.4388</v>
      </c>
      <c r="N760" s="824">
        <v>221869.1496</v>
      </c>
      <c r="O760" s="824">
        <v>388271.01199999999</v>
      </c>
      <c r="P760" s="824">
        <v>274822.73700000002</v>
      </c>
      <c r="Q760" s="824">
        <v>480939.78980000003</v>
      </c>
      <c r="R760" s="824">
        <v>309566.52860000002</v>
      </c>
      <c r="S760" s="824">
        <v>541741.42509999999</v>
      </c>
      <c r="T760" s="824">
        <v>343863.44020000001</v>
      </c>
      <c r="U760" s="824">
        <v>601761.02040000004</v>
      </c>
    </row>
    <row r="761" spans="1:21" ht="14.5">
      <c r="A761" s="823" t="s">
        <v>1182</v>
      </c>
      <c r="B761" s="823" t="s">
        <v>216</v>
      </c>
      <c r="C761" s="823" t="s">
        <v>256</v>
      </c>
      <c r="D761" s="823" t="s">
        <v>1064</v>
      </c>
      <c r="E761" s="823" t="s">
        <v>212</v>
      </c>
      <c r="F761" s="823" t="s">
        <v>1182</v>
      </c>
      <c r="G761" s="823" t="s">
        <v>21</v>
      </c>
      <c r="H761" s="824">
        <v>107720.06230000001</v>
      </c>
      <c r="I761" s="824">
        <v>172352.1024</v>
      </c>
      <c r="J761" s="824">
        <v>150808.08730000001</v>
      </c>
      <c r="K761" s="824">
        <v>241292.94320000001</v>
      </c>
      <c r="L761" s="824">
        <v>193896.11230000001</v>
      </c>
      <c r="M761" s="824">
        <v>310233.78419999999</v>
      </c>
      <c r="N761" s="824">
        <v>258528.14970000001</v>
      </c>
      <c r="O761" s="824">
        <v>413645.04560000001</v>
      </c>
      <c r="P761" s="824">
        <v>323160.18709999998</v>
      </c>
      <c r="Q761" s="824">
        <v>517056.30690000003</v>
      </c>
      <c r="R761" s="824">
        <v>366248.212</v>
      </c>
      <c r="S761" s="824">
        <v>585997.14800000004</v>
      </c>
      <c r="T761" s="824">
        <v>409336.23690000002</v>
      </c>
      <c r="U761" s="824">
        <v>654937.98880000005</v>
      </c>
    </row>
    <row r="762" spans="1:21" ht="14.5">
      <c r="A762" s="823" t="s">
        <v>1182</v>
      </c>
      <c r="B762" s="823" t="s">
        <v>216</v>
      </c>
      <c r="C762" s="823" t="s">
        <v>256</v>
      </c>
      <c r="D762" s="823" t="s">
        <v>1064</v>
      </c>
      <c r="E762" s="823" t="s">
        <v>258</v>
      </c>
      <c r="F762" s="823" t="s">
        <v>1179</v>
      </c>
      <c r="G762" s="823" t="s">
        <v>165</v>
      </c>
      <c r="H762" s="824">
        <v>119408.45</v>
      </c>
      <c r="I762" s="824">
        <v>208964.78760000001</v>
      </c>
      <c r="J762" s="824">
        <v>154930.4086</v>
      </c>
      <c r="K762" s="824">
        <v>271128.21500000003</v>
      </c>
      <c r="L762" s="824">
        <v>186130.18369999999</v>
      </c>
      <c r="M762" s="824">
        <v>325727.82140000002</v>
      </c>
      <c r="N762" s="824">
        <v>223364.97029999999</v>
      </c>
      <c r="O762" s="824">
        <v>390888.69799999997</v>
      </c>
      <c r="P762" s="824">
        <v>262882.81150000001</v>
      </c>
      <c r="Q762" s="824">
        <v>460044.9203</v>
      </c>
      <c r="R762" s="824">
        <v>288033.91580000002</v>
      </c>
      <c r="S762" s="824">
        <v>504059.35279999999</v>
      </c>
      <c r="T762" s="824">
        <v>312178.0612</v>
      </c>
      <c r="U762" s="824">
        <v>546311.60719999997</v>
      </c>
    </row>
    <row r="763" spans="1:21" ht="14.5">
      <c r="A763" s="823" t="s">
        <v>1182</v>
      </c>
      <c r="B763" s="823" t="s">
        <v>216</v>
      </c>
      <c r="C763" s="823" t="s">
        <v>256</v>
      </c>
      <c r="D763" s="823" t="s">
        <v>1064</v>
      </c>
      <c r="E763" s="823" t="s">
        <v>258</v>
      </c>
      <c r="F763" s="823" t="s">
        <v>1180</v>
      </c>
      <c r="G763" s="823" t="s">
        <v>19</v>
      </c>
      <c r="H763" s="824">
        <v>106202.94990000001</v>
      </c>
      <c r="I763" s="824">
        <v>185855.16219999999</v>
      </c>
      <c r="J763" s="824">
        <v>139008.34839999999</v>
      </c>
      <c r="K763" s="824">
        <v>243264.6096</v>
      </c>
      <c r="L763" s="824">
        <v>168957.64350000001</v>
      </c>
      <c r="M763" s="824">
        <v>295675.87599999999</v>
      </c>
      <c r="N763" s="824">
        <v>207065.61</v>
      </c>
      <c r="O763" s="824">
        <v>362364.8175</v>
      </c>
      <c r="P763" s="824">
        <v>245742.61129999999</v>
      </c>
      <c r="Q763" s="824">
        <v>430049.5699</v>
      </c>
      <c r="R763" s="824">
        <v>270715.8456</v>
      </c>
      <c r="S763" s="824">
        <v>473752.72989999998</v>
      </c>
      <c r="T763" s="824">
        <v>294256.31099999999</v>
      </c>
      <c r="U763" s="824">
        <v>514948.5442</v>
      </c>
    </row>
    <row r="764" spans="1:21" ht="14.5">
      <c r="A764" s="823" t="s">
        <v>1182</v>
      </c>
      <c r="B764" s="823" t="s">
        <v>216</v>
      </c>
      <c r="C764" s="823" t="s">
        <v>256</v>
      </c>
      <c r="D764" s="823" t="s">
        <v>1064</v>
      </c>
      <c r="E764" s="823" t="s">
        <v>258</v>
      </c>
      <c r="F764" s="823" t="s">
        <v>1181</v>
      </c>
      <c r="G764" s="823" t="s">
        <v>44</v>
      </c>
      <c r="H764" s="824">
        <v>94522.042000000001</v>
      </c>
      <c r="I764" s="824">
        <v>165413.5735</v>
      </c>
      <c r="J764" s="824">
        <v>128977.4163</v>
      </c>
      <c r="K764" s="824">
        <v>225710.4786</v>
      </c>
      <c r="L764" s="824">
        <v>163352.1563</v>
      </c>
      <c r="M764" s="824">
        <v>285866.27340000001</v>
      </c>
      <c r="N764" s="824">
        <v>215319.16310000001</v>
      </c>
      <c r="O764" s="824">
        <v>376808.53529999999</v>
      </c>
      <c r="P764" s="824">
        <v>266820.47379999998</v>
      </c>
      <c r="Q764" s="824">
        <v>466935.82909999997</v>
      </c>
      <c r="R764" s="824">
        <v>300637.24089999998</v>
      </c>
      <c r="S764" s="824">
        <v>526115.1716</v>
      </c>
      <c r="T764" s="824">
        <v>334040.05599999998</v>
      </c>
      <c r="U764" s="824">
        <v>584570.09809999994</v>
      </c>
    </row>
    <row r="765" spans="1:21" ht="14.5">
      <c r="A765" s="823" t="s">
        <v>1182</v>
      </c>
      <c r="B765" s="823" t="s">
        <v>216</v>
      </c>
      <c r="C765" s="823" t="s">
        <v>256</v>
      </c>
      <c r="D765" s="823" t="s">
        <v>1064</v>
      </c>
      <c r="E765" s="823" t="s">
        <v>258</v>
      </c>
      <c r="F765" s="823" t="s">
        <v>1182</v>
      </c>
      <c r="G765" s="823" t="s">
        <v>21</v>
      </c>
      <c r="H765" s="824">
        <v>103239.00320000001</v>
      </c>
      <c r="I765" s="824">
        <v>165182.40760000001</v>
      </c>
      <c r="J765" s="824">
        <v>144534.60440000001</v>
      </c>
      <c r="K765" s="824">
        <v>231255.37040000001</v>
      </c>
      <c r="L765" s="824">
        <v>185830.20559999999</v>
      </c>
      <c r="M765" s="824">
        <v>297328.33350000001</v>
      </c>
      <c r="N765" s="824">
        <v>247773.60750000001</v>
      </c>
      <c r="O765" s="824">
        <v>396437.77799999999</v>
      </c>
      <c r="P765" s="824">
        <v>309717.00949999999</v>
      </c>
      <c r="Q765" s="824">
        <v>495547.22249999997</v>
      </c>
      <c r="R765" s="824">
        <v>351012.61070000002</v>
      </c>
      <c r="S765" s="824">
        <v>561620.18559999997</v>
      </c>
      <c r="T765" s="824">
        <v>392308.212</v>
      </c>
      <c r="U765" s="824">
        <v>627693.14850000001</v>
      </c>
    </row>
    <row r="766" spans="1:21" ht="14.5">
      <c r="A766" s="823" t="s">
        <v>1182</v>
      </c>
      <c r="B766" s="823" t="s">
        <v>216</v>
      </c>
      <c r="C766" s="823" t="s">
        <v>256</v>
      </c>
      <c r="D766" s="823" t="s">
        <v>1064</v>
      </c>
      <c r="E766" s="823" t="s">
        <v>220</v>
      </c>
      <c r="F766" s="823" t="s">
        <v>1179</v>
      </c>
      <c r="G766" s="823" t="s">
        <v>165</v>
      </c>
      <c r="H766" s="824">
        <v>120049.12450000001</v>
      </c>
      <c r="I766" s="824">
        <v>210085.96780000001</v>
      </c>
      <c r="J766" s="824">
        <v>155782.7628</v>
      </c>
      <c r="K766" s="824">
        <v>272619.83490000002</v>
      </c>
      <c r="L766" s="824">
        <v>187168.7377</v>
      </c>
      <c r="M766" s="824">
        <v>327545.29100000003</v>
      </c>
      <c r="N766" s="824">
        <v>224635.0491</v>
      </c>
      <c r="O766" s="824">
        <v>393111.3358</v>
      </c>
      <c r="P766" s="824">
        <v>264393.2352</v>
      </c>
      <c r="Q766" s="824">
        <v>462688.16159999999</v>
      </c>
      <c r="R766" s="824">
        <v>289695.74930000002</v>
      </c>
      <c r="S766" s="824">
        <v>506967.5613</v>
      </c>
      <c r="T766" s="824">
        <v>313995.837</v>
      </c>
      <c r="U766" s="824">
        <v>549492.71479999996</v>
      </c>
    </row>
    <row r="767" spans="1:21" ht="14.5">
      <c r="A767" s="823" t="s">
        <v>1182</v>
      </c>
      <c r="B767" s="823" t="s">
        <v>216</v>
      </c>
      <c r="C767" s="823" t="s">
        <v>256</v>
      </c>
      <c r="D767" s="823" t="s">
        <v>1064</v>
      </c>
      <c r="E767" s="823" t="s">
        <v>220</v>
      </c>
      <c r="F767" s="823" t="s">
        <v>1180</v>
      </c>
      <c r="G767" s="823" t="s">
        <v>19</v>
      </c>
      <c r="H767" s="824">
        <v>106693.5619</v>
      </c>
      <c r="I767" s="824">
        <v>186713.73329999999</v>
      </c>
      <c r="J767" s="824">
        <v>139679.7703</v>
      </c>
      <c r="K767" s="824">
        <v>244439.59789999999</v>
      </c>
      <c r="L767" s="824">
        <v>169801.0552</v>
      </c>
      <c r="M767" s="824">
        <v>297151.84649999999</v>
      </c>
      <c r="N767" s="824">
        <v>208150.46909999999</v>
      </c>
      <c r="O767" s="824">
        <v>364263.32079999999</v>
      </c>
      <c r="P767" s="824">
        <v>247058.26010000001</v>
      </c>
      <c r="Q767" s="824">
        <v>432351.95520000003</v>
      </c>
      <c r="R767" s="824">
        <v>272180.88299999997</v>
      </c>
      <c r="S767" s="824">
        <v>476316.5453</v>
      </c>
      <c r="T767" s="824">
        <v>295870.43070000003</v>
      </c>
      <c r="U767" s="824">
        <v>517773.2537</v>
      </c>
    </row>
    <row r="768" spans="1:21" ht="14.5">
      <c r="A768" s="823" t="s">
        <v>1182</v>
      </c>
      <c r="B768" s="823" t="s">
        <v>216</v>
      </c>
      <c r="C768" s="823" t="s">
        <v>256</v>
      </c>
      <c r="D768" s="823" t="s">
        <v>1064</v>
      </c>
      <c r="E768" s="823" t="s">
        <v>220</v>
      </c>
      <c r="F768" s="823" t="s">
        <v>1181</v>
      </c>
      <c r="G768" s="823" t="s">
        <v>44</v>
      </c>
      <c r="H768" s="824">
        <v>94877.022200000007</v>
      </c>
      <c r="I768" s="824">
        <v>166034.78880000001</v>
      </c>
      <c r="J768" s="824">
        <v>129436.2813</v>
      </c>
      <c r="K768" s="824">
        <v>226513.49230000001</v>
      </c>
      <c r="L768" s="824">
        <v>163913.98980000001</v>
      </c>
      <c r="M768" s="824">
        <v>286849.48200000002</v>
      </c>
      <c r="N768" s="824">
        <v>216040.05040000001</v>
      </c>
      <c r="O768" s="824">
        <v>378070.0882</v>
      </c>
      <c r="P768" s="824">
        <v>267695.12290000002</v>
      </c>
      <c r="Q768" s="824">
        <v>468466.46509999997</v>
      </c>
      <c r="R768" s="824">
        <v>301608.51799999998</v>
      </c>
      <c r="S768" s="824">
        <v>527814.90650000004</v>
      </c>
      <c r="T768" s="824">
        <v>335103.25699999998</v>
      </c>
      <c r="U768" s="824">
        <v>586430.69979999994</v>
      </c>
    </row>
    <row r="769" spans="1:21" ht="14.5">
      <c r="A769" s="823" t="s">
        <v>1182</v>
      </c>
      <c r="B769" s="823" t="s">
        <v>216</v>
      </c>
      <c r="C769" s="823" t="s">
        <v>256</v>
      </c>
      <c r="D769" s="823" t="s">
        <v>1064</v>
      </c>
      <c r="E769" s="823" t="s">
        <v>220</v>
      </c>
      <c r="F769" s="823" t="s">
        <v>1182</v>
      </c>
      <c r="G769" s="823" t="s">
        <v>21</v>
      </c>
      <c r="H769" s="824">
        <v>103803.37760000001</v>
      </c>
      <c r="I769" s="824">
        <v>166085.40659999999</v>
      </c>
      <c r="J769" s="824">
        <v>145324.7285</v>
      </c>
      <c r="K769" s="824">
        <v>232519.56899999999</v>
      </c>
      <c r="L769" s="824">
        <v>186846.07949999999</v>
      </c>
      <c r="M769" s="824">
        <v>298953.7317</v>
      </c>
      <c r="N769" s="824">
        <v>249128.1061</v>
      </c>
      <c r="O769" s="824">
        <v>398604.97560000001</v>
      </c>
      <c r="P769" s="824">
        <v>311410.13260000001</v>
      </c>
      <c r="Q769" s="824">
        <v>498256.21950000001</v>
      </c>
      <c r="R769" s="824">
        <v>352931.48359999998</v>
      </c>
      <c r="S769" s="824">
        <v>564690.38210000005</v>
      </c>
      <c r="T769" s="824">
        <v>394452.8346</v>
      </c>
      <c r="U769" s="824">
        <v>631124.54469999997</v>
      </c>
    </row>
    <row r="770" spans="1:21" ht="14.5">
      <c r="A770" s="823" t="s">
        <v>1182</v>
      </c>
      <c r="B770" s="823" t="s">
        <v>216</v>
      </c>
      <c r="C770" s="823" t="s">
        <v>256</v>
      </c>
      <c r="D770" s="823" t="s">
        <v>1064</v>
      </c>
      <c r="E770" s="823" t="s">
        <v>246</v>
      </c>
      <c r="F770" s="823" t="s">
        <v>1179</v>
      </c>
      <c r="G770" s="823" t="s">
        <v>165</v>
      </c>
      <c r="H770" s="824">
        <v>123252.50019999999</v>
      </c>
      <c r="I770" s="824">
        <v>215691.87549999999</v>
      </c>
      <c r="J770" s="824">
        <v>160044.53890000001</v>
      </c>
      <c r="K770" s="824">
        <v>280077.94309999997</v>
      </c>
      <c r="L770" s="824">
        <v>192361.514</v>
      </c>
      <c r="M770" s="824">
        <v>336632.6496</v>
      </c>
      <c r="N770" s="824">
        <v>230985.45069999999</v>
      </c>
      <c r="O770" s="824">
        <v>404224.53879999998</v>
      </c>
      <c r="P770" s="824">
        <v>271945.36210000003</v>
      </c>
      <c r="Q770" s="824">
        <v>475904.38370000001</v>
      </c>
      <c r="R770" s="824">
        <v>298004.9265</v>
      </c>
      <c r="S770" s="824">
        <v>521508.6213</v>
      </c>
      <c r="T770" s="824">
        <v>323084.7268</v>
      </c>
      <c r="U770" s="824">
        <v>565398.272</v>
      </c>
    </row>
    <row r="771" spans="1:21" ht="14.5">
      <c r="A771" s="823" t="s">
        <v>1182</v>
      </c>
      <c r="B771" s="823" t="s">
        <v>216</v>
      </c>
      <c r="C771" s="823" t="s">
        <v>256</v>
      </c>
      <c r="D771" s="823" t="s">
        <v>1064</v>
      </c>
      <c r="E771" s="823" t="s">
        <v>246</v>
      </c>
      <c r="F771" s="823" t="s">
        <v>1180</v>
      </c>
      <c r="G771" s="823" t="s">
        <v>19</v>
      </c>
      <c r="H771" s="824">
        <v>109146.6251</v>
      </c>
      <c r="I771" s="824">
        <v>191006.5938</v>
      </c>
      <c r="J771" s="824">
        <v>143036.8836</v>
      </c>
      <c r="K771" s="824">
        <v>250314.54629999999</v>
      </c>
      <c r="L771" s="824">
        <v>174018.11869999999</v>
      </c>
      <c r="M771" s="824">
        <v>304531.70779999997</v>
      </c>
      <c r="N771" s="824">
        <v>213574.77050000001</v>
      </c>
      <c r="O771" s="824">
        <v>373755.84820000001</v>
      </c>
      <c r="P771" s="824">
        <v>253636.51180000001</v>
      </c>
      <c r="Q771" s="824">
        <v>443863.89569999999</v>
      </c>
      <c r="R771" s="824">
        <v>279506.07860000001</v>
      </c>
      <c r="S771" s="824">
        <v>489135.63760000002</v>
      </c>
      <c r="T771" s="824">
        <v>303941.03899999999</v>
      </c>
      <c r="U771" s="824">
        <v>531896.81830000004</v>
      </c>
    </row>
    <row r="772" spans="1:21" ht="14.5">
      <c r="A772" s="823" t="s">
        <v>1182</v>
      </c>
      <c r="B772" s="823" t="s">
        <v>216</v>
      </c>
      <c r="C772" s="823" t="s">
        <v>256</v>
      </c>
      <c r="D772" s="823" t="s">
        <v>1064</v>
      </c>
      <c r="E772" s="823" t="s">
        <v>246</v>
      </c>
      <c r="F772" s="823" t="s">
        <v>1181</v>
      </c>
      <c r="G772" s="823" t="s">
        <v>44</v>
      </c>
      <c r="H772" s="824">
        <v>96651.925099999993</v>
      </c>
      <c r="I772" s="824">
        <v>169140.86900000001</v>
      </c>
      <c r="J772" s="824">
        <v>131730.60889999999</v>
      </c>
      <c r="K772" s="824">
        <v>230528.5656</v>
      </c>
      <c r="L772" s="824">
        <v>166723.1605</v>
      </c>
      <c r="M772" s="824">
        <v>291765.53080000001</v>
      </c>
      <c r="N772" s="824">
        <v>219644.49129999999</v>
      </c>
      <c r="O772" s="824">
        <v>384377.85979999998</v>
      </c>
      <c r="P772" s="824">
        <v>272068.37400000001</v>
      </c>
      <c r="Q772" s="824">
        <v>476119.65460000001</v>
      </c>
      <c r="R772" s="824">
        <v>306464.9093</v>
      </c>
      <c r="S772" s="824">
        <v>536313.59120000002</v>
      </c>
      <c r="T772" s="824">
        <v>340419.2684</v>
      </c>
      <c r="U772" s="824">
        <v>595733.71970000002</v>
      </c>
    </row>
    <row r="773" spans="1:21" ht="14.5">
      <c r="A773" s="823" t="s">
        <v>1182</v>
      </c>
      <c r="B773" s="823" t="s">
        <v>216</v>
      </c>
      <c r="C773" s="823" t="s">
        <v>256</v>
      </c>
      <c r="D773" s="823" t="s">
        <v>1064</v>
      </c>
      <c r="E773" s="823" t="s">
        <v>246</v>
      </c>
      <c r="F773" s="823" t="s">
        <v>1182</v>
      </c>
      <c r="G773" s="823" t="s">
        <v>21</v>
      </c>
      <c r="H773" s="824">
        <v>106625.2527</v>
      </c>
      <c r="I773" s="824">
        <v>170600.40700000001</v>
      </c>
      <c r="J773" s="824">
        <v>149275.35380000001</v>
      </c>
      <c r="K773" s="824">
        <v>238840.56959999999</v>
      </c>
      <c r="L773" s="824">
        <v>191925.45490000001</v>
      </c>
      <c r="M773" s="824">
        <v>307080.73239999998</v>
      </c>
      <c r="N773" s="824">
        <v>255900.60649999999</v>
      </c>
      <c r="O773" s="824">
        <v>409440.97659999999</v>
      </c>
      <c r="P773" s="824">
        <v>319875.75819999998</v>
      </c>
      <c r="Q773" s="824">
        <v>511801.2206</v>
      </c>
      <c r="R773" s="824">
        <v>362525.85930000001</v>
      </c>
      <c r="S773" s="824">
        <v>580041.3835</v>
      </c>
      <c r="T773" s="824">
        <v>405175.96039999998</v>
      </c>
      <c r="U773" s="824">
        <v>648281.54619999998</v>
      </c>
    </row>
    <row r="774" spans="1:21" ht="14.5">
      <c r="A774" s="823" t="s">
        <v>1182</v>
      </c>
      <c r="B774" s="823" t="s">
        <v>216</v>
      </c>
      <c r="C774" s="823" t="s">
        <v>256</v>
      </c>
      <c r="D774" s="823" t="s">
        <v>1064</v>
      </c>
      <c r="E774" s="823" t="s">
        <v>259</v>
      </c>
      <c r="F774" s="823" t="s">
        <v>1179</v>
      </c>
      <c r="G774" s="823" t="s">
        <v>165</v>
      </c>
      <c r="H774" s="824">
        <v>120756.3026</v>
      </c>
      <c r="I774" s="824">
        <v>211323.52970000001</v>
      </c>
      <c r="J774" s="824">
        <v>156879.26790000001</v>
      </c>
      <c r="K774" s="824">
        <v>274538.71889999998</v>
      </c>
      <c r="L774" s="824">
        <v>188609.54370000001</v>
      </c>
      <c r="M774" s="824">
        <v>330066.70140000002</v>
      </c>
      <c r="N774" s="824">
        <v>226565.73490000001</v>
      </c>
      <c r="O774" s="824">
        <v>396490.03610000003</v>
      </c>
      <c r="P774" s="824">
        <v>266798.22200000001</v>
      </c>
      <c r="Q774" s="824">
        <v>466896.8885</v>
      </c>
      <c r="R774" s="824">
        <v>292389.3898</v>
      </c>
      <c r="S774" s="824">
        <v>511681.43219999998</v>
      </c>
      <c r="T774" s="824">
        <v>317056.46960000001</v>
      </c>
      <c r="U774" s="824">
        <v>554848.82180000003</v>
      </c>
    </row>
    <row r="775" spans="1:21" ht="14.5">
      <c r="A775" s="823" t="s">
        <v>1182</v>
      </c>
      <c r="B775" s="823" t="s">
        <v>216</v>
      </c>
      <c r="C775" s="823" t="s">
        <v>256</v>
      </c>
      <c r="D775" s="823" t="s">
        <v>1064</v>
      </c>
      <c r="E775" s="823" t="s">
        <v>259</v>
      </c>
      <c r="F775" s="823" t="s">
        <v>1180</v>
      </c>
      <c r="G775" s="823" t="s">
        <v>19</v>
      </c>
      <c r="H775" s="824">
        <v>106650.42750000001</v>
      </c>
      <c r="I775" s="824">
        <v>186638.24799999999</v>
      </c>
      <c r="J775" s="824">
        <v>139871.61259999999</v>
      </c>
      <c r="K775" s="824">
        <v>244775.32209999999</v>
      </c>
      <c r="L775" s="824">
        <v>170266.14840000001</v>
      </c>
      <c r="M775" s="824">
        <v>297965.75959999999</v>
      </c>
      <c r="N775" s="824">
        <v>209155.05470000001</v>
      </c>
      <c r="O775" s="824">
        <v>366021.3456</v>
      </c>
      <c r="P775" s="824">
        <v>248489.37169999999</v>
      </c>
      <c r="Q775" s="824">
        <v>434856.40049999999</v>
      </c>
      <c r="R775" s="824">
        <v>273890.54200000002</v>
      </c>
      <c r="S775" s="824">
        <v>479308.4485</v>
      </c>
      <c r="T775" s="824">
        <v>297912.7818</v>
      </c>
      <c r="U775" s="824">
        <v>521347.36810000002</v>
      </c>
    </row>
    <row r="776" spans="1:21" ht="14.5">
      <c r="A776" s="823" t="s">
        <v>1182</v>
      </c>
      <c r="B776" s="823" t="s">
        <v>216</v>
      </c>
      <c r="C776" s="823" t="s">
        <v>256</v>
      </c>
      <c r="D776" s="823" t="s">
        <v>1064</v>
      </c>
      <c r="E776" s="823" t="s">
        <v>259</v>
      </c>
      <c r="F776" s="823" t="s">
        <v>1181</v>
      </c>
      <c r="G776" s="823" t="s">
        <v>44</v>
      </c>
      <c r="H776" s="824">
        <v>94145.640100000004</v>
      </c>
      <c r="I776" s="824">
        <v>164754.8702</v>
      </c>
      <c r="J776" s="824">
        <v>128221.80989999999</v>
      </c>
      <c r="K776" s="824">
        <v>224388.1672</v>
      </c>
      <c r="L776" s="824">
        <v>162211.84729999999</v>
      </c>
      <c r="M776" s="824">
        <v>283870.7328</v>
      </c>
      <c r="N776" s="824">
        <v>213629.40719999999</v>
      </c>
      <c r="O776" s="824">
        <v>373851.46250000002</v>
      </c>
      <c r="P776" s="824">
        <v>264549.51880000002</v>
      </c>
      <c r="Q776" s="824">
        <v>462961.658</v>
      </c>
      <c r="R776" s="824">
        <v>297943.54009999998</v>
      </c>
      <c r="S776" s="824">
        <v>521401.19500000001</v>
      </c>
      <c r="T776" s="824">
        <v>330895.38520000002</v>
      </c>
      <c r="U776" s="824">
        <v>579066.92409999995</v>
      </c>
    </row>
    <row r="777" spans="1:21" ht="14.5">
      <c r="A777" s="823" t="s">
        <v>1182</v>
      </c>
      <c r="B777" s="823" t="s">
        <v>216</v>
      </c>
      <c r="C777" s="823" t="s">
        <v>256</v>
      </c>
      <c r="D777" s="823" t="s">
        <v>1064</v>
      </c>
      <c r="E777" s="823" t="s">
        <v>259</v>
      </c>
      <c r="F777" s="823" t="s">
        <v>1182</v>
      </c>
      <c r="G777" s="823" t="s">
        <v>21</v>
      </c>
      <c r="H777" s="824">
        <v>104503.5117</v>
      </c>
      <c r="I777" s="824">
        <v>167205.62119999999</v>
      </c>
      <c r="J777" s="824">
        <v>146304.91639999999</v>
      </c>
      <c r="K777" s="824">
        <v>234087.86960000001</v>
      </c>
      <c r="L777" s="824">
        <v>188106.321</v>
      </c>
      <c r="M777" s="824">
        <v>300970.11810000002</v>
      </c>
      <c r="N777" s="824">
        <v>250808.42800000001</v>
      </c>
      <c r="O777" s="824">
        <v>401293.49089999998</v>
      </c>
      <c r="P777" s="824">
        <v>313510.53509999998</v>
      </c>
      <c r="Q777" s="824">
        <v>501616.86349999998</v>
      </c>
      <c r="R777" s="824">
        <v>355311.93979999999</v>
      </c>
      <c r="S777" s="824">
        <v>568499.11210000003</v>
      </c>
      <c r="T777" s="824">
        <v>397113.3444</v>
      </c>
      <c r="U777" s="824">
        <v>635381.36049999995</v>
      </c>
    </row>
    <row r="778" spans="1:21" ht="14.5">
      <c r="A778" s="823" t="s">
        <v>1182</v>
      </c>
      <c r="B778" s="823" t="s">
        <v>216</v>
      </c>
      <c r="C778" s="823" t="s">
        <v>256</v>
      </c>
      <c r="D778" s="823" t="s">
        <v>1064</v>
      </c>
      <c r="E778" s="823" t="s">
        <v>260</v>
      </c>
      <c r="F778" s="823" t="s">
        <v>1179</v>
      </c>
      <c r="G778" s="823" t="s">
        <v>165</v>
      </c>
      <c r="H778" s="824">
        <v>121330.4771</v>
      </c>
      <c r="I778" s="824">
        <v>212328.33489999999</v>
      </c>
      <c r="J778" s="824">
        <v>157487.47630000001</v>
      </c>
      <c r="K778" s="824">
        <v>275603.08350000001</v>
      </c>
      <c r="L778" s="824">
        <v>189245.85200000001</v>
      </c>
      <c r="M778" s="824">
        <v>331180.24099999998</v>
      </c>
      <c r="N778" s="824">
        <v>227175.21429999999</v>
      </c>
      <c r="O778" s="824">
        <v>397556.625</v>
      </c>
      <c r="P778" s="824">
        <v>267414.09139999998</v>
      </c>
      <c r="Q778" s="824">
        <v>467974.65980000002</v>
      </c>
      <c r="R778" s="824">
        <v>293019.42609999998</v>
      </c>
      <c r="S778" s="824">
        <v>512783.99579999998</v>
      </c>
      <c r="T778" s="824">
        <v>317631.3995</v>
      </c>
      <c r="U778" s="824">
        <v>555854.94909999997</v>
      </c>
    </row>
    <row r="779" spans="1:21" ht="14.5">
      <c r="A779" s="823" t="s">
        <v>1182</v>
      </c>
      <c r="B779" s="823" t="s">
        <v>216</v>
      </c>
      <c r="C779" s="823" t="s">
        <v>256</v>
      </c>
      <c r="D779" s="823" t="s">
        <v>1064</v>
      </c>
      <c r="E779" s="823" t="s">
        <v>260</v>
      </c>
      <c r="F779" s="823" t="s">
        <v>1180</v>
      </c>
      <c r="G779" s="823" t="s">
        <v>19</v>
      </c>
      <c r="H779" s="824">
        <v>107674.7889</v>
      </c>
      <c r="I779" s="824">
        <v>188430.8806</v>
      </c>
      <c r="J779" s="824">
        <v>141022.61799999999</v>
      </c>
      <c r="K779" s="824">
        <v>246789.5815</v>
      </c>
      <c r="L779" s="824">
        <v>171487.8836</v>
      </c>
      <c r="M779" s="824">
        <v>300103.79629999999</v>
      </c>
      <c r="N779" s="824">
        <v>210320.19339999999</v>
      </c>
      <c r="O779" s="824">
        <v>368060.33850000001</v>
      </c>
      <c r="P779" s="824">
        <v>249689.5655</v>
      </c>
      <c r="Q779" s="824">
        <v>436956.73959999997</v>
      </c>
      <c r="R779" s="824">
        <v>275110.96649999998</v>
      </c>
      <c r="S779" s="824">
        <v>481444.19140000001</v>
      </c>
      <c r="T779" s="824">
        <v>299098.67979999998</v>
      </c>
      <c r="U779" s="824">
        <v>523422.68969999999</v>
      </c>
    </row>
    <row r="780" spans="1:21" ht="14.5">
      <c r="A780" s="823" t="s">
        <v>1182</v>
      </c>
      <c r="B780" s="823" t="s">
        <v>216</v>
      </c>
      <c r="C780" s="823" t="s">
        <v>256</v>
      </c>
      <c r="D780" s="823" t="s">
        <v>1064</v>
      </c>
      <c r="E780" s="823" t="s">
        <v>260</v>
      </c>
      <c r="F780" s="823" t="s">
        <v>1181</v>
      </c>
      <c r="G780" s="823" t="s">
        <v>44</v>
      </c>
      <c r="H780" s="824">
        <v>95586.984599999996</v>
      </c>
      <c r="I780" s="824">
        <v>167277.2231</v>
      </c>
      <c r="J780" s="824">
        <v>130354.01390000001</v>
      </c>
      <c r="K780" s="824">
        <v>228119.5245</v>
      </c>
      <c r="L780" s="824">
        <v>165037.66010000001</v>
      </c>
      <c r="M780" s="824">
        <v>288815.90509999997</v>
      </c>
      <c r="N780" s="824">
        <v>217481.82930000001</v>
      </c>
      <c r="O780" s="824">
        <v>380593.20130000002</v>
      </c>
      <c r="P780" s="824">
        <v>269444.4265</v>
      </c>
      <c r="Q780" s="824">
        <v>471527.7464</v>
      </c>
      <c r="R780" s="824">
        <v>303551.07799999998</v>
      </c>
      <c r="S780" s="824">
        <v>531214.38639999996</v>
      </c>
      <c r="T780" s="824">
        <v>337229.6654</v>
      </c>
      <c r="U780" s="824">
        <v>590151.91440000001</v>
      </c>
    </row>
    <row r="781" spans="1:21" ht="14.5">
      <c r="A781" s="823" t="s">
        <v>1182</v>
      </c>
      <c r="B781" s="823" t="s">
        <v>216</v>
      </c>
      <c r="C781" s="823" t="s">
        <v>256</v>
      </c>
      <c r="D781" s="823" t="s">
        <v>1064</v>
      </c>
      <c r="E781" s="823" t="s">
        <v>260</v>
      </c>
      <c r="F781" s="823" t="s">
        <v>1182</v>
      </c>
      <c r="G781" s="823" t="s">
        <v>21</v>
      </c>
      <c r="H781" s="824">
        <v>104932.1296</v>
      </c>
      <c r="I781" s="824">
        <v>167891.41</v>
      </c>
      <c r="J781" s="824">
        <v>146904.98139999999</v>
      </c>
      <c r="K781" s="824">
        <v>235047.97380000001</v>
      </c>
      <c r="L781" s="824">
        <v>188877.8333</v>
      </c>
      <c r="M781" s="824">
        <v>302204.53779999999</v>
      </c>
      <c r="N781" s="824">
        <v>251837.11110000001</v>
      </c>
      <c r="O781" s="824">
        <v>402939.38370000001</v>
      </c>
      <c r="P781" s="824">
        <v>314796.38880000002</v>
      </c>
      <c r="Q781" s="824">
        <v>503674.22960000002</v>
      </c>
      <c r="R781" s="824">
        <v>356769.24070000002</v>
      </c>
      <c r="S781" s="824">
        <v>570830.79370000004</v>
      </c>
      <c r="T781" s="824">
        <v>398742.09259999997</v>
      </c>
      <c r="U781" s="824">
        <v>637987.35750000004</v>
      </c>
    </row>
    <row r="782" spans="1:21" ht="14.5">
      <c r="A782" s="823" t="s">
        <v>1182</v>
      </c>
      <c r="B782" s="823" t="s">
        <v>216</v>
      </c>
      <c r="C782" s="823" t="s">
        <v>261</v>
      </c>
      <c r="D782" s="823" t="s">
        <v>482</v>
      </c>
      <c r="E782" s="823" t="s">
        <v>262</v>
      </c>
      <c r="F782" s="823" t="s">
        <v>1179</v>
      </c>
      <c r="G782" s="823" t="s">
        <v>165</v>
      </c>
      <c r="H782" s="824">
        <v>116421.19929999999</v>
      </c>
      <c r="I782" s="824">
        <v>203737.09899999999</v>
      </c>
      <c r="J782" s="824">
        <v>151462.1072</v>
      </c>
      <c r="K782" s="824">
        <v>265058.6876</v>
      </c>
      <c r="L782" s="824">
        <v>182244.7071</v>
      </c>
      <c r="M782" s="824">
        <v>318928.23739999998</v>
      </c>
      <c r="N782" s="824">
        <v>219161.5189</v>
      </c>
      <c r="O782" s="824">
        <v>383532.6581</v>
      </c>
      <c r="P782" s="824">
        <v>258237.98869999999</v>
      </c>
      <c r="Q782" s="824">
        <v>451916.48019999999</v>
      </c>
      <c r="R782" s="824">
        <v>283078.08250000002</v>
      </c>
      <c r="S782" s="824">
        <v>495386.64449999999</v>
      </c>
      <c r="T782" s="824">
        <v>307128.42440000002</v>
      </c>
      <c r="U782" s="824">
        <v>537474.74280000001</v>
      </c>
    </row>
    <row r="783" spans="1:21" ht="14.5">
      <c r="A783" s="823" t="s">
        <v>1182</v>
      </c>
      <c r="B783" s="823" t="s">
        <v>216</v>
      </c>
      <c r="C783" s="823" t="s">
        <v>261</v>
      </c>
      <c r="D783" s="823" t="s">
        <v>482</v>
      </c>
      <c r="E783" s="823" t="s">
        <v>262</v>
      </c>
      <c r="F783" s="823" t="s">
        <v>1180</v>
      </c>
      <c r="G783" s="823" t="s">
        <v>19</v>
      </c>
      <c r="H783" s="824">
        <v>102015.1994</v>
      </c>
      <c r="I783" s="824">
        <v>178526.59899999999</v>
      </c>
      <c r="J783" s="824">
        <v>134092.58730000001</v>
      </c>
      <c r="K783" s="824">
        <v>234662.02770000001</v>
      </c>
      <c r="L783" s="824">
        <v>163511.02720000001</v>
      </c>
      <c r="M783" s="824">
        <v>286144.29749999999</v>
      </c>
      <c r="N783" s="824">
        <v>201380.399</v>
      </c>
      <c r="O783" s="824">
        <v>352415.69819999998</v>
      </c>
      <c r="P783" s="824">
        <v>239539.58869999999</v>
      </c>
      <c r="Q783" s="824">
        <v>419194.28029999998</v>
      </c>
      <c r="R783" s="824">
        <v>264185.64260000002</v>
      </c>
      <c r="S783" s="824">
        <v>462324.87459999998</v>
      </c>
      <c r="T783" s="824">
        <v>287577.42450000002</v>
      </c>
      <c r="U783" s="824">
        <v>503260.49290000001</v>
      </c>
    </row>
    <row r="784" spans="1:21" ht="14.5">
      <c r="A784" s="823" t="s">
        <v>1182</v>
      </c>
      <c r="B784" s="823" t="s">
        <v>216</v>
      </c>
      <c r="C784" s="823" t="s">
        <v>261</v>
      </c>
      <c r="D784" s="823" t="s">
        <v>482</v>
      </c>
      <c r="E784" s="823" t="s">
        <v>262</v>
      </c>
      <c r="F784" s="823" t="s">
        <v>1181</v>
      </c>
      <c r="G784" s="823" t="s">
        <v>44</v>
      </c>
      <c r="H784" s="824">
        <v>89216.451499999996</v>
      </c>
      <c r="I784" s="824">
        <v>156128.79019999999</v>
      </c>
      <c r="J784" s="824">
        <v>121244.7314</v>
      </c>
      <c r="K784" s="824">
        <v>212178.27989999999</v>
      </c>
      <c r="L784" s="824">
        <v>153185.04639999999</v>
      </c>
      <c r="M784" s="824">
        <v>268073.83110000001</v>
      </c>
      <c r="N784" s="824">
        <v>201537.22459999999</v>
      </c>
      <c r="O784" s="824">
        <v>352690.14299999998</v>
      </c>
      <c r="P784" s="824">
        <v>249381.37059999999</v>
      </c>
      <c r="Q784" s="824">
        <v>436417.39860000001</v>
      </c>
      <c r="R784" s="824">
        <v>280712.98810000002</v>
      </c>
      <c r="S784" s="824">
        <v>491247.7292</v>
      </c>
      <c r="T784" s="824">
        <v>311593.02149999997</v>
      </c>
      <c r="U784" s="824">
        <v>545287.78769999999</v>
      </c>
    </row>
    <row r="785" spans="1:21" ht="14.5">
      <c r="A785" s="823" t="s">
        <v>1182</v>
      </c>
      <c r="B785" s="823" t="s">
        <v>216</v>
      </c>
      <c r="C785" s="823" t="s">
        <v>261</v>
      </c>
      <c r="D785" s="823" t="s">
        <v>482</v>
      </c>
      <c r="E785" s="823" t="s">
        <v>262</v>
      </c>
      <c r="F785" s="823" t="s">
        <v>1182</v>
      </c>
      <c r="G785" s="823" t="s">
        <v>21</v>
      </c>
      <c r="H785" s="824">
        <v>100858.3368</v>
      </c>
      <c r="I785" s="824">
        <v>161373.3412</v>
      </c>
      <c r="J785" s="824">
        <v>141201.67139999999</v>
      </c>
      <c r="K785" s="824">
        <v>225922.6777</v>
      </c>
      <c r="L785" s="824">
        <v>181545.0062</v>
      </c>
      <c r="M785" s="824">
        <v>290472.01429999998</v>
      </c>
      <c r="N785" s="824">
        <v>242060.00829999999</v>
      </c>
      <c r="O785" s="824">
        <v>387296.01899999997</v>
      </c>
      <c r="P785" s="824">
        <v>302575.01030000002</v>
      </c>
      <c r="Q785" s="824">
        <v>484120.02360000001</v>
      </c>
      <c r="R785" s="824">
        <v>342918.34509999998</v>
      </c>
      <c r="S785" s="824">
        <v>548669.36029999994</v>
      </c>
      <c r="T785" s="824">
        <v>383261.67979999998</v>
      </c>
      <c r="U785" s="824">
        <v>613218.69669999997</v>
      </c>
    </row>
    <row r="786" spans="1:21" ht="14.5">
      <c r="A786" s="823" t="s">
        <v>1182</v>
      </c>
      <c r="B786" s="823" t="s">
        <v>216</v>
      </c>
      <c r="C786" s="823" t="s">
        <v>261</v>
      </c>
      <c r="D786" s="823" t="s">
        <v>482</v>
      </c>
      <c r="E786" s="823" t="s">
        <v>258</v>
      </c>
      <c r="F786" s="823" t="s">
        <v>1179</v>
      </c>
      <c r="G786" s="823" t="s">
        <v>165</v>
      </c>
      <c r="H786" s="824">
        <v>108192.1747</v>
      </c>
      <c r="I786" s="824">
        <v>189336.30559999999</v>
      </c>
      <c r="J786" s="824">
        <v>140747.7115</v>
      </c>
      <c r="K786" s="824">
        <v>246308.4952</v>
      </c>
      <c r="L786" s="824">
        <v>169346.86139999999</v>
      </c>
      <c r="M786" s="824">
        <v>296357.00760000001</v>
      </c>
      <c r="N786" s="824">
        <v>203641.37940000001</v>
      </c>
      <c r="O786" s="824">
        <v>356372.41389999999</v>
      </c>
      <c r="P786" s="824">
        <v>239944.29680000001</v>
      </c>
      <c r="Q786" s="824">
        <v>419902.51939999999</v>
      </c>
      <c r="R786" s="824">
        <v>263021.9252</v>
      </c>
      <c r="S786" s="824">
        <v>460288.36910000001</v>
      </c>
      <c r="T786" s="824">
        <v>285361.5882</v>
      </c>
      <c r="U786" s="824">
        <v>499382.7794</v>
      </c>
    </row>
    <row r="787" spans="1:21" ht="14.5">
      <c r="A787" s="823" t="s">
        <v>1182</v>
      </c>
      <c r="B787" s="823" t="s">
        <v>216</v>
      </c>
      <c r="C787" s="823" t="s">
        <v>261</v>
      </c>
      <c r="D787" s="823" t="s">
        <v>482</v>
      </c>
      <c r="E787" s="823" t="s">
        <v>258</v>
      </c>
      <c r="F787" s="823" t="s">
        <v>1180</v>
      </c>
      <c r="G787" s="823" t="s">
        <v>19</v>
      </c>
      <c r="H787" s="824">
        <v>94836.612099999998</v>
      </c>
      <c r="I787" s="824">
        <v>165964.07120000001</v>
      </c>
      <c r="J787" s="824">
        <v>124644.71890000001</v>
      </c>
      <c r="K787" s="824">
        <v>218128.25820000001</v>
      </c>
      <c r="L787" s="824">
        <v>151979.1789</v>
      </c>
      <c r="M787" s="824">
        <v>265963.56310000003</v>
      </c>
      <c r="N787" s="824">
        <v>187156.79930000001</v>
      </c>
      <c r="O787" s="824">
        <v>327524.39880000002</v>
      </c>
      <c r="P787" s="824">
        <v>222609.32180000001</v>
      </c>
      <c r="Q787" s="824">
        <v>389566.31300000002</v>
      </c>
      <c r="R787" s="824">
        <v>245507.0589</v>
      </c>
      <c r="S787" s="824">
        <v>429637.35310000001</v>
      </c>
      <c r="T787" s="824">
        <v>267236.18190000003</v>
      </c>
      <c r="U787" s="824">
        <v>467663.31829999998</v>
      </c>
    </row>
    <row r="788" spans="1:21" ht="14.5">
      <c r="A788" s="823" t="s">
        <v>1182</v>
      </c>
      <c r="B788" s="823" t="s">
        <v>216</v>
      </c>
      <c r="C788" s="823" t="s">
        <v>261</v>
      </c>
      <c r="D788" s="823" t="s">
        <v>482</v>
      </c>
      <c r="E788" s="823" t="s">
        <v>258</v>
      </c>
      <c r="F788" s="823" t="s">
        <v>1181</v>
      </c>
      <c r="G788" s="823" t="s">
        <v>44</v>
      </c>
      <c r="H788" s="824">
        <v>82972.156900000002</v>
      </c>
      <c r="I788" s="824">
        <v>145201.27470000001</v>
      </c>
      <c r="J788" s="824">
        <v>112769.47</v>
      </c>
      <c r="K788" s="824">
        <v>197346.57250000001</v>
      </c>
      <c r="L788" s="824">
        <v>142485.2323</v>
      </c>
      <c r="M788" s="824">
        <v>249349.15650000001</v>
      </c>
      <c r="N788" s="824">
        <v>187468.3737</v>
      </c>
      <c r="O788" s="824">
        <v>328069.65419999999</v>
      </c>
      <c r="P788" s="824">
        <v>231980.52720000001</v>
      </c>
      <c r="Q788" s="824">
        <v>405965.92259999999</v>
      </c>
      <c r="R788" s="824">
        <v>261131.9762</v>
      </c>
      <c r="S788" s="824">
        <v>456980.9583</v>
      </c>
      <c r="T788" s="824">
        <v>289864.76909999998</v>
      </c>
      <c r="U788" s="824">
        <v>507263.34590000001</v>
      </c>
    </row>
    <row r="789" spans="1:21" ht="14.5">
      <c r="A789" s="823" t="s">
        <v>1182</v>
      </c>
      <c r="B789" s="823" t="s">
        <v>216</v>
      </c>
      <c r="C789" s="823" t="s">
        <v>261</v>
      </c>
      <c r="D789" s="823" t="s">
        <v>482</v>
      </c>
      <c r="E789" s="823" t="s">
        <v>258</v>
      </c>
      <c r="F789" s="823" t="s">
        <v>1182</v>
      </c>
      <c r="G789" s="823" t="s">
        <v>21</v>
      </c>
      <c r="H789" s="824">
        <v>93725.098199999993</v>
      </c>
      <c r="I789" s="824">
        <v>149960.15919999999</v>
      </c>
      <c r="J789" s="824">
        <v>131215.13740000001</v>
      </c>
      <c r="K789" s="824">
        <v>209944.22279999999</v>
      </c>
      <c r="L789" s="824">
        <v>168705.17670000001</v>
      </c>
      <c r="M789" s="824">
        <v>269928.28659999999</v>
      </c>
      <c r="N789" s="824">
        <v>224940.23550000001</v>
      </c>
      <c r="O789" s="824">
        <v>359904.38219999999</v>
      </c>
      <c r="P789" s="824">
        <v>281175.29440000001</v>
      </c>
      <c r="Q789" s="824">
        <v>449880.47769999999</v>
      </c>
      <c r="R789" s="824">
        <v>318665.33360000001</v>
      </c>
      <c r="S789" s="824">
        <v>509864.54139999999</v>
      </c>
      <c r="T789" s="824">
        <v>356155.37290000002</v>
      </c>
      <c r="U789" s="824">
        <v>569848.60510000004</v>
      </c>
    </row>
    <row r="790" spans="1:21" ht="14.5">
      <c r="A790" s="823" t="s">
        <v>1182</v>
      </c>
      <c r="B790" s="823" t="s">
        <v>216</v>
      </c>
      <c r="C790" s="823" t="s">
        <v>261</v>
      </c>
      <c r="D790" s="823" t="s">
        <v>482</v>
      </c>
      <c r="E790" s="823" t="s">
        <v>247</v>
      </c>
      <c r="F790" s="823" t="s">
        <v>1179</v>
      </c>
      <c r="G790" s="823" t="s">
        <v>165</v>
      </c>
      <c r="H790" s="824">
        <v>112593.77800000001</v>
      </c>
      <c r="I790" s="824">
        <v>197039.1115</v>
      </c>
      <c r="J790" s="824">
        <v>146409.01850000001</v>
      </c>
      <c r="K790" s="824">
        <v>256215.78229999999</v>
      </c>
      <c r="L790" s="824">
        <v>176113.9443</v>
      </c>
      <c r="M790" s="824">
        <v>308199.40259999997</v>
      </c>
      <c r="N790" s="824">
        <v>211706.19589999999</v>
      </c>
      <c r="O790" s="824">
        <v>370485.84279999998</v>
      </c>
      <c r="P790" s="824">
        <v>249399.0857</v>
      </c>
      <c r="Q790" s="824">
        <v>436448.4</v>
      </c>
      <c r="R790" s="824">
        <v>273365.03110000002</v>
      </c>
      <c r="S790" s="824">
        <v>478388.80459999997</v>
      </c>
      <c r="T790" s="824">
        <v>296532.48119999998</v>
      </c>
      <c r="U790" s="824">
        <v>518931.842</v>
      </c>
    </row>
    <row r="791" spans="1:21" ht="14.5">
      <c r="A791" s="823" t="s">
        <v>1182</v>
      </c>
      <c r="B791" s="823" t="s">
        <v>216</v>
      </c>
      <c r="C791" s="823" t="s">
        <v>261</v>
      </c>
      <c r="D791" s="823" t="s">
        <v>482</v>
      </c>
      <c r="E791" s="823" t="s">
        <v>247</v>
      </c>
      <c r="F791" s="823" t="s">
        <v>1180</v>
      </c>
      <c r="G791" s="823" t="s">
        <v>19</v>
      </c>
      <c r="H791" s="824">
        <v>98938.089800000002</v>
      </c>
      <c r="I791" s="824">
        <v>173141.65719999999</v>
      </c>
      <c r="J791" s="824">
        <v>129944.16009999999</v>
      </c>
      <c r="K791" s="824">
        <v>227402.28030000001</v>
      </c>
      <c r="L791" s="824">
        <v>158355.97589999999</v>
      </c>
      <c r="M791" s="824">
        <v>277122.95799999998</v>
      </c>
      <c r="N791" s="824">
        <v>194851.17499999999</v>
      </c>
      <c r="O791" s="824">
        <v>340989.5564</v>
      </c>
      <c r="P791" s="824">
        <v>231674.55989999999</v>
      </c>
      <c r="Q791" s="824">
        <v>405430.47970000003</v>
      </c>
      <c r="R791" s="824">
        <v>255456.57149999999</v>
      </c>
      <c r="S791" s="824">
        <v>447049.00020000001</v>
      </c>
      <c r="T791" s="824">
        <v>277999.76150000002</v>
      </c>
      <c r="U791" s="824">
        <v>486499.58260000002</v>
      </c>
    </row>
    <row r="792" spans="1:21" ht="14.5">
      <c r="A792" s="823" t="s">
        <v>1182</v>
      </c>
      <c r="B792" s="823" t="s">
        <v>216</v>
      </c>
      <c r="C792" s="823" t="s">
        <v>261</v>
      </c>
      <c r="D792" s="823" t="s">
        <v>482</v>
      </c>
      <c r="E792" s="823" t="s">
        <v>247</v>
      </c>
      <c r="F792" s="823" t="s">
        <v>1181</v>
      </c>
      <c r="G792" s="823" t="s">
        <v>44</v>
      </c>
      <c r="H792" s="824">
        <v>86814.979399999997</v>
      </c>
      <c r="I792" s="824">
        <v>151926.21410000001</v>
      </c>
      <c r="J792" s="824">
        <v>118073.2067</v>
      </c>
      <c r="K792" s="824">
        <v>206628.11180000001</v>
      </c>
      <c r="L792" s="824">
        <v>149248.05069999999</v>
      </c>
      <c r="M792" s="824">
        <v>261184.08869999999</v>
      </c>
      <c r="N792" s="824">
        <v>196429.01689999999</v>
      </c>
      <c r="O792" s="824">
        <v>343750.7795</v>
      </c>
      <c r="P792" s="824">
        <v>243128.41089999999</v>
      </c>
      <c r="Q792" s="824">
        <v>425474.71919999999</v>
      </c>
      <c r="R792" s="824">
        <v>273726.26030000002</v>
      </c>
      <c r="S792" s="824">
        <v>479020.95559999999</v>
      </c>
      <c r="T792" s="824">
        <v>303896.04560000001</v>
      </c>
      <c r="U792" s="824">
        <v>531818.07999999996</v>
      </c>
    </row>
    <row r="793" spans="1:21" ht="14.5">
      <c r="A793" s="823" t="s">
        <v>1182</v>
      </c>
      <c r="B793" s="823" t="s">
        <v>216</v>
      </c>
      <c r="C793" s="823" t="s">
        <v>261</v>
      </c>
      <c r="D793" s="823" t="s">
        <v>482</v>
      </c>
      <c r="E793" s="823" t="s">
        <v>247</v>
      </c>
      <c r="F793" s="823" t="s">
        <v>1182</v>
      </c>
      <c r="G793" s="823" t="s">
        <v>21</v>
      </c>
      <c r="H793" s="824">
        <v>97506.029599999994</v>
      </c>
      <c r="I793" s="824">
        <v>156009.64980000001</v>
      </c>
      <c r="J793" s="824">
        <v>136508.44149999999</v>
      </c>
      <c r="K793" s="824">
        <v>218413.5097</v>
      </c>
      <c r="L793" s="824">
        <v>175510.85339999999</v>
      </c>
      <c r="M793" s="824">
        <v>280817.36969999998</v>
      </c>
      <c r="N793" s="824">
        <v>234014.4712</v>
      </c>
      <c r="O793" s="824">
        <v>374423.15950000001</v>
      </c>
      <c r="P793" s="824">
        <v>292518.08899999998</v>
      </c>
      <c r="Q793" s="824">
        <v>468028.94939999998</v>
      </c>
      <c r="R793" s="824">
        <v>331520.50089999998</v>
      </c>
      <c r="S793" s="824">
        <v>530432.80929999996</v>
      </c>
      <c r="T793" s="824">
        <v>370522.91279999999</v>
      </c>
      <c r="U793" s="824">
        <v>592836.66929999995</v>
      </c>
    </row>
    <row r="794" spans="1:21" ht="14.5">
      <c r="A794" s="823" t="s">
        <v>1182</v>
      </c>
      <c r="B794" s="823" t="s">
        <v>216</v>
      </c>
      <c r="C794" s="823" t="s">
        <v>261</v>
      </c>
      <c r="D794" s="823" t="s">
        <v>482</v>
      </c>
      <c r="E794" s="823" t="s">
        <v>263</v>
      </c>
      <c r="F794" s="823" t="s">
        <v>1179</v>
      </c>
      <c r="G794" s="823" t="s">
        <v>165</v>
      </c>
      <c r="H794" s="824">
        <v>108175.5497</v>
      </c>
      <c r="I794" s="824">
        <v>189307.21179999999</v>
      </c>
      <c r="J794" s="824">
        <v>140686.67499999999</v>
      </c>
      <c r="K794" s="824">
        <v>246201.6813</v>
      </c>
      <c r="L794" s="824">
        <v>169246.3</v>
      </c>
      <c r="M794" s="824">
        <v>296181.02510000003</v>
      </c>
      <c r="N794" s="824">
        <v>203476.22949999999</v>
      </c>
      <c r="O794" s="824">
        <v>356083.40169999999</v>
      </c>
      <c r="P794" s="824">
        <v>239720.65820000001</v>
      </c>
      <c r="Q794" s="824">
        <v>419511.1519</v>
      </c>
      <c r="R794" s="824">
        <v>262763.97590000002</v>
      </c>
      <c r="S794" s="824">
        <v>459836.95789999998</v>
      </c>
      <c r="T794" s="824">
        <v>285050.87670000002</v>
      </c>
      <c r="U794" s="824">
        <v>498839.0343</v>
      </c>
    </row>
    <row r="795" spans="1:21" ht="14.5">
      <c r="A795" s="823" t="s">
        <v>1182</v>
      </c>
      <c r="B795" s="823" t="s">
        <v>216</v>
      </c>
      <c r="C795" s="823" t="s">
        <v>261</v>
      </c>
      <c r="D795" s="823" t="s">
        <v>482</v>
      </c>
      <c r="E795" s="823" t="s">
        <v>263</v>
      </c>
      <c r="F795" s="823" t="s">
        <v>1180</v>
      </c>
      <c r="G795" s="823" t="s">
        <v>19</v>
      </c>
      <c r="H795" s="824">
        <v>94970.049499999994</v>
      </c>
      <c r="I795" s="824">
        <v>166197.5865</v>
      </c>
      <c r="J795" s="824">
        <v>124764.6148</v>
      </c>
      <c r="K795" s="824">
        <v>218338.0759</v>
      </c>
      <c r="L795" s="824">
        <v>152073.7598</v>
      </c>
      <c r="M795" s="824">
        <v>266129.0797</v>
      </c>
      <c r="N795" s="824">
        <v>187176.86929999999</v>
      </c>
      <c r="O795" s="824">
        <v>327559.52120000002</v>
      </c>
      <c r="P795" s="824">
        <v>222580.45800000001</v>
      </c>
      <c r="Q795" s="824">
        <v>389515.8015</v>
      </c>
      <c r="R795" s="824">
        <v>245445.9057</v>
      </c>
      <c r="S795" s="824">
        <v>429530.33490000002</v>
      </c>
      <c r="T795" s="824">
        <v>267129.12640000001</v>
      </c>
      <c r="U795" s="824">
        <v>467475.97129999998</v>
      </c>
    </row>
    <row r="796" spans="1:21" ht="14.5">
      <c r="A796" s="823" t="s">
        <v>1182</v>
      </c>
      <c r="B796" s="823" t="s">
        <v>216</v>
      </c>
      <c r="C796" s="823" t="s">
        <v>261</v>
      </c>
      <c r="D796" s="823" t="s">
        <v>482</v>
      </c>
      <c r="E796" s="823" t="s">
        <v>263</v>
      </c>
      <c r="F796" s="823" t="s">
        <v>1181</v>
      </c>
      <c r="G796" s="823" t="s">
        <v>44</v>
      </c>
      <c r="H796" s="824">
        <v>83243.748000000007</v>
      </c>
      <c r="I796" s="824">
        <v>145676.55910000001</v>
      </c>
      <c r="J796" s="824">
        <v>113187.80469999999</v>
      </c>
      <c r="K796" s="824">
        <v>198078.65839999999</v>
      </c>
      <c r="L796" s="824">
        <v>143051.22709999999</v>
      </c>
      <c r="M796" s="824">
        <v>250339.64739999999</v>
      </c>
      <c r="N796" s="824">
        <v>188251.25750000001</v>
      </c>
      <c r="O796" s="824">
        <v>329439.70059999998</v>
      </c>
      <c r="P796" s="824">
        <v>232985.59179999999</v>
      </c>
      <c r="Q796" s="824">
        <v>407724.7856</v>
      </c>
      <c r="R796" s="824">
        <v>262291.04139999999</v>
      </c>
      <c r="S796" s="824">
        <v>459009.3224</v>
      </c>
      <c r="T796" s="824">
        <v>291182.53889999999</v>
      </c>
      <c r="U796" s="824">
        <v>509569.44309999997</v>
      </c>
    </row>
    <row r="797" spans="1:21" ht="14.5">
      <c r="A797" s="823" t="s">
        <v>1182</v>
      </c>
      <c r="B797" s="823" t="s">
        <v>216</v>
      </c>
      <c r="C797" s="823" t="s">
        <v>261</v>
      </c>
      <c r="D797" s="823" t="s">
        <v>482</v>
      </c>
      <c r="E797" s="823" t="s">
        <v>263</v>
      </c>
      <c r="F797" s="823" t="s">
        <v>1182</v>
      </c>
      <c r="G797" s="823" t="s">
        <v>21</v>
      </c>
      <c r="H797" s="824">
        <v>93691.159</v>
      </c>
      <c r="I797" s="824">
        <v>149905.8567</v>
      </c>
      <c r="J797" s="824">
        <v>131167.6226</v>
      </c>
      <c r="K797" s="824">
        <v>209868.19930000001</v>
      </c>
      <c r="L797" s="824">
        <v>168644.08619999999</v>
      </c>
      <c r="M797" s="824">
        <v>269830.54200000002</v>
      </c>
      <c r="N797" s="824">
        <v>224858.78159999999</v>
      </c>
      <c r="O797" s="824">
        <v>359774.05599999998</v>
      </c>
      <c r="P797" s="824">
        <v>281073.47700000001</v>
      </c>
      <c r="Q797" s="824">
        <v>449717.5699</v>
      </c>
      <c r="R797" s="824">
        <v>318549.94069999998</v>
      </c>
      <c r="S797" s="824">
        <v>509679.91269999999</v>
      </c>
      <c r="T797" s="824">
        <v>356026.40429999999</v>
      </c>
      <c r="U797" s="824">
        <v>569642.25529999996</v>
      </c>
    </row>
    <row r="798" spans="1:21" ht="14.5">
      <c r="A798" s="823" t="s">
        <v>1182</v>
      </c>
      <c r="B798" s="823" t="s">
        <v>216</v>
      </c>
      <c r="C798" s="823" t="s">
        <v>261</v>
      </c>
      <c r="D798" s="823" t="s">
        <v>482</v>
      </c>
      <c r="E798" s="823" t="s">
        <v>264</v>
      </c>
      <c r="F798" s="823" t="s">
        <v>1179</v>
      </c>
      <c r="G798" s="823" t="s">
        <v>165</v>
      </c>
      <c r="H798" s="824">
        <v>113251.07739999999</v>
      </c>
      <c r="I798" s="824">
        <v>198189.3855</v>
      </c>
      <c r="J798" s="824">
        <v>147322.40909999999</v>
      </c>
      <c r="K798" s="824">
        <v>257814.21599999999</v>
      </c>
      <c r="L798" s="824">
        <v>177253.05970000001</v>
      </c>
      <c r="M798" s="824">
        <v>310192.85460000002</v>
      </c>
      <c r="N798" s="824">
        <v>213141.42449999999</v>
      </c>
      <c r="O798" s="824">
        <v>372997.49300000002</v>
      </c>
      <c r="P798" s="824">
        <v>251133.14790000001</v>
      </c>
      <c r="Q798" s="824">
        <v>439483.00870000001</v>
      </c>
      <c r="R798" s="824">
        <v>275284.81390000001</v>
      </c>
      <c r="S798" s="824">
        <v>481748.42430000001</v>
      </c>
      <c r="T798" s="824">
        <v>298660.96840000001</v>
      </c>
      <c r="U798" s="824">
        <v>522656.6948</v>
      </c>
    </row>
    <row r="799" spans="1:21" ht="14.5">
      <c r="A799" s="823" t="s">
        <v>1182</v>
      </c>
      <c r="B799" s="823" t="s">
        <v>216</v>
      </c>
      <c r="C799" s="823" t="s">
        <v>261</v>
      </c>
      <c r="D799" s="823" t="s">
        <v>482</v>
      </c>
      <c r="E799" s="823" t="s">
        <v>264</v>
      </c>
      <c r="F799" s="823" t="s">
        <v>1180</v>
      </c>
      <c r="G799" s="823" t="s">
        <v>19</v>
      </c>
      <c r="H799" s="824">
        <v>99295.264500000005</v>
      </c>
      <c r="I799" s="824">
        <v>173766.71290000001</v>
      </c>
      <c r="J799" s="824">
        <v>130495.68610000001</v>
      </c>
      <c r="K799" s="824">
        <v>228367.45079999999</v>
      </c>
      <c r="L799" s="824">
        <v>159104.80679999999</v>
      </c>
      <c r="M799" s="824">
        <v>278433.41190000001</v>
      </c>
      <c r="N799" s="824">
        <v>195915.96410000001</v>
      </c>
      <c r="O799" s="824">
        <v>342852.93719999999</v>
      </c>
      <c r="P799" s="824">
        <v>233019.0724</v>
      </c>
      <c r="Q799" s="824">
        <v>407783.37660000002</v>
      </c>
      <c r="R799" s="824">
        <v>256982.76209999999</v>
      </c>
      <c r="S799" s="824">
        <v>449719.83380000002</v>
      </c>
      <c r="T799" s="824">
        <v>279720.93670000002</v>
      </c>
      <c r="U799" s="824">
        <v>489511.63919999998</v>
      </c>
    </row>
    <row r="800" spans="1:21" ht="14.5">
      <c r="A800" s="823" t="s">
        <v>1182</v>
      </c>
      <c r="B800" s="823" t="s">
        <v>216</v>
      </c>
      <c r="C800" s="823" t="s">
        <v>261</v>
      </c>
      <c r="D800" s="823" t="s">
        <v>482</v>
      </c>
      <c r="E800" s="823" t="s">
        <v>264</v>
      </c>
      <c r="F800" s="823" t="s">
        <v>1181</v>
      </c>
      <c r="G800" s="823" t="s">
        <v>44</v>
      </c>
      <c r="H800" s="824">
        <v>86898.368499999997</v>
      </c>
      <c r="I800" s="824">
        <v>152072.14490000001</v>
      </c>
      <c r="J800" s="824">
        <v>118113.7369</v>
      </c>
      <c r="K800" s="824">
        <v>206699.03959999999</v>
      </c>
      <c r="L800" s="824">
        <v>149243.88939999999</v>
      </c>
      <c r="M800" s="824">
        <v>261176.80650000001</v>
      </c>
      <c r="N800" s="824">
        <v>196367.02050000001</v>
      </c>
      <c r="O800" s="824">
        <v>343642.28580000001</v>
      </c>
      <c r="P800" s="824">
        <v>242997.99549999999</v>
      </c>
      <c r="Q800" s="824">
        <v>425246.49219999998</v>
      </c>
      <c r="R800" s="824">
        <v>273538.47220000002</v>
      </c>
      <c r="S800" s="824">
        <v>478692.32640000002</v>
      </c>
      <c r="T800" s="824">
        <v>303641.47690000001</v>
      </c>
      <c r="U800" s="824">
        <v>531372.58459999994</v>
      </c>
    </row>
    <row r="801" spans="1:21" ht="14.5">
      <c r="A801" s="823" t="s">
        <v>1182</v>
      </c>
      <c r="B801" s="823" t="s">
        <v>216</v>
      </c>
      <c r="C801" s="823" t="s">
        <v>261</v>
      </c>
      <c r="D801" s="823" t="s">
        <v>482</v>
      </c>
      <c r="E801" s="823" t="s">
        <v>264</v>
      </c>
      <c r="F801" s="823" t="s">
        <v>1182</v>
      </c>
      <c r="G801" s="823" t="s">
        <v>21</v>
      </c>
      <c r="H801" s="824">
        <v>98104.343200000003</v>
      </c>
      <c r="I801" s="824">
        <v>156966.95139999999</v>
      </c>
      <c r="J801" s="824">
        <v>137346.08040000001</v>
      </c>
      <c r="K801" s="824">
        <v>219753.73190000001</v>
      </c>
      <c r="L801" s="824">
        <v>176587.81770000001</v>
      </c>
      <c r="M801" s="824">
        <v>282540.51250000001</v>
      </c>
      <c r="N801" s="824">
        <v>235450.42360000001</v>
      </c>
      <c r="O801" s="824">
        <v>376720.68339999998</v>
      </c>
      <c r="P801" s="824">
        <v>294313.0294</v>
      </c>
      <c r="Q801" s="824">
        <v>470900.8541</v>
      </c>
      <c r="R801" s="824">
        <v>333554.76679999998</v>
      </c>
      <c r="S801" s="824">
        <v>533687.63470000005</v>
      </c>
      <c r="T801" s="824">
        <v>372796.50390000001</v>
      </c>
      <c r="U801" s="824">
        <v>596474.41529999999</v>
      </c>
    </row>
    <row r="802" spans="1:21" ht="14.5">
      <c r="A802" s="823" t="s">
        <v>1182</v>
      </c>
      <c r="B802" s="823" t="s">
        <v>216</v>
      </c>
      <c r="C802" s="823" t="s">
        <v>261</v>
      </c>
      <c r="D802" s="823" t="s">
        <v>482</v>
      </c>
      <c r="E802" s="823" t="s">
        <v>265</v>
      </c>
      <c r="F802" s="823" t="s">
        <v>1179</v>
      </c>
      <c r="G802" s="823" t="s">
        <v>165</v>
      </c>
      <c r="H802" s="824">
        <v>117028.6238</v>
      </c>
      <c r="I802" s="824">
        <v>204800.09160000001</v>
      </c>
      <c r="J802" s="824">
        <v>152192.3885</v>
      </c>
      <c r="K802" s="824">
        <v>266336.67989999999</v>
      </c>
      <c r="L802" s="824">
        <v>183082.13829999999</v>
      </c>
      <c r="M802" s="824">
        <v>320393.74190000002</v>
      </c>
      <c r="N802" s="824">
        <v>220101.29800000001</v>
      </c>
      <c r="O802" s="824">
        <v>385177.27149999997</v>
      </c>
      <c r="P802" s="824">
        <v>259301.13510000001</v>
      </c>
      <c r="Q802" s="824">
        <v>453776.9865</v>
      </c>
      <c r="R802" s="824">
        <v>284224.01740000001</v>
      </c>
      <c r="S802" s="824">
        <v>497392.03049999999</v>
      </c>
      <c r="T802" s="824">
        <v>308324.77730000002</v>
      </c>
      <c r="U802" s="824">
        <v>539568.36029999994</v>
      </c>
    </row>
    <row r="803" spans="1:21" ht="14.5">
      <c r="A803" s="823" t="s">
        <v>1182</v>
      </c>
      <c r="B803" s="823" t="s">
        <v>216</v>
      </c>
      <c r="C803" s="823" t="s">
        <v>261</v>
      </c>
      <c r="D803" s="823" t="s">
        <v>482</v>
      </c>
      <c r="E803" s="823" t="s">
        <v>265</v>
      </c>
      <c r="F803" s="823" t="s">
        <v>1180</v>
      </c>
      <c r="G803" s="823" t="s">
        <v>19</v>
      </c>
      <c r="H803" s="824">
        <v>102772.6862</v>
      </c>
      <c r="I803" s="824">
        <v>179852.20079999999</v>
      </c>
      <c r="J803" s="824">
        <v>135003.8009</v>
      </c>
      <c r="K803" s="824">
        <v>236256.65160000001</v>
      </c>
      <c r="L803" s="824">
        <v>164543.60070000001</v>
      </c>
      <c r="M803" s="824">
        <v>287951.30109999998</v>
      </c>
      <c r="N803" s="824">
        <v>202505.39790000001</v>
      </c>
      <c r="O803" s="824">
        <v>354384.44620000001</v>
      </c>
      <c r="P803" s="824">
        <v>240797.51</v>
      </c>
      <c r="Q803" s="824">
        <v>421395.64250000002</v>
      </c>
      <c r="R803" s="824">
        <v>265528.37359999999</v>
      </c>
      <c r="S803" s="824">
        <v>464674.65370000002</v>
      </c>
      <c r="T803" s="824">
        <v>288977.43339999998</v>
      </c>
      <c r="U803" s="824">
        <v>505710.5085</v>
      </c>
    </row>
    <row r="804" spans="1:21" ht="14.5">
      <c r="A804" s="823" t="s">
        <v>1182</v>
      </c>
      <c r="B804" s="823" t="s">
        <v>216</v>
      </c>
      <c r="C804" s="823" t="s">
        <v>261</v>
      </c>
      <c r="D804" s="823" t="s">
        <v>482</v>
      </c>
      <c r="E804" s="823" t="s">
        <v>265</v>
      </c>
      <c r="F804" s="823" t="s">
        <v>1181</v>
      </c>
      <c r="G804" s="823" t="s">
        <v>44</v>
      </c>
      <c r="H804" s="824">
        <v>90114.613899999997</v>
      </c>
      <c r="I804" s="824">
        <v>157700.57440000001</v>
      </c>
      <c r="J804" s="824">
        <v>122540.266</v>
      </c>
      <c r="K804" s="824">
        <v>214445.46539999999</v>
      </c>
      <c r="L804" s="824">
        <v>154878.8694</v>
      </c>
      <c r="M804" s="824">
        <v>271038.02149999997</v>
      </c>
      <c r="N804" s="824">
        <v>203823.8792</v>
      </c>
      <c r="O804" s="824">
        <v>356691.78879999998</v>
      </c>
      <c r="P804" s="824">
        <v>252266.14910000001</v>
      </c>
      <c r="Q804" s="824">
        <v>441465.76089999999</v>
      </c>
      <c r="R804" s="824">
        <v>284002.39569999999</v>
      </c>
      <c r="S804" s="824">
        <v>497004.1923</v>
      </c>
      <c r="T804" s="824">
        <v>315291.7622</v>
      </c>
      <c r="U804" s="824">
        <v>551760.58369999996</v>
      </c>
    </row>
    <row r="805" spans="1:21" ht="14.5">
      <c r="A805" s="823" t="s">
        <v>1182</v>
      </c>
      <c r="B805" s="823" t="s">
        <v>216</v>
      </c>
      <c r="C805" s="823" t="s">
        <v>261</v>
      </c>
      <c r="D805" s="823" t="s">
        <v>482</v>
      </c>
      <c r="E805" s="823" t="s">
        <v>265</v>
      </c>
      <c r="F805" s="823" t="s">
        <v>1182</v>
      </c>
      <c r="G805" s="823" t="s">
        <v>21</v>
      </c>
      <c r="H805" s="824">
        <v>101354.83289999999</v>
      </c>
      <c r="I805" s="824">
        <v>162167.73509999999</v>
      </c>
      <c r="J805" s="824">
        <v>141896.76610000001</v>
      </c>
      <c r="K805" s="824">
        <v>227034.8291</v>
      </c>
      <c r="L805" s="824">
        <v>182438.69930000001</v>
      </c>
      <c r="M805" s="824">
        <v>291901.92310000001</v>
      </c>
      <c r="N805" s="824">
        <v>243251.59899999999</v>
      </c>
      <c r="O805" s="824">
        <v>389202.56420000002</v>
      </c>
      <c r="P805" s="824">
        <v>304064.4988</v>
      </c>
      <c r="Q805" s="824">
        <v>486503.20520000003</v>
      </c>
      <c r="R805" s="824">
        <v>344606.43190000003</v>
      </c>
      <c r="S805" s="824">
        <v>551370.29929999996</v>
      </c>
      <c r="T805" s="824">
        <v>385148.3651</v>
      </c>
      <c r="U805" s="824">
        <v>616237.39339999994</v>
      </c>
    </row>
    <row r="806" spans="1:21" ht="14.5">
      <c r="A806" s="823" t="s">
        <v>1182</v>
      </c>
      <c r="B806" s="823" t="s">
        <v>216</v>
      </c>
      <c r="C806" s="823" t="s">
        <v>261</v>
      </c>
      <c r="D806" s="823" t="s">
        <v>482</v>
      </c>
      <c r="E806" s="823" t="s">
        <v>266</v>
      </c>
      <c r="F806" s="823" t="s">
        <v>1179</v>
      </c>
      <c r="G806" s="823" t="s">
        <v>165</v>
      </c>
      <c r="H806" s="824">
        <v>118293.35129999999</v>
      </c>
      <c r="I806" s="824">
        <v>207013.36489999999</v>
      </c>
      <c r="J806" s="824">
        <v>153836.06520000001</v>
      </c>
      <c r="K806" s="824">
        <v>269213.114</v>
      </c>
      <c r="L806" s="824">
        <v>185058.6905</v>
      </c>
      <c r="M806" s="824">
        <v>323852.7083</v>
      </c>
      <c r="N806" s="824">
        <v>222476.31229999999</v>
      </c>
      <c r="O806" s="824">
        <v>389333.5466</v>
      </c>
      <c r="P806" s="824">
        <v>262098.35140000001</v>
      </c>
      <c r="Q806" s="824">
        <v>458672.11499999999</v>
      </c>
      <c r="R806" s="824">
        <v>287289.74339999998</v>
      </c>
      <c r="S806" s="824">
        <v>502757.05099999998</v>
      </c>
      <c r="T806" s="824">
        <v>311649.62640000001</v>
      </c>
      <c r="U806" s="824">
        <v>545386.84609999997</v>
      </c>
    </row>
    <row r="807" spans="1:21" ht="14.5">
      <c r="A807" s="823" t="s">
        <v>1182</v>
      </c>
      <c r="B807" s="823" t="s">
        <v>216</v>
      </c>
      <c r="C807" s="823" t="s">
        <v>261</v>
      </c>
      <c r="D807" s="823" t="s">
        <v>482</v>
      </c>
      <c r="E807" s="823" t="s">
        <v>266</v>
      </c>
      <c r="F807" s="823" t="s">
        <v>1180</v>
      </c>
      <c r="G807" s="823" t="s">
        <v>19</v>
      </c>
      <c r="H807" s="824">
        <v>103887.35129999999</v>
      </c>
      <c r="I807" s="824">
        <v>181802.86489999999</v>
      </c>
      <c r="J807" s="824">
        <v>136466.54519999999</v>
      </c>
      <c r="K807" s="824">
        <v>238816.4541</v>
      </c>
      <c r="L807" s="824">
        <v>166325.01060000001</v>
      </c>
      <c r="M807" s="824">
        <v>291068.7684</v>
      </c>
      <c r="N807" s="824">
        <v>204695.1923</v>
      </c>
      <c r="O807" s="824">
        <v>358216.58659999998</v>
      </c>
      <c r="P807" s="824">
        <v>243399.9515</v>
      </c>
      <c r="Q807" s="824">
        <v>425949.91509999998</v>
      </c>
      <c r="R807" s="824">
        <v>268397.30349999998</v>
      </c>
      <c r="S807" s="824">
        <v>469695.28100000002</v>
      </c>
      <c r="T807" s="824">
        <v>292098.62640000001</v>
      </c>
      <c r="U807" s="824">
        <v>511172.59629999998</v>
      </c>
    </row>
    <row r="808" spans="1:21" ht="14.5">
      <c r="A808" s="823" t="s">
        <v>1182</v>
      </c>
      <c r="B808" s="823" t="s">
        <v>216</v>
      </c>
      <c r="C808" s="823" t="s">
        <v>261</v>
      </c>
      <c r="D808" s="823" t="s">
        <v>482</v>
      </c>
      <c r="E808" s="823" t="s">
        <v>266</v>
      </c>
      <c r="F808" s="823" t="s">
        <v>1181</v>
      </c>
      <c r="G808" s="823" t="s">
        <v>44</v>
      </c>
      <c r="H808" s="824">
        <v>91096.169099999999</v>
      </c>
      <c r="I808" s="824">
        <v>159418.2959</v>
      </c>
      <c r="J808" s="824">
        <v>123876.33590000001</v>
      </c>
      <c r="K808" s="824">
        <v>216783.58790000001</v>
      </c>
      <c r="L808" s="824">
        <v>156568.5379</v>
      </c>
      <c r="M808" s="824">
        <v>273994.94130000001</v>
      </c>
      <c r="N808" s="824">
        <v>206048.5466</v>
      </c>
      <c r="O808" s="824">
        <v>360584.95659999998</v>
      </c>
      <c r="P808" s="824">
        <v>255020.5232</v>
      </c>
      <c r="Q808" s="824">
        <v>446285.91570000001</v>
      </c>
      <c r="R808" s="824">
        <v>287104.02779999998</v>
      </c>
      <c r="S808" s="824">
        <v>502432.04849999998</v>
      </c>
      <c r="T808" s="824">
        <v>318735.94819999998</v>
      </c>
      <c r="U808" s="824">
        <v>557787.90930000006</v>
      </c>
    </row>
    <row r="809" spans="1:21" ht="14.5">
      <c r="A809" s="823" t="s">
        <v>1182</v>
      </c>
      <c r="B809" s="823" t="s">
        <v>216</v>
      </c>
      <c r="C809" s="823" t="s">
        <v>261</v>
      </c>
      <c r="D809" s="823" t="s">
        <v>482</v>
      </c>
      <c r="E809" s="823" t="s">
        <v>266</v>
      </c>
      <c r="F809" s="823" t="s">
        <v>1182</v>
      </c>
      <c r="G809" s="823" t="s">
        <v>21</v>
      </c>
      <c r="H809" s="824">
        <v>102449.64569999999</v>
      </c>
      <c r="I809" s="824">
        <v>163919.4356</v>
      </c>
      <c r="J809" s="824">
        <v>143429.50399999999</v>
      </c>
      <c r="K809" s="824">
        <v>229487.20980000001</v>
      </c>
      <c r="L809" s="824">
        <v>184409.36230000001</v>
      </c>
      <c r="M809" s="824">
        <v>295054.9841</v>
      </c>
      <c r="N809" s="824">
        <v>245879.14980000001</v>
      </c>
      <c r="O809" s="824">
        <v>393406.64539999998</v>
      </c>
      <c r="P809" s="824">
        <v>307348.93719999999</v>
      </c>
      <c r="Q809" s="824">
        <v>491758.30660000001</v>
      </c>
      <c r="R809" s="824">
        <v>348328.7954</v>
      </c>
      <c r="S809" s="824">
        <v>557326.08100000001</v>
      </c>
      <c r="T809" s="824">
        <v>389308.65370000002</v>
      </c>
      <c r="U809" s="824">
        <v>622893.85519999999</v>
      </c>
    </row>
    <row r="810" spans="1:21" ht="14.5">
      <c r="A810" s="823" t="s">
        <v>1184</v>
      </c>
      <c r="B810" s="823" t="s">
        <v>267</v>
      </c>
      <c r="C810" s="823" t="s">
        <v>268</v>
      </c>
      <c r="D810" s="823" t="s">
        <v>483</v>
      </c>
      <c r="E810" s="823" t="s">
        <v>273</v>
      </c>
      <c r="F810" s="823" t="s">
        <v>1179</v>
      </c>
      <c r="G810" s="823" t="s">
        <v>165</v>
      </c>
      <c r="H810" s="824">
        <v>134176.10149999999</v>
      </c>
      <c r="I810" s="824">
        <v>234808.1776</v>
      </c>
      <c r="J810" s="824">
        <v>174499.47760000001</v>
      </c>
      <c r="K810" s="824">
        <v>305374.0858</v>
      </c>
      <c r="L810" s="824">
        <v>209921.80319999999</v>
      </c>
      <c r="M810" s="824">
        <v>367363.1556</v>
      </c>
      <c r="N810" s="824">
        <v>252376.11350000001</v>
      </c>
      <c r="O810" s="824">
        <v>441658.1985</v>
      </c>
      <c r="P810" s="824">
        <v>297329.43790000002</v>
      </c>
      <c r="Q810" s="824">
        <v>520326.51630000002</v>
      </c>
      <c r="R810" s="824">
        <v>325909.80109999998</v>
      </c>
      <c r="S810" s="824">
        <v>570342.15190000006</v>
      </c>
      <c r="T810" s="824">
        <v>353551.01240000001</v>
      </c>
      <c r="U810" s="824">
        <v>618714.27170000004</v>
      </c>
    </row>
    <row r="811" spans="1:21" ht="14.5">
      <c r="A811" s="823" t="s">
        <v>1184</v>
      </c>
      <c r="B811" s="823" t="s">
        <v>267</v>
      </c>
      <c r="C811" s="823" t="s">
        <v>268</v>
      </c>
      <c r="D811" s="823" t="s">
        <v>483</v>
      </c>
      <c r="E811" s="823" t="s">
        <v>273</v>
      </c>
      <c r="F811" s="823" t="s">
        <v>1180</v>
      </c>
      <c r="G811" s="823" t="s">
        <v>19</v>
      </c>
      <c r="H811" s="824">
        <v>117803.9757</v>
      </c>
      <c r="I811" s="824">
        <v>206156.95740000001</v>
      </c>
      <c r="J811" s="824">
        <v>154759.37160000001</v>
      </c>
      <c r="K811" s="824">
        <v>270828.90039999998</v>
      </c>
      <c r="L811" s="824">
        <v>188631.35709999999</v>
      </c>
      <c r="M811" s="824">
        <v>330104.875</v>
      </c>
      <c r="N811" s="824">
        <v>232168.23250000001</v>
      </c>
      <c r="O811" s="824">
        <v>406294.4068</v>
      </c>
      <c r="P811" s="824">
        <v>276079.08689999999</v>
      </c>
      <c r="Q811" s="824">
        <v>483138.402</v>
      </c>
      <c r="R811" s="824">
        <v>304438.92749999999</v>
      </c>
      <c r="S811" s="824">
        <v>532768.12320000003</v>
      </c>
      <c r="T811" s="824">
        <v>331331.69880000001</v>
      </c>
      <c r="U811" s="824">
        <v>579830.47290000005</v>
      </c>
    </row>
    <row r="812" spans="1:21" ht="14.5">
      <c r="A812" s="823" t="s">
        <v>1184</v>
      </c>
      <c r="B812" s="823" t="s">
        <v>267</v>
      </c>
      <c r="C812" s="823" t="s">
        <v>268</v>
      </c>
      <c r="D812" s="823" t="s">
        <v>483</v>
      </c>
      <c r="E812" s="823" t="s">
        <v>273</v>
      </c>
      <c r="F812" s="823" t="s">
        <v>1181</v>
      </c>
      <c r="G812" s="823" t="s">
        <v>44</v>
      </c>
      <c r="H812" s="824">
        <v>103265.999</v>
      </c>
      <c r="I812" s="824">
        <v>180715.49830000001</v>
      </c>
      <c r="J812" s="824">
        <v>140414.81409999999</v>
      </c>
      <c r="K812" s="824">
        <v>245725.92490000001</v>
      </c>
      <c r="L812" s="824">
        <v>177463.65919999999</v>
      </c>
      <c r="M812" s="824">
        <v>310561.40350000001</v>
      </c>
      <c r="N812" s="824">
        <v>233538.9161</v>
      </c>
      <c r="O812" s="824">
        <v>408693.10320000001</v>
      </c>
      <c r="P812" s="824">
        <v>289036.80499999999</v>
      </c>
      <c r="Q812" s="824">
        <v>505814.40870000003</v>
      </c>
      <c r="R812" s="824">
        <v>325393.8775</v>
      </c>
      <c r="S812" s="824">
        <v>569439.28570000001</v>
      </c>
      <c r="T812" s="824">
        <v>361237.7341</v>
      </c>
      <c r="U812" s="824">
        <v>632166.03460000001</v>
      </c>
    </row>
    <row r="813" spans="1:21" ht="14.5">
      <c r="A813" s="823" t="s">
        <v>1184</v>
      </c>
      <c r="B813" s="823" t="s">
        <v>267</v>
      </c>
      <c r="C813" s="823" t="s">
        <v>268</v>
      </c>
      <c r="D813" s="823" t="s">
        <v>483</v>
      </c>
      <c r="E813" s="823" t="s">
        <v>273</v>
      </c>
      <c r="F813" s="823" t="s">
        <v>1182</v>
      </c>
      <c r="G813" s="823" t="s">
        <v>21</v>
      </c>
      <c r="H813" s="824">
        <v>116209.33809999999</v>
      </c>
      <c r="I813" s="824">
        <v>185934.94380000001</v>
      </c>
      <c r="J813" s="824">
        <v>162693.07329999999</v>
      </c>
      <c r="K813" s="824">
        <v>260308.92120000001</v>
      </c>
      <c r="L813" s="824">
        <v>209176.80850000001</v>
      </c>
      <c r="M813" s="824">
        <v>334682.89860000001</v>
      </c>
      <c r="N813" s="824">
        <v>278902.41139999998</v>
      </c>
      <c r="O813" s="824">
        <v>446243.86489999999</v>
      </c>
      <c r="P813" s="824">
        <v>348628.01429999998</v>
      </c>
      <c r="Q813" s="824">
        <v>557804.83109999995</v>
      </c>
      <c r="R813" s="824">
        <v>395111.74949999998</v>
      </c>
      <c r="S813" s="824">
        <v>632178.80859999999</v>
      </c>
      <c r="T813" s="824">
        <v>441595.48469999997</v>
      </c>
      <c r="U813" s="824">
        <v>706552.78599999996</v>
      </c>
    </row>
    <row r="814" spans="1:21" ht="14.5">
      <c r="A814" s="823" t="s">
        <v>1184</v>
      </c>
      <c r="B814" s="823" t="s">
        <v>267</v>
      </c>
      <c r="C814" s="823" t="s">
        <v>268</v>
      </c>
      <c r="D814" s="823" t="s">
        <v>483</v>
      </c>
      <c r="E814" s="823" t="s">
        <v>1065</v>
      </c>
      <c r="F814" s="823" t="s">
        <v>1179</v>
      </c>
      <c r="G814" s="823" t="s">
        <v>165</v>
      </c>
      <c r="H814" s="824">
        <v>129114.2111</v>
      </c>
      <c r="I814" s="824">
        <v>225949.8694</v>
      </c>
      <c r="J814" s="824">
        <v>167959.72349999999</v>
      </c>
      <c r="K814" s="824">
        <v>293929.51620000001</v>
      </c>
      <c r="L814" s="824">
        <v>202084.3731</v>
      </c>
      <c r="M814" s="824">
        <v>353647.6531</v>
      </c>
      <c r="N814" s="824">
        <v>243002.3371</v>
      </c>
      <c r="O814" s="824">
        <v>425254.08980000002</v>
      </c>
      <c r="P814" s="824">
        <v>286317.98639999999</v>
      </c>
      <c r="Q814" s="824">
        <v>501056.47629999998</v>
      </c>
      <c r="R814" s="824">
        <v>313853.98759999999</v>
      </c>
      <c r="S814" s="824">
        <v>549244.47820000001</v>
      </c>
      <c r="T814" s="824">
        <v>340506.69540000003</v>
      </c>
      <c r="U814" s="824">
        <v>595886.7169</v>
      </c>
    </row>
    <row r="815" spans="1:21" ht="14.5">
      <c r="A815" s="823" t="s">
        <v>1184</v>
      </c>
      <c r="B815" s="823" t="s">
        <v>267</v>
      </c>
      <c r="C815" s="823" t="s">
        <v>268</v>
      </c>
      <c r="D815" s="823" t="s">
        <v>483</v>
      </c>
      <c r="E815" s="823" t="s">
        <v>1065</v>
      </c>
      <c r="F815" s="823" t="s">
        <v>1180</v>
      </c>
      <c r="G815" s="823" t="s">
        <v>19</v>
      </c>
      <c r="H815" s="824">
        <v>113196.8679</v>
      </c>
      <c r="I815" s="824">
        <v>198094.5189</v>
      </c>
      <c r="J815" s="824">
        <v>148767.95550000001</v>
      </c>
      <c r="K815" s="824">
        <v>260343.9221</v>
      </c>
      <c r="L815" s="824">
        <v>181385.33009999999</v>
      </c>
      <c r="M815" s="824">
        <v>317424.32770000002</v>
      </c>
      <c r="N815" s="824">
        <v>223355.78769999999</v>
      </c>
      <c r="O815" s="824">
        <v>390872.6286</v>
      </c>
      <c r="P815" s="824">
        <v>265657.92469999997</v>
      </c>
      <c r="Q815" s="824">
        <v>464901.36810000002</v>
      </c>
      <c r="R815" s="824">
        <v>292979.52889999998</v>
      </c>
      <c r="S815" s="824">
        <v>512714.17560000002</v>
      </c>
      <c r="T815" s="824">
        <v>318904.58679999999</v>
      </c>
      <c r="U815" s="824">
        <v>558083.02690000006</v>
      </c>
    </row>
    <row r="816" spans="1:21" ht="14.5">
      <c r="A816" s="823" t="s">
        <v>1184</v>
      </c>
      <c r="B816" s="823" t="s">
        <v>267</v>
      </c>
      <c r="C816" s="823" t="s">
        <v>268</v>
      </c>
      <c r="D816" s="823" t="s">
        <v>483</v>
      </c>
      <c r="E816" s="823" t="s">
        <v>1065</v>
      </c>
      <c r="F816" s="823" t="s">
        <v>1181</v>
      </c>
      <c r="G816" s="823" t="s">
        <v>44</v>
      </c>
      <c r="H816" s="824">
        <v>99057.331099999996</v>
      </c>
      <c r="I816" s="824">
        <v>173350.32949999999</v>
      </c>
      <c r="J816" s="824">
        <v>134638.16800000001</v>
      </c>
      <c r="K816" s="824">
        <v>235616.79399999999</v>
      </c>
      <c r="L816" s="824">
        <v>170121.81159999999</v>
      </c>
      <c r="M816" s="824">
        <v>297713.1703</v>
      </c>
      <c r="N816" s="824">
        <v>223835.3223</v>
      </c>
      <c r="O816" s="824">
        <v>391711.81400000001</v>
      </c>
      <c r="P816" s="824">
        <v>276987.50290000002</v>
      </c>
      <c r="Q816" s="824">
        <v>484728.13010000001</v>
      </c>
      <c r="R816" s="824">
        <v>311798.59009999997</v>
      </c>
      <c r="S816" s="824">
        <v>545647.53269999998</v>
      </c>
      <c r="T816" s="824">
        <v>346110.71720000001</v>
      </c>
      <c r="U816" s="824">
        <v>605693.75520000001</v>
      </c>
    </row>
    <row r="817" spans="1:21" ht="14.5">
      <c r="A817" s="823" t="s">
        <v>1184</v>
      </c>
      <c r="B817" s="823" t="s">
        <v>267</v>
      </c>
      <c r="C817" s="823" t="s">
        <v>268</v>
      </c>
      <c r="D817" s="823" t="s">
        <v>483</v>
      </c>
      <c r="E817" s="823" t="s">
        <v>1065</v>
      </c>
      <c r="F817" s="823" t="s">
        <v>1182</v>
      </c>
      <c r="G817" s="823" t="s">
        <v>21</v>
      </c>
      <c r="H817" s="824">
        <v>111846.75509999999</v>
      </c>
      <c r="I817" s="824">
        <v>178954.81090000001</v>
      </c>
      <c r="J817" s="824">
        <v>156585.4572</v>
      </c>
      <c r="K817" s="824">
        <v>250536.7352</v>
      </c>
      <c r="L817" s="824">
        <v>201324.15919999999</v>
      </c>
      <c r="M817" s="824">
        <v>322118.65960000001</v>
      </c>
      <c r="N817" s="824">
        <v>268432.21230000001</v>
      </c>
      <c r="O817" s="824">
        <v>429491.54619999998</v>
      </c>
      <c r="P817" s="824">
        <v>335540.26539999997</v>
      </c>
      <c r="Q817" s="824">
        <v>536864.43259999994</v>
      </c>
      <c r="R817" s="824">
        <v>380278.96750000003</v>
      </c>
      <c r="S817" s="824">
        <v>608446.35699999996</v>
      </c>
      <c r="T817" s="824">
        <v>425017.66950000002</v>
      </c>
      <c r="U817" s="824">
        <v>680028.28130000003</v>
      </c>
    </row>
    <row r="818" spans="1:21" ht="14.5">
      <c r="A818" s="823" t="s">
        <v>1184</v>
      </c>
      <c r="B818" s="823" t="s">
        <v>267</v>
      </c>
      <c r="C818" s="823" t="s">
        <v>268</v>
      </c>
      <c r="D818" s="823" t="s">
        <v>483</v>
      </c>
      <c r="E818" s="823" t="s">
        <v>1066</v>
      </c>
      <c r="F818" s="823" t="s">
        <v>1179</v>
      </c>
      <c r="G818" s="823" t="s">
        <v>165</v>
      </c>
      <c r="H818" s="824">
        <v>131009.5218</v>
      </c>
      <c r="I818" s="824">
        <v>229266.66320000001</v>
      </c>
      <c r="J818" s="824">
        <v>170403.41080000001</v>
      </c>
      <c r="K818" s="824">
        <v>298205.96879999997</v>
      </c>
      <c r="L818" s="824">
        <v>205009.5099</v>
      </c>
      <c r="M818" s="824">
        <v>358766.6422</v>
      </c>
      <c r="N818" s="824">
        <v>246495.23370000001</v>
      </c>
      <c r="O818" s="824">
        <v>431366.65899999999</v>
      </c>
      <c r="P818" s="824">
        <v>290417.39250000002</v>
      </c>
      <c r="Q818" s="824">
        <v>508230.43689999997</v>
      </c>
      <c r="R818" s="824">
        <v>318340.54670000001</v>
      </c>
      <c r="S818" s="824">
        <v>557095.95680000004</v>
      </c>
      <c r="T818" s="824">
        <v>345357.14850000001</v>
      </c>
      <c r="U818" s="824">
        <v>604375.00989999995</v>
      </c>
    </row>
    <row r="819" spans="1:21" ht="14.5">
      <c r="A819" s="823" t="s">
        <v>1184</v>
      </c>
      <c r="B819" s="823" t="s">
        <v>267</v>
      </c>
      <c r="C819" s="823" t="s">
        <v>268</v>
      </c>
      <c r="D819" s="823" t="s">
        <v>483</v>
      </c>
      <c r="E819" s="823" t="s">
        <v>1066</v>
      </c>
      <c r="F819" s="823" t="s">
        <v>1180</v>
      </c>
      <c r="G819" s="823" t="s">
        <v>19</v>
      </c>
      <c r="H819" s="824">
        <v>114940.58500000001</v>
      </c>
      <c r="I819" s="824">
        <v>201146.0238</v>
      </c>
      <c r="J819" s="824">
        <v>151028.86410000001</v>
      </c>
      <c r="K819" s="824">
        <v>264300.5122</v>
      </c>
      <c r="L819" s="824">
        <v>184113.3333</v>
      </c>
      <c r="M819" s="824">
        <v>322198.3333</v>
      </c>
      <c r="N819" s="824">
        <v>226661.57459999999</v>
      </c>
      <c r="O819" s="824">
        <v>396657.75559999997</v>
      </c>
      <c r="P819" s="824">
        <v>269560.56849999999</v>
      </c>
      <c r="Q819" s="824">
        <v>471730.99479999999</v>
      </c>
      <c r="R819" s="824">
        <v>297267.28399999999</v>
      </c>
      <c r="S819" s="824">
        <v>520217.74690000003</v>
      </c>
      <c r="T819" s="824">
        <v>323549.30570000003</v>
      </c>
      <c r="U819" s="824">
        <v>566211.28500000003</v>
      </c>
    </row>
    <row r="820" spans="1:21" ht="14.5">
      <c r="A820" s="823" t="s">
        <v>1184</v>
      </c>
      <c r="B820" s="823" t="s">
        <v>267</v>
      </c>
      <c r="C820" s="823" t="s">
        <v>268</v>
      </c>
      <c r="D820" s="823" t="s">
        <v>483</v>
      </c>
      <c r="E820" s="823" t="s">
        <v>1066</v>
      </c>
      <c r="F820" s="823" t="s">
        <v>1181</v>
      </c>
      <c r="G820" s="823" t="s">
        <v>44</v>
      </c>
      <c r="H820" s="824">
        <v>100669.07610000001</v>
      </c>
      <c r="I820" s="824">
        <v>176170.88320000001</v>
      </c>
      <c r="J820" s="824">
        <v>136856.11480000001</v>
      </c>
      <c r="K820" s="824">
        <v>239498.2009</v>
      </c>
      <c r="L820" s="824">
        <v>172945.03460000001</v>
      </c>
      <c r="M820" s="824">
        <v>302653.81060000003</v>
      </c>
      <c r="N820" s="824">
        <v>227571.10769999999</v>
      </c>
      <c r="O820" s="824">
        <v>398249.43849999999</v>
      </c>
      <c r="P820" s="824">
        <v>281630.50469999999</v>
      </c>
      <c r="Q820" s="824">
        <v>492853.38329999999</v>
      </c>
      <c r="R820" s="824">
        <v>317040.46279999998</v>
      </c>
      <c r="S820" s="824">
        <v>554820.80989999999</v>
      </c>
      <c r="T820" s="824">
        <v>351946.70880000002</v>
      </c>
      <c r="U820" s="824">
        <v>615906.74049999996</v>
      </c>
    </row>
    <row r="821" spans="1:21" ht="14.5">
      <c r="A821" s="823" t="s">
        <v>1184</v>
      </c>
      <c r="B821" s="823" t="s">
        <v>267</v>
      </c>
      <c r="C821" s="823" t="s">
        <v>268</v>
      </c>
      <c r="D821" s="823" t="s">
        <v>483</v>
      </c>
      <c r="E821" s="823" t="s">
        <v>1066</v>
      </c>
      <c r="F821" s="823" t="s">
        <v>1182</v>
      </c>
      <c r="G821" s="823" t="s">
        <v>21</v>
      </c>
      <c r="H821" s="824">
        <v>113477.75900000001</v>
      </c>
      <c r="I821" s="824">
        <v>181564.41699999999</v>
      </c>
      <c r="J821" s="824">
        <v>158868.86249999999</v>
      </c>
      <c r="K821" s="824">
        <v>254190.18369999999</v>
      </c>
      <c r="L821" s="824">
        <v>204259.96609999999</v>
      </c>
      <c r="M821" s="824">
        <v>326815.95069999999</v>
      </c>
      <c r="N821" s="824">
        <v>272346.6214</v>
      </c>
      <c r="O821" s="824">
        <v>435754.60080000001</v>
      </c>
      <c r="P821" s="824">
        <v>340433.27679999999</v>
      </c>
      <c r="Q821" s="824">
        <v>544693.25100000005</v>
      </c>
      <c r="R821" s="824">
        <v>385824.38040000002</v>
      </c>
      <c r="S821" s="824">
        <v>617319.01780000003</v>
      </c>
      <c r="T821" s="824">
        <v>431215.484</v>
      </c>
      <c r="U821" s="824">
        <v>689944.78469999996</v>
      </c>
    </row>
    <row r="822" spans="1:21" ht="14.5">
      <c r="A822" s="823" t="s">
        <v>1184</v>
      </c>
      <c r="B822" s="823" t="s">
        <v>267</v>
      </c>
      <c r="C822" s="823" t="s">
        <v>268</v>
      </c>
      <c r="D822" s="823" t="s">
        <v>483</v>
      </c>
      <c r="E822" s="823" t="s">
        <v>1067</v>
      </c>
      <c r="F822" s="823" t="s">
        <v>1179</v>
      </c>
      <c r="G822" s="823" t="s">
        <v>165</v>
      </c>
      <c r="H822" s="824">
        <v>132280.79079999999</v>
      </c>
      <c r="I822" s="824">
        <v>231491.38389999999</v>
      </c>
      <c r="J822" s="824">
        <v>172055.7905</v>
      </c>
      <c r="K822" s="824">
        <v>301097.63329999999</v>
      </c>
      <c r="L822" s="824">
        <v>206996.66649999999</v>
      </c>
      <c r="M822" s="824">
        <v>362244.16639999999</v>
      </c>
      <c r="N822" s="824">
        <v>248883.21669999999</v>
      </c>
      <c r="O822" s="824">
        <v>435545.62929999997</v>
      </c>
      <c r="P822" s="824">
        <v>293230.0318</v>
      </c>
      <c r="Q822" s="824">
        <v>513152.55560000002</v>
      </c>
      <c r="R822" s="824">
        <v>321423.24180000002</v>
      </c>
      <c r="S822" s="824">
        <v>562490.67319999996</v>
      </c>
      <c r="T822" s="824">
        <v>348700.55920000002</v>
      </c>
      <c r="U822" s="824">
        <v>610225.97869999998</v>
      </c>
    </row>
    <row r="823" spans="1:21" ht="14.5">
      <c r="A823" s="823" t="s">
        <v>1184</v>
      </c>
      <c r="B823" s="823" t="s">
        <v>267</v>
      </c>
      <c r="C823" s="823" t="s">
        <v>268</v>
      </c>
      <c r="D823" s="823" t="s">
        <v>483</v>
      </c>
      <c r="E823" s="823" t="s">
        <v>1067</v>
      </c>
      <c r="F823" s="823" t="s">
        <v>1180</v>
      </c>
      <c r="G823" s="823" t="s">
        <v>19</v>
      </c>
      <c r="H823" s="824">
        <v>116060.2586</v>
      </c>
      <c r="I823" s="824">
        <v>203105.45259999999</v>
      </c>
      <c r="J823" s="824">
        <v>152498.46299999999</v>
      </c>
      <c r="K823" s="824">
        <v>266872.31030000001</v>
      </c>
      <c r="L823" s="824">
        <v>185903.35399999999</v>
      </c>
      <c r="M823" s="824">
        <v>325330.86949999997</v>
      </c>
      <c r="N823" s="824">
        <v>228862.44560000001</v>
      </c>
      <c r="O823" s="824">
        <v>400509.27970000001</v>
      </c>
      <c r="P823" s="824">
        <v>272176.44309999997</v>
      </c>
      <c r="Q823" s="824">
        <v>476308.77539999998</v>
      </c>
      <c r="R823" s="824">
        <v>300151.17249999999</v>
      </c>
      <c r="S823" s="824">
        <v>525264.55189999996</v>
      </c>
      <c r="T823" s="824">
        <v>326686.97979999997</v>
      </c>
      <c r="U823" s="824">
        <v>571702.21470000001</v>
      </c>
    </row>
    <row r="824" spans="1:21" ht="14.5">
      <c r="A824" s="823" t="s">
        <v>1184</v>
      </c>
      <c r="B824" s="823" t="s">
        <v>267</v>
      </c>
      <c r="C824" s="823" t="s">
        <v>268</v>
      </c>
      <c r="D824" s="823" t="s">
        <v>483</v>
      </c>
      <c r="E824" s="823" t="s">
        <v>1067</v>
      </c>
      <c r="F824" s="823" t="s">
        <v>1181</v>
      </c>
      <c r="G824" s="823" t="s">
        <v>44</v>
      </c>
      <c r="H824" s="824">
        <v>101654.25410000001</v>
      </c>
      <c r="I824" s="824">
        <v>177894.94459999999</v>
      </c>
      <c r="J824" s="824">
        <v>138196.86730000001</v>
      </c>
      <c r="K824" s="824">
        <v>241844.51790000001</v>
      </c>
      <c r="L824" s="824">
        <v>174640.43609999999</v>
      </c>
      <c r="M824" s="824">
        <v>305620.76329999999</v>
      </c>
      <c r="N824" s="824">
        <v>229803.13070000001</v>
      </c>
      <c r="O824" s="824">
        <v>402155.47879999998</v>
      </c>
      <c r="P824" s="824">
        <v>284393.80320000002</v>
      </c>
      <c r="Q824" s="824">
        <v>497689.1556</v>
      </c>
      <c r="R824" s="824">
        <v>320152.0049</v>
      </c>
      <c r="S824" s="824">
        <v>560266.00859999994</v>
      </c>
      <c r="T824" s="824">
        <v>355401.74249999999</v>
      </c>
      <c r="U824" s="824">
        <v>621953.04929999996</v>
      </c>
    </row>
    <row r="825" spans="1:21" ht="14.5">
      <c r="A825" s="823" t="s">
        <v>1184</v>
      </c>
      <c r="B825" s="823" t="s">
        <v>267</v>
      </c>
      <c r="C825" s="823" t="s">
        <v>268</v>
      </c>
      <c r="D825" s="823" t="s">
        <v>483</v>
      </c>
      <c r="E825" s="823" t="s">
        <v>1067</v>
      </c>
      <c r="F825" s="823" t="s">
        <v>1182</v>
      </c>
      <c r="G825" s="823" t="s">
        <v>21</v>
      </c>
      <c r="H825" s="824">
        <v>114578.3343</v>
      </c>
      <c r="I825" s="824">
        <v>183325.3376</v>
      </c>
      <c r="J825" s="824">
        <v>160409.66800000001</v>
      </c>
      <c r="K825" s="824">
        <v>256655.47260000001</v>
      </c>
      <c r="L825" s="824">
        <v>206241.00169999999</v>
      </c>
      <c r="M825" s="824">
        <v>329985.60769999999</v>
      </c>
      <c r="N825" s="824">
        <v>274988.00229999999</v>
      </c>
      <c r="O825" s="824">
        <v>439980.8101</v>
      </c>
      <c r="P825" s="824">
        <v>343735.00280000002</v>
      </c>
      <c r="Q825" s="824">
        <v>549976.01269999996</v>
      </c>
      <c r="R825" s="824">
        <v>389566.33659999998</v>
      </c>
      <c r="S825" s="824">
        <v>623306.14780000004</v>
      </c>
      <c r="T825" s="824">
        <v>435397.6703</v>
      </c>
      <c r="U825" s="824">
        <v>696636.28280000004</v>
      </c>
    </row>
    <row r="826" spans="1:21" ht="14.5">
      <c r="A826" s="823" t="s">
        <v>1184</v>
      </c>
      <c r="B826" s="823" t="s">
        <v>267</v>
      </c>
      <c r="C826" s="823" t="s">
        <v>268</v>
      </c>
      <c r="D826" s="823" t="s">
        <v>483</v>
      </c>
      <c r="E826" s="823" t="s">
        <v>269</v>
      </c>
      <c r="F826" s="823" t="s">
        <v>1179</v>
      </c>
      <c r="G826" s="823" t="s">
        <v>165</v>
      </c>
      <c r="H826" s="824">
        <v>152574.6691</v>
      </c>
      <c r="I826" s="824">
        <v>267005.67090000003</v>
      </c>
      <c r="J826" s="824">
        <v>198354.26259999999</v>
      </c>
      <c r="K826" s="824">
        <v>347119.9596</v>
      </c>
      <c r="L826" s="824">
        <v>238568.6894</v>
      </c>
      <c r="M826" s="824">
        <v>417495.20630000002</v>
      </c>
      <c r="N826" s="824">
        <v>286734.52240000002</v>
      </c>
      <c r="O826" s="824">
        <v>501785.4142</v>
      </c>
      <c r="P826" s="824">
        <v>337753.91580000002</v>
      </c>
      <c r="Q826" s="824">
        <v>591069.35270000005</v>
      </c>
      <c r="R826" s="824">
        <v>370196.283</v>
      </c>
      <c r="S826" s="824">
        <v>647843.4952</v>
      </c>
      <c r="T826" s="824">
        <v>401536.31780000002</v>
      </c>
      <c r="U826" s="824">
        <v>702688.55630000005</v>
      </c>
    </row>
    <row r="827" spans="1:21" ht="14.5">
      <c r="A827" s="823" t="s">
        <v>1184</v>
      </c>
      <c r="B827" s="823" t="s">
        <v>267</v>
      </c>
      <c r="C827" s="823" t="s">
        <v>268</v>
      </c>
      <c r="D827" s="823" t="s">
        <v>483</v>
      </c>
      <c r="E827" s="823" t="s">
        <v>269</v>
      </c>
      <c r="F827" s="823" t="s">
        <v>1180</v>
      </c>
      <c r="G827" s="823" t="s">
        <v>19</v>
      </c>
      <c r="H827" s="824">
        <v>134231.82459999999</v>
      </c>
      <c r="I827" s="824">
        <v>234905.6931</v>
      </c>
      <c r="J827" s="824">
        <v>176238.03289999999</v>
      </c>
      <c r="K827" s="824">
        <v>308416.5576</v>
      </c>
      <c r="L827" s="824">
        <v>214715.50459999999</v>
      </c>
      <c r="M827" s="824">
        <v>375752.13309999998</v>
      </c>
      <c r="N827" s="824">
        <v>264094.21149999998</v>
      </c>
      <c r="O827" s="824">
        <v>462164.8701</v>
      </c>
      <c r="P827" s="824">
        <v>313945.65230000002</v>
      </c>
      <c r="Q827" s="824">
        <v>549404.89170000004</v>
      </c>
      <c r="R827" s="824">
        <v>346140.95260000002</v>
      </c>
      <c r="S827" s="824">
        <v>605746.66709999996</v>
      </c>
      <c r="T827" s="824">
        <v>376642.45740000001</v>
      </c>
      <c r="U827" s="824">
        <v>659124.30059999996</v>
      </c>
    </row>
    <row r="828" spans="1:21" ht="14.5">
      <c r="A828" s="823" t="s">
        <v>1184</v>
      </c>
      <c r="B828" s="823" t="s">
        <v>267</v>
      </c>
      <c r="C828" s="823" t="s">
        <v>268</v>
      </c>
      <c r="D828" s="823" t="s">
        <v>483</v>
      </c>
      <c r="E828" s="823" t="s">
        <v>269</v>
      </c>
      <c r="F828" s="823" t="s">
        <v>1181</v>
      </c>
      <c r="G828" s="823" t="s">
        <v>44</v>
      </c>
      <c r="H828" s="824">
        <v>117952.9898</v>
      </c>
      <c r="I828" s="824">
        <v>206417.7322</v>
      </c>
      <c r="J828" s="824">
        <v>160476.1514</v>
      </c>
      <c r="K828" s="824">
        <v>280833.26490000001</v>
      </c>
      <c r="L828" s="824">
        <v>202887.30929999999</v>
      </c>
      <c r="M828" s="824">
        <v>355052.79129999998</v>
      </c>
      <c r="N828" s="824">
        <v>267066.46029999998</v>
      </c>
      <c r="O828" s="824">
        <v>467366.30550000002</v>
      </c>
      <c r="P828" s="824">
        <v>330598.7452</v>
      </c>
      <c r="Q828" s="824">
        <v>578547.80409999995</v>
      </c>
      <c r="R828" s="824">
        <v>372234.86180000001</v>
      </c>
      <c r="S828" s="824">
        <v>651411.00820000004</v>
      </c>
      <c r="T828" s="824">
        <v>413295.98639999999</v>
      </c>
      <c r="U828" s="824">
        <v>723267.97620000003</v>
      </c>
    </row>
    <row r="829" spans="1:21" ht="14.5">
      <c r="A829" s="823" t="s">
        <v>1184</v>
      </c>
      <c r="B829" s="823" t="s">
        <v>267</v>
      </c>
      <c r="C829" s="823" t="s">
        <v>268</v>
      </c>
      <c r="D829" s="823" t="s">
        <v>483</v>
      </c>
      <c r="E829" s="823" t="s">
        <v>269</v>
      </c>
      <c r="F829" s="823" t="s">
        <v>1182</v>
      </c>
      <c r="G829" s="823" t="s">
        <v>21</v>
      </c>
      <c r="H829" s="824">
        <v>132108.05429999999</v>
      </c>
      <c r="I829" s="824">
        <v>211372.89009999999</v>
      </c>
      <c r="J829" s="824">
        <v>184951.27609999999</v>
      </c>
      <c r="K829" s="824">
        <v>295922.04609999998</v>
      </c>
      <c r="L829" s="824">
        <v>237794.49789999999</v>
      </c>
      <c r="M829" s="824">
        <v>380471.2022</v>
      </c>
      <c r="N829" s="824">
        <v>317059.33049999998</v>
      </c>
      <c r="O829" s="824">
        <v>507294.9363</v>
      </c>
      <c r="P829" s="824">
        <v>396324.163</v>
      </c>
      <c r="Q829" s="824">
        <v>634118.6703</v>
      </c>
      <c r="R829" s="824">
        <v>449167.3848</v>
      </c>
      <c r="S829" s="824">
        <v>718667.82649999997</v>
      </c>
      <c r="T829" s="824">
        <v>502010.6066</v>
      </c>
      <c r="U829" s="824">
        <v>803216.98250000004</v>
      </c>
    </row>
    <row r="830" spans="1:21" ht="14.5">
      <c r="A830" s="823" t="s">
        <v>1184</v>
      </c>
      <c r="B830" s="823" t="s">
        <v>267</v>
      </c>
      <c r="C830" s="823" t="s">
        <v>268</v>
      </c>
      <c r="D830" s="823" t="s">
        <v>483</v>
      </c>
      <c r="E830" s="823" t="s">
        <v>1068</v>
      </c>
      <c r="F830" s="823" t="s">
        <v>1179</v>
      </c>
      <c r="G830" s="823" t="s">
        <v>165</v>
      </c>
      <c r="H830" s="824">
        <v>131633.57120000001</v>
      </c>
      <c r="I830" s="824">
        <v>230358.74969999999</v>
      </c>
      <c r="J830" s="824">
        <v>171194.7285</v>
      </c>
      <c r="K830" s="824">
        <v>299590.77480000001</v>
      </c>
      <c r="L830" s="824">
        <v>205947.5024</v>
      </c>
      <c r="M830" s="824">
        <v>360408.12929999997</v>
      </c>
      <c r="N830" s="824">
        <v>247600.16269999999</v>
      </c>
      <c r="O830" s="824">
        <v>433300.28460000001</v>
      </c>
      <c r="P830" s="824">
        <v>291704.1776</v>
      </c>
      <c r="Q830" s="824">
        <v>510482.31069999997</v>
      </c>
      <c r="R830" s="824">
        <v>319744.43089999998</v>
      </c>
      <c r="S830" s="824">
        <v>559552.75419999997</v>
      </c>
      <c r="T830" s="824">
        <v>346864.21279999998</v>
      </c>
      <c r="U830" s="824">
        <v>607012.37250000006</v>
      </c>
    </row>
    <row r="831" spans="1:21" ht="14.5">
      <c r="A831" s="823" t="s">
        <v>1184</v>
      </c>
      <c r="B831" s="823" t="s">
        <v>267</v>
      </c>
      <c r="C831" s="823" t="s">
        <v>268</v>
      </c>
      <c r="D831" s="823" t="s">
        <v>483</v>
      </c>
      <c r="E831" s="823" t="s">
        <v>1068</v>
      </c>
      <c r="F831" s="823" t="s">
        <v>1180</v>
      </c>
      <c r="G831" s="823" t="s">
        <v>19</v>
      </c>
      <c r="H831" s="824">
        <v>115564.6344</v>
      </c>
      <c r="I831" s="824">
        <v>202238.1102</v>
      </c>
      <c r="J831" s="824">
        <v>151820.18179999999</v>
      </c>
      <c r="K831" s="824">
        <v>265685.31829999998</v>
      </c>
      <c r="L831" s="824">
        <v>185051.3259</v>
      </c>
      <c r="M831" s="824">
        <v>323839.82030000002</v>
      </c>
      <c r="N831" s="824">
        <v>227766.50349999999</v>
      </c>
      <c r="O831" s="824">
        <v>398591.3812</v>
      </c>
      <c r="P831" s="824">
        <v>270847.35340000002</v>
      </c>
      <c r="Q831" s="824">
        <v>473982.86859999999</v>
      </c>
      <c r="R831" s="824">
        <v>298671.16810000001</v>
      </c>
      <c r="S831" s="824">
        <v>522674.5442</v>
      </c>
      <c r="T831" s="824">
        <v>325056.3701</v>
      </c>
      <c r="U831" s="824">
        <v>568848.64760000003</v>
      </c>
    </row>
    <row r="832" spans="1:21" ht="14.5">
      <c r="A832" s="823" t="s">
        <v>1184</v>
      </c>
      <c r="B832" s="823" t="s">
        <v>267</v>
      </c>
      <c r="C832" s="823" t="s">
        <v>268</v>
      </c>
      <c r="D832" s="823" t="s">
        <v>483</v>
      </c>
      <c r="E832" s="823" t="s">
        <v>1068</v>
      </c>
      <c r="F832" s="823" t="s">
        <v>1181</v>
      </c>
      <c r="G832" s="823" t="s">
        <v>44</v>
      </c>
      <c r="H832" s="824">
        <v>101295.6473</v>
      </c>
      <c r="I832" s="824">
        <v>177267.3829</v>
      </c>
      <c r="J832" s="824">
        <v>137733.31460000001</v>
      </c>
      <c r="K832" s="824">
        <v>241033.30059999999</v>
      </c>
      <c r="L832" s="824">
        <v>174072.86300000001</v>
      </c>
      <c r="M832" s="824">
        <v>304627.51010000001</v>
      </c>
      <c r="N832" s="824">
        <v>229074.87880000001</v>
      </c>
      <c r="O832" s="824">
        <v>400881.03779999999</v>
      </c>
      <c r="P832" s="824">
        <v>283510.21850000002</v>
      </c>
      <c r="Q832" s="824">
        <v>496142.8824</v>
      </c>
      <c r="R832" s="824">
        <v>319170.8051</v>
      </c>
      <c r="S832" s="824">
        <v>558548.90890000004</v>
      </c>
      <c r="T832" s="824">
        <v>354327.67969999998</v>
      </c>
      <c r="U832" s="824">
        <v>620073.43940000003</v>
      </c>
    </row>
    <row r="833" spans="1:21" ht="14.5">
      <c r="A833" s="823" t="s">
        <v>1184</v>
      </c>
      <c r="B833" s="823" t="s">
        <v>267</v>
      </c>
      <c r="C833" s="823" t="s">
        <v>268</v>
      </c>
      <c r="D833" s="823" t="s">
        <v>483</v>
      </c>
      <c r="E833" s="823" t="s">
        <v>1068</v>
      </c>
      <c r="F833" s="823" t="s">
        <v>1182</v>
      </c>
      <c r="G833" s="823" t="s">
        <v>21</v>
      </c>
      <c r="H833" s="824">
        <v>114008.1942</v>
      </c>
      <c r="I833" s="824">
        <v>182413.11350000001</v>
      </c>
      <c r="J833" s="824">
        <v>159611.4719</v>
      </c>
      <c r="K833" s="824">
        <v>255378.35879999999</v>
      </c>
      <c r="L833" s="824">
        <v>205214.74960000001</v>
      </c>
      <c r="M833" s="824">
        <v>328343.6042</v>
      </c>
      <c r="N833" s="824">
        <v>273619.66600000003</v>
      </c>
      <c r="O833" s="824">
        <v>437791.47220000002</v>
      </c>
      <c r="P833" s="824">
        <v>342024.58260000002</v>
      </c>
      <c r="Q833" s="824">
        <v>547239.34030000004</v>
      </c>
      <c r="R833" s="824">
        <v>387627.8603</v>
      </c>
      <c r="S833" s="824">
        <v>620204.58570000005</v>
      </c>
      <c r="T833" s="824">
        <v>433231.13799999998</v>
      </c>
      <c r="U833" s="824">
        <v>693169.83109999995</v>
      </c>
    </row>
    <row r="834" spans="1:21" ht="14.5">
      <c r="A834" s="823" t="s">
        <v>1184</v>
      </c>
      <c r="B834" s="823" t="s">
        <v>267</v>
      </c>
      <c r="C834" s="823" t="s">
        <v>268</v>
      </c>
      <c r="D834" s="823" t="s">
        <v>483</v>
      </c>
      <c r="E834" s="823" t="s">
        <v>270</v>
      </c>
      <c r="F834" s="823" t="s">
        <v>1179</v>
      </c>
      <c r="G834" s="823" t="s">
        <v>165</v>
      </c>
      <c r="H834" s="824">
        <v>131633.57120000001</v>
      </c>
      <c r="I834" s="824">
        <v>230358.74969999999</v>
      </c>
      <c r="J834" s="824">
        <v>171194.7285</v>
      </c>
      <c r="K834" s="824">
        <v>299590.77480000001</v>
      </c>
      <c r="L834" s="824">
        <v>205947.5024</v>
      </c>
      <c r="M834" s="824">
        <v>360408.12929999997</v>
      </c>
      <c r="N834" s="824">
        <v>247600.16269999999</v>
      </c>
      <c r="O834" s="824">
        <v>433300.28460000001</v>
      </c>
      <c r="P834" s="824">
        <v>291704.1776</v>
      </c>
      <c r="Q834" s="824">
        <v>510482.31069999997</v>
      </c>
      <c r="R834" s="824">
        <v>319744.43089999998</v>
      </c>
      <c r="S834" s="824">
        <v>559552.75419999997</v>
      </c>
      <c r="T834" s="824">
        <v>346864.21279999998</v>
      </c>
      <c r="U834" s="824">
        <v>607012.37250000006</v>
      </c>
    </row>
    <row r="835" spans="1:21" ht="14.5">
      <c r="A835" s="823" t="s">
        <v>1184</v>
      </c>
      <c r="B835" s="823" t="s">
        <v>267</v>
      </c>
      <c r="C835" s="823" t="s">
        <v>268</v>
      </c>
      <c r="D835" s="823" t="s">
        <v>483</v>
      </c>
      <c r="E835" s="823" t="s">
        <v>270</v>
      </c>
      <c r="F835" s="823" t="s">
        <v>1180</v>
      </c>
      <c r="G835" s="823" t="s">
        <v>19</v>
      </c>
      <c r="H835" s="824">
        <v>115564.6344</v>
      </c>
      <c r="I835" s="824">
        <v>202238.1102</v>
      </c>
      <c r="J835" s="824">
        <v>151820.18179999999</v>
      </c>
      <c r="K835" s="824">
        <v>265685.31829999998</v>
      </c>
      <c r="L835" s="824">
        <v>185051.3259</v>
      </c>
      <c r="M835" s="824">
        <v>323839.82030000002</v>
      </c>
      <c r="N835" s="824">
        <v>227766.50349999999</v>
      </c>
      <c r="O835" s="824">
        <v>398591.3812</v>
      </c>
      <c r="P835" s="824">
        <v>270847.35340000002</v>
      </c>
      <c r="Q835" s="824">
        <v>473982.86859999999</v>
      </c>
      <c r="R835" s="824">
        <v>298671.16810000001</v>
      </c>
      <c r="S835" s="824">
        <v>522674.5442</v>
      </c>
      <c r="T835" s="824">
        <v>325056.3701</v>
      </c>
      <c r="U835" s="824">
        <v>568848.64760000003</v>
      </c>
    </row>
    <row r="836" spans="1:21" ht="14.5">
      <c r="A836" s="823" t="s">
        <v>1184</v>
      </c>
      <c r="B836" s="823" t="s">
        <v>267</v>
      </c>
      <c r="C836" s="823" t="s">
        <v>268</v>
      </c>
      <c r="D836" s="823" t="s">
        <v>483</v>
      </c>
      <c r="E836" s="823" t="s">
        <v>270</v>
      </c>
      <c r="F836" s="823" t="s">
        <v>1181</v>
      </c>
      <c r="G836" s="823" t="s">
        <v>44</v>
      </c>
      <c r="H836" s="824">
        <v>101295.6473</v>
      </c>
      <c r="I836" s="824">
        <v>177267.3829</v>
      </c>
      <c r="J836" s="824">
        <v>137733.31460000001</v>
      </c>
      <c r="K836" s="824">
        <v>241033.30059999999</v>
      </c>
      <c r="L836" s="824">
        <v>174072.86300000001</v>
      </c>
      <c r="M836" s="824">
        <v>304627.51010000001</v>
      </c>
      <c r="N836" s="824">
        <v>229074.87880000001</v>
      </c>
      <c r="O836" s="824">
        <v>400881.03779999999</v>
      </c>
      <c r="P836" s="824">
        <v>283510.21850000002</v>
      </c>
      <c r="Q836" s="824">
        <v>496142.8824</v>
      </c>
      <c r="R836" s="824">
        <v>319170.8051</v>
      </c>
      <c r="S836" s="824">
        <v>558548.90890000004</v>
      </c>
      <c r="T836" s="824">
        <v>354327.67969999998</v>
      </c>
      <c r="U836" s="824">
        <v>620073.43940000003</v>
      </c>
    </row>
    <row r="837" spans="1:21" ht="14.5">
      <c r="A837" s="823" t="s">
        <v>1184</v>
      </c>
      <c r="B837" s="823" t="s">
        <v>267</v>
      </c>
      <c r="C837" s="823" t="s">
        <v>268</v>
      </c>
      <c r="D837" s="823" t="s">
        <v>483</v>
      </c>
      <c r="E837" s="823" t="s">
        <v>270</v>
      </c>
      <c r="F837" s="823" t="s">
        <v>1182</v>
      </c>
      <c r="G837" s="823" t="s">
        <v>21</v>
      </c>
      <c r="H837" s="824">
        <v>114008.1942</v>
      </c>
      <c r="I837" s="824">
        <v>182413.11350000001</v>
      </c>
      <c r="J837" s="824">
        <v>159611.4719</v>
      </c>
      <c r="K837" s="824">
        <v>255378.35879999999</v>
      </c>
      <c r="L837" s="824">
        <v>205214.74960000001</v>
      </c>
      <c r="M837" s="824">
        <v>328343.6042</v>
      </c>
      <c r="N837" s="824">
        <v>273619.66600000003</v>
      </c>
      <c r="O837" s="824">
        <v>437791.47220000002</v>
      </c>
      <c r="P837" s="824">
        <v>342024.58260000002</v>
      </c>
      <c r="Q837" s="824">
        <v>547239.34030000004</v>
      </c>
      <c r="R837" s="824">
        <v>387627.8603</v>
      </c>
      <c r="S837" s="824">
        <v>620204.58570000005</v>
      </c>
      <c r="T837" s="824">
        <v>433231.13799999998</v>
      </c>
      <c r="U837" s="824">
        <v>693169.83109999995</v>
      </c>
    </row>
    <row r="838" spans="1:21" ht="14.5">
      <c r="A838" s="823" t="s">
        <v>1184</v>
      </c>
      <c r="B838" s="823" t="s">
        <v>267</v>
      </c>
      <c r="C838" s="823" t="s">
        <v>268</v>
      </c>
      <c r="D838" s="823" t="s">
        <v>483</v>
      </c>
      <c r="E838" s="823" t="s">
        <v>1069</v>
      </c>
      <c r="F838" s="823" t="s">
        <v>1179</v>
      </c>
      <c r="G838" s="823" t="s">
        <v>165</v>
      </c>
      <c r="H838" s="824">
        <v>131633.57120000001</v>
      </c>
      <c r="I838" s="824">
        <v>230358.74969999999</v>
      </c>
      <c r="J838" s="824">
        <v>171194.7285</v>
      </c>
      <c r="K838" s="824">
        <v>299590.77480000001</v>
      </c>
      <c r="L838" s="824">
        <v>205947.5024</v>
      </c>
      <c r="M838" s="824">
        <v>360408.12929999997</v>
      </c>
      <c r="N838" s="824">
        <v>247600.16269999999</v>
      </c>
      <c r="O838" s="824">
        <v>433300.28460000001</v>
      </c>
      <c r="P838" s="824">
        <v>291704.1776</v>
      </c>
      <c r="Q838" s="824">
        <v>510482.31069999997</v>
      </c>
      <c r="R838" s="824">
        <v>319744.43089999998</v>
      </c>
      <c r="S838" s="824">
        <v>559552.75419999997</v>
      </c>
      <c r="T838" s="824">
        <v>346864.21279999998</v>
      </c>
      <c r="U838" s="824">
        <v>607012.37250000006</v>
      </c>
    </row>
    <row r="839" spans="1:21" ht="14.5">
      <c r="A839" s="823" t="s">
        <v>1184</v>
      </c>
      <c r="B839" s="823" t="s">
        <v>267</v>
      </c>
      <c r="C839" s="823" t="s">
        <v>268</v>
      </c>
      <c r="D839" s="823" t="s">
        <v>483</v>
      </c>
      <c r="E839" s="823" t="s">
        <v>1069</v>
      </c>
      <c r="F839" s="823" t="s">
        <v>1180</v>
      </c>
      <c r="G839" s="823" t="s">
        <v>19</v>
      </c>
      <c r="H839" s="824">
        <v>115564.6344</v>
      </c>
      <c r="I839" s="824">
        <v>202238.1102</v>
      </c>
      <c r="J839" s="824">
        <v>151820.18179999999</v>
      </c>
      <c r="K839" s="824">
        <v>265685.31829999998</v>
      </c>
      <c r="L839" s="824">
        <v>185051.3259</v>
      </c>
      <c r="M839" s="824">
        <v>323839.82030000002</v>
      </c>
      <c r="N839" s="824">
        <v>227766.50349999999</v>
      </c>
      <c r="O839" s="824">
        <v>398591.3812</v>
      </c>
      <c r="P839" s="824">
        <v>270847.35340000002</v>
      </c>
      <c r="Q839" s="824">
        <v>473982.86859999999</v>
      </c>
      <c r="R839" s="824">
        <v>298671.16810000001</v>
      </c>
      <c r="S839" s="824">
        <v>522674.5442</v>
      </c>
      <c r="T839" s="824">
        <v>325056.3701</v>
      </c>
      <c r="U839" s="824">
        <v>568848.64760000003</v>
      </c>
    </row>
    <row r="840" spans="1:21" ht="14.5">
      <c r="A840" s="823" t="s">
        <v>1184</v>
      </c>
      <c r="B840" s="823" t="s">
        <v>267</v>
      </c>
      <c r="C840" s="823" t="s">
        <v>268</v>
      </c>
      <c r="D840" s="823" t="s">
        <v>483</v>
      </c>
      <c r="E840" s="823" t="s">
        <v>1069</v>
      </c>
      <c r="F840" s="823" t="s">
        <v>1181</v>
      </c>
      <c r="G840" s="823" t="s">
        <v>44</v>
      </c>
      <c r="H840" s="824">
        <v>101295.6473</v>
      </c>
      <c r="I840" s="824">
        <v>177267.3829</v>
      </c>
      <c r="J840" s="824">
        <v>137733.31460000001</v>
      </c>
      <c r="K840" s="824">
        <v>241033.30059999999</v>
      </c>
      <c r="L840" s="824">
        <v>174072.86300000001</v>
      </c>
      <c r="M840" s="824">
        <v>304627.51010000001</v>
      </c>
      <c r="N840" s="824">
        <v>229074.87880000001</v>
      </c>
      <c r="O840" s="824">
        <v>400881.03779999999</v>
      </c>
      <c r="P840" s="824">
        <v>283510.21850000002</v>
      </c>
      <c r="Q840" s="824">
        <v>496142.8824</v>
      </c>
      <c r="R840" s="824">
        <v>319170.8051</v>
      </c>
      <c r="S840" s="824">
        <v>558548.90890000004</v>
      </c>
      <c r="T840" s="824">
        <v>354327.67969999998</v>
      </c>
      <c r="U840" s="824">
        <v>620073.43940000003</v>
      </c>
    </row>
    <row r="841" spans="1:21" ht="14.5">
      <c r="A841" s="823" t="s">
        <v>1184</v>
      </c>
      <c r="B841" s="823" t="s">
        <v>267</v>
      </c>
      <c r="C841" s="823" t="s">
        <v>268</v>
      </c>
      <c r="D841" s="823" t="s">
        <v>483</v>
      </c>
      <c r="E841" s="823" t="s">
        <v>1069</v>
      </c>
      <c r="F841" s="823" t="s">
        <v>1182</v>
      </c>
      <c r="G841" s="823" t="s">
        <v>21</v>
      </c>
      <c r="H841" s="824">
        <v>114008.1942</v>
      </c>
      <c r="I841" s="824">
        <v>182413.11350000001</v>
      </c>
      <c r="J841" s="824">
        <v>159611.4719</v>
      </c>
      <c r="K841" s="824">
        <v>255378.35879999999</v>
      </c>
      <c r="L841" s="824">
        <v>205214.74960000001</v>
      </c>
      <c r="M841" s="824">
        <v>328343.6042</v>
      </c>
      <c r="N841" s="824">
        <v>273619.66600000003</v>
      </c>
      <c r="O841" s="824">
        <v>437791.47220000002</v>
      </c>
      <c r="P841" s="824">
        <v>342024.58260000002</v>
      </c>
      <c r="Q841" s="824">
        <v>547239.34030000004</v>
      </c>
      <c r="R841" s="824">
        <v>387627.8603</v>
      </c>
      <c r="S841" s="824">
        <v>620204.58570000005</v>
      </c>
      <c r="T841" s="824">
        <v>433231.13799999998</v>
      </c>
      <c r="U841" s="824">
        <v>693169.83109999995</v>
      </c>
    </row>
    <row r="842" spans="1:21" ht="14.5">
      <c r="A842" s="823" t="s">
        <v>1184</v>
      </c>
      <c r="B842" s="823" t="s">
        <v>267</v>
      </c>
      <c r="C842" s="823" t="s">
        <v>268</v>
      </c>
      <c r="D842" s="823" t="s">
        <v>483</v>
      </c>
      <c r="E842" s="823" t="s">
        <v>1070</v>
      </c>
      <c r="F842" s="823" t="s">
        <v>1179</v>
      </c>
      <c r="G842" s="823" t="s">
        <v>165</v>
      </c>
      <c r="H842" s="824">
        <v>150679.351</v>
      </c>
      <c r="I842" s="824">
        <v>263688.86420000001</v>
      </c>
      <c r="J842" s="824">
        <v>195910.56589999999</v>
      </c>
      <c r="K842" s="824">
        <v>342843.49040000001</v>
      </c>
      <c r="L842" s="824">
        <v>235643.54139999999</v>
      </c>
      <c r="M842" s="824">
        <v>412376.19750000001</v>
      </c>
      <c r="N842" s="824">
        <v>283241.61259999999</v>
      </c>
      <c r="O842" s="824">
        <v>495672.82199999999</v>
      </c>
      <c r="P842" s="824">
        <v>333654.49440000003</v>
      </c>
      <c r="Q842" s="824">
        <v>583895.3652</v>
      </c>
      <c r="R842" s="824">
        <v>365709.70699999999</v>
      </c>
      <c r="S842" s="824">
        <v>639991.98730000004</v>
      </c>
      <c r="T842" s="824">
        <v>396685.8468</v>
      </c>
      <c r="U842" s="824">
        <v>694200.23179999995</v>
      </c>
    </row>
    <row r="843" spans="1:21" ht="14.5">
      <c r="A843" s="823" t="s">
        <v>1184</v>
      </c>
      <c r="B843" s="823" t="s">
        <v>267</v>
      </c>
      <c r="C843" s="823" t="s">
        <v>268</v>
      </c>
      <c r="D843" s="823" t="s">
        <v>483</v>
      </c>
      <c r="E843" s="823" t="s">
        <v>1070</v>
      </c>
      <c r="F843" s="823" t="s">
        <v>1180</v>
      </c>
      <c r="G843" s="823" t="s">
        <v>19</v>
      </c>
      <c r="H843" s="824">
        <v>132488.10010000001</v>
      </c>
      <c r="I843" s="824">
        <v>231854.17509999999</v>
      </c>
      <c r="J843" s="824">
        <v>173977.11489999999</v>
      </c>
      <c r="K843" s="824">
        <v>304459.951</v>
      </c>
      <c r="L843" s="824">
        <v>211987.4903</v>
      </c>
      <c r="M843" s="824">
        <v>370978.10800000001</v>
      </c>
      <c r="N843" s="824">
        <v>260788.41149999999</v>
      </c>
      <c r="O843" s="824">
        <v>456379.72009999998</v>
      </c>
      <c r="P843" s="824">
        <v>310042.99320000003</v>
      </c>
      <c r="Q843" s="824">
        <v>542575.23820000002</v>
      </c>
      <c r="R843" s="824">
        <v>341853.18079999997</v>
      </c>
      <c r="S843" s="824">
        <v>598243.06649999996</v>
      </c>
      <c r="T843" s="824">
        <v>371997.7205</v>
      </c>
      <c r="U843" s="824">
        <v>650996.01100000006</v>
      </c>
    </row>
    <row r="844" spans="1:21" ht="14.5">
      <c r="A844" s="823" t="s">
        <v>1184</v>
      </c>
      <c r="B844" s="823" t="s">
        <v>267</v>
      </c>
      <c r="C844" s="823" t="s">
        <v>268</v>
      </c>
      <c r="D844" s="823" t="s">
        <v>483</v>
      </c>
      <c r="E844" s="823" t="s">
        <v>1070</v>
      </c>
      <c r="F844" s="823" t="s">
        <v>1181</v>
      </c>
      <c r="G844" s="823" t="s">
        <v>44</v>
      </c>
      <c r="H844" s="824">
        <v>116341.2374</v>
      </c>
      <c r="I844" s="824">
        <v>203597.1655</v>
      </c>
      <c r="J844" s="824">
        <v>158258.19409999999</v>
      </c>
      <c r="K844" s="824">
        <v>276951.83970000001</v>
      </c>
      <c r="L844" s="824">
        <v>200064.07279999999</v>
      </c>
      <c r="M844" s="824">
        <v>350112.1275</v>
      </c>
      <c r="N844" s="824">
        <v>263330.6569</v>
      </c>
      <c r="O844" s="824">
        <v>460828.64970000001</v>
      </c>
      <c r="P844" s="824">
        <v>325955.72100000002</v>
      </c>
      <c r="Q844" s="824">
        <v>570422.51179999998</v>
      </c>
      <c r="R844" s="824">
        <v>366992.96370000002</v>
      </c>
      <c r="S844" s="824">
        <v>642237.68649999995</v>
      </c>
      <c r="T844" s="824">
        <v>407459.96639999998</v>
      </c>
      <c r="U844" s="824">
        <v>713054.9412</v>
      </c>
    </row>
    <row r="845" spans="1:21" ht="14.5">
      <c r="A845" s="823" t="s">
        <v>1184</v>
      </c>
      <c r="B845" s="823" t="s">
        <v>267</v>
      </c>
      <c r="C845" s="823" t="s">
        <v>268</v>
      </c>
      <c r="D845" s="823" t="s">
        <v>483</v>
      </c>
      <c r="E845" s="823" t="s">
        <v>1070</v>
      </c>
      <c r="F845" s="823" t="s">
        <v>1182</v>
      </c>
      <c r="G845" s="823" t="s">
        <v>21</v>
      </c>
      <c r="H845" s="824">
        <v>130477.04429999999</v>
      </c>
      <c r="I845" s="824">
        <v>208763.2739</v>
      </c>
      <c r="J845" s="824">
        <v>182667.86189999999</v>
      </c>
      <c r="K845" s="824">
        <v>292268.5833</v>
      </c>
      <c r="L845" s="824">
        <v>234858.67970000001</v>
      </c>
      <c r="M845" s="824">
        <v>375773.89299999998</v>
      </c>
      <c r="N845" s="824">
        <v>313144.90610000002</v>
      </c>
      <c r="O845" s="824">
        <v>501031.85729999997</v>
      </c>
      <c r="P845" s="824">
        <v>391431.13270000002</v>
      </c>
      <c r="Q845" s="824">
        <v>626289.82160000002</v>
      </c>
      <c r="R845" s="824">
        <v>443621.95039999997</v>
      </c>
      <c r="S845" s="824">
        <v>709795.13119999995</v>
      </c>
      <c r="T845" s="824">
        <v>495812.76809999999</v>
      </c>
      <c r="U845" s="824">
        <v>793300.44070000004</v>
      </c>
    </row>
    <row r="846" spans="1:21" ht="14.5">
      <c r="A846" s="823" t="s">
        <v>1184</v>
      </c>
      <c r="B846" s="823" t="s">
        <v>267</v>
      </c>
      <c r="C846" s="823" t="s">
        <v>268</v>
      </c>
      <c r="D846" s="823" t="s">
        <v>483</v>
      </c>
      <c r="E846" s="823" t="s">
        <v>1071</v>
      </c>
      <c r="F846" s="823" t="s">
        <v>1179</v>
      </c>
      <c r="G846" s="823" t="s">
        <v>165</v>
      </c>
      <c r="H846" s="824">
        <v>147628.5914</v>
      </c>
      <c r="I846" s="824">
        <v>258350.035</v>
      </c>
      <c r="J846" s="824">
        <v>192163.17910000001</v>
      </c>
      <c r="K846" s="824">
        <v>336285.56339999998</v>
      </c>
      <c r="L846" s="824">
        <v>231287.0552</v>
      </c>
      <c r="M846" s="824">
        <v>404752.34649999999</v>
      </c>
      <c r="N846" s="824">
        <v>278251.29739999998</v>
      </c>
      <c r="O846" s="824">
        <v>486939.77039999998</v>
      </c>
      <c r="P846" s="824">
        <v>327937.72240000003</v>
      </c>
      <c r="Q846" s="824">
        <v>573891.01430000004</v>
      </c>
      <c r="R846" s="824">
        <v>359515.00650000002</v>
      </c>
      <c r="S846" s="824">
        <v>629151.26139999996</v>
      </c>
      <c r="T846" s="824">
        <v>390138.30589999998</v>
      </c>
      <c r="U846" s="824">
        <v>682742.03520000004</v>
      </c>
    </row>
    <row r="847" spans="1:21" ht="14.5">
      <c r="A847" s="823" t="s">
        <v>1184</v>
      </c>
      <c r="B847" s="823" t="s">
        <v>267</v>
      </c>
      <c r="C847" s="823" t="s">
        <v>268</v>
      </c>
      <c r="D847" s="823" t="s">
        <v>483</v>
      </c>
      <c r="E847" s="823" t="s">
        <v>1071</v>
      </c>
      <c r="F847" s="823" t="s">
        <v>1180</v>
      </c>
      <c r="G847" s="823" t="s">
        <v>19</v>
      </c>
      <c r="H847" s="824">
        <v>128982.5597</v>
      </c>
      <c r="I847" s="824">
        <v>225719.47949999999</v>
      </c>
      <c r="J847" s="824">
        <v>169681.39230000001</v>
      </c>
      <c r="K847" s="824">
        <v>296942.43640000001</v>
      </c>
      <c r="L847" s="824">
        <v>207039.60329999999</v>
      </c>
      <c r="M847" s="824">
        <v>362319.30570000003</v>
      </c>
      <c r="N847" s="824">
        <v>255236.76680000001</v>
      </c>
      <c r="O847" s="824">
        <v>446664.3419</v>
      </c>
      <c r="P847" s="824">
        <v>303735.93430000002</v>
      </c>
      <c r="Q847" s="824">
        <v>531537.88509999996</v>
      </c>
      <c r="R847" s="824">
        <v>335062.06770000001</v>
      </c>
      <c r="S847" s="824">
        <v>586358.61860000005</v>
      </c>
      <c r="T847" s="824">
        <v>364832.97700000001</v>
      </c>
      <c r="U847" s="824">
        <v>638457.70979999995</v>
      </c>
    </row>
    <row r="848" spans="1:21" ht="14.5">
      <c r="A848" s="823" t="s">
        <v>1184</v>
      </c>
      <c r="B848" s="823" t="s">
        <v>267</v>
      </c>
      <c r="C848" s="823" t="s">
        <v>268</v>
      </c>
      <c r="D848" s="823" t="s">
        <v>483</v>
      </c>
      <c r="E848" s="823" t="s">
        <v>1071</v>
      </c>
      <c r="F848" s="823" t="s">
        <v>1181</v>
      </c>
      <c r="G848" s="823" t="s">
        <v>44</v>
      </c>
      <c r="H848" s="824">
        <v>112404.4745</v>
      </c>
      <c r="I848" s="824">
        <v>196707.83050000001</v>
      </c>
      <c r="J848" s="824">
        <v>152631.2378</v>
      </c>
      <c r="K848" s="824">
        <v>267104.66600000003</v>
      </c>
      <c r="L848" s="824">
        <v>192744.14600000001</v>
      </c>
      <c r="M848" s="824">
        <v>337302.25540000002</v>
      </c>
      <c r="N848" s="824">
        <v>253485.21859999999</v>
      </c>
      <c r="O848" s="824">
        <v>443599.13260000001</v>
      </c>
      <c r="P848" s="824">
        <v>313568.73310000001</v>
      </c>
      <c r="Q848" s="824">
        <v>548745.28300000005</v>
      </c>
      <c r="R848" s="824">
        <v>352893.78950000001</v>
      </c>
      <c r="S848" s="824">
        <v>617564.13170000003</v>
      </c>
      <c r="T848" s="824">
        <v>391634.34980000003</v>
      </c>
      <c r="U848" s="824">
        <v>685360.11230000004</v>
      </c>
    </row>
    <row r="849" spans="1:21" ht="14.5">
      <c r="A849" s="823" t="s">
        <v>1184</v>
      </c>
      <c r="B849" s="823" t="s">
        <v>267</v>
      </c>
      <c r="C849" s="823" t="s">
        <v>268</v>
      </c>
      <c r="D849" s="823" t="s">
        <v>483</v>
      </c>
      <c r="E849" s="823" t="s">
        <v>1071</v>
      </c>
      <c r="F849" s="823" t="s">
        <v>1182</v>
      </c>
      <c r="G849" s="823" t="s">
        <v>21</v>
      </c>
      <c r="H849" s="824">
        <v>127943.9621</v>
      </c>
      <c r="I849" s="824">
        <v>204710.34229999999</v>
      </c>
      <c r="J849" s="824">
        <v>179121.54680000001</v>
      </c>
      <c r="K849" s="824">
        <v>286594.4792</v>
      </c>
      <c r="L849" s="824">
        <v>230299.13159999999</v>
      </c>
      <c r="M849" s="824">
        <v>368478.61609999998</v>
      </c>
      <c r="N849" s="824">
        <v>307065.50880000001</v>
      </c>
      <c r="O849" s="824">
        <v>491304.82150000002</v>
      </c>
      <c r="P849" s="824">
        <v>383831.886</v>
      </c>
      <c r="Q849" s="824">
        <v>614131.02670000005</v>
      </c>
      <c r="R849" s="824">
        <v>435009.47080000001</v>
      </c>
      <c r="S849" s="824">
        <v>696015.16370000003</v>
      </c>
      <c r="T849" s="824">
        <v>486187.05560000002</v>
      </c>
      <c r="U849" s="824">
        <v>777899.30059999996</v>
      </c>
    </row>
    <row r="850" spans="1:21" ht="14.5">
      <c r="A850" s="823" t="s">
        <v>1184</v>
      </c>
      <c r="B850" s="823" t="s">
        <v>267</v>
      </c>
      <c r="C850" s="823" t="s">
        <v>268</v>
      </c>
      <c r="D850" s="823" t="s">
        <v>483</v>
      </c>
      <c r="E850" s="823" t="s">
        <v>1072</v>
      </c>
      <c r="F850" s="823" t="s">
        <v>1179</v>
      </c>
      <c r="G850" s="823" t="s">
        <v>165</v>
      </c>
      <c r="H850" s="824">
        <v>132881.67000000001</v>
      </c>
      <c r="I850" s="824">
        <v>232542.92249999999</v>
      </c>
      <c r="J850" s="824">
        <v>172777.364</v>
      </c>
      <c r="K850" s="824">
        <v>302360.38699999999</v>
      </c>
      <c r="L850" s="824">
        <v>207823.48759999999</v>
      </c>
      <c r="M850" s="824">
        <v>363691.10340000002</v>
      </c>
      <c r="N850" s="824">
        <v>249810.02050000001</v>
      </c>
      <c r="O850" s="824">
        <v>437167.53590000002</v>
      </c>
      <c r="P850" s="824">
        <v>294277.7476</v>
      </c>
      <c r="Q850" s="824">
        <v>514986.05829999998</v>
      </c>
      <c r="R850" s="824">
        <v>322552.19919999997</v>
      </c>
      <c r="S850" s="824">
        <v>564466.34869999997</v>
      </c>
      <c r="T850" s="824">
        <v>349878.34149999998</v>
      </c>
      <c r="U850" s="824">
        <v>612287.09750000003</v>
      </c>
    </row>
    <row r="851" spans="1:21" ht="14.5">
      <c r="A851" s="823" t="s">
        <v>1184</v>
      </c>
      <c r="B851" s="823" t="s">
        <v>267</v>
      </c>
      <c r="C851" s="823" t="s">
        <v>268</v>
      </c>
      <c r="D851" s="823" t="s">
        <v>483</v>
      </c>
      <c r="E851" s="823" t="s">
        <v>1072</v>
      </c>
      <c r="F851" s="823" t="s">
        <v>1180</v>
      </c>
      <c r="G851" s="823" t="s">
        <v>19</v>
      </c>
      <c r="H851" s="824">
        <v>116812.7332</v>
      </c>
      <c r="I851" s="824">
        <v>204422.28320000001</v>
      </c>
      <c r="J851" s="824">
        <v>153402.8173</v>
      </c>
      <c r="K851" s="824">
        <v>268454.93030000001</v>
      </c>
      <c r="L851" s="824">
        <v>186927.31109999999</v>
      </c>
      <c r="M851" s="824">
        <v>327122.79440000001</v>
      </c>
      <c r="N851" s="824">
        <v>229976.36139999999</v>
      </c>
      <c r="O851" s="824">
        <v>402458.63250000001</v>
      </c>
      <c r="P851" s="824">
        <v>273420.92349999998</v>
      </c>
      <c r="Q851" s="824">
        <v>478486.61609999998</v>
      </c>
      <c r="R851" s="824">
        <v>301478.93640000001</v>
      </c>
      <c r="S851" s="824">
        <v>527588.13879999996</v>
      </c>
      <c r="T851" s="824">
        <v>328070.4987</v>
      </c>
      <c r="U851" s="824">
        <v>574123.37269999995</v>
      </c>
    </row>
    <row r="852" spans="1:21" ht="14.5">
      <c r="A852" s="823" t="s">
        <v>1184</v>
      </c>
      <c r="B852" s="823" t="s">
        <v>267</v>
      </c>
      <c r="C852" s="823" t="s">
        <v>268</v>
      </c>
      <c r="D852" s="823" t="s">
        <v>483</v>
      </c>
      <c r="E852" s="823" t="s">
        <v>1072</v>
      </c>
      <c r="F852" s="823" t="s">
        <v>1181</v>
      </c>
      <c r="G852" s="823" t="s">
        <v>44</v>
      </c>
      <c r="H852" s="824">
        <v>102548.7899</v>
      </c>
      <c r="I852" s="824">
        <v>179460.3823</v>
      </c>
      <c r="J852" s="824">
        <v>139487.71410000001</v>
      </c>
      <c r="K852" s="824">
        <v>244103.49969999999</v>
      </c>
      <c r="L852" s="824">
        <v>176328.51949999999</v>
      </c>
      <c r="M852" s="824">
        <v>308574.90909999999</v>
      </c>
      <c r="N852" s="824">
        <v>232082.42079999999</v>
      </c>
      <c r="O852" s="824">
        <v>406144.23639999999</v>
      </c>
      <c r="P852" s="824">
        <v>287269.64610000001</v>
      </c>
      <c r="Q852" s="824">
        <v>502721.88069999998</v>
      </c>
      <c r="R852" s="824">
        <v>323431.48969999998</v>
      </c>
      <c r="S852" s="824">
        <v>566005.10699999996</v>
      </c>
      <c r="T852" s="824">
        <v>359089.6213</v>
      </c>
      <c r="U852" s="824">
        <v>628406.83719999995</v>
      </c>
    </row>
    <row r="853" spans="1:21" ht="14.5">
      <c r="A853" s="823" t="s">
        <v>1184</v>
      </c>
      <c r="B853" s="823" t="s">
        <v>267</v>
      </c>
      <c r="C853" s="823" t="s">
        <v>268</v>
      </c>
      <c r="D853" s="823" t="s">
        <v>483</v>
      </c>
      <c r="E853" s="823" t="s">
        <v>1072</v>
      </c>
      <c r="F853" s="823" t="s">
        <v>1182</v>
      </c>
      <c r="G853" s="823" t="s">
        <v>21</v>
      </c>
      <c r="H853" s="824">
        <v>115069.06479999999</v>
      </c>
      <c r="I853" s="824">
        <v>184110.50630000001</v>
      </c>
      <c r="J853" s="824">
        <v>161096.6906</v>
      </c>
      <c r="K853" s="824">
        <v>257754.70869999999</v>
      </c>
      <c r="L853" s="824">
        <v>207124.31649999999</v>
      </c>
      <c r="M853" s="824">
        <v>331398.91139999998</v>
      </c>
      <c r="N853" s="824">
        <v>276165.75530000002</v>
      </c>
      <c r="O853" s="824">
        <v>441865.21509999997</v>
      </c>
      <c r="P853" s="824">
        <v>345207.19410000002</v>
      </c>
      <c r="Q853" s="824">
        <v>552331.51879999996</v>
      </c>
      <c r="R853" s="824">
        <v>391234.82</v>
      </c>
      <c r="S853" s="824">
        <v>625975.72140000004</v>
      </c>
      <c r="T853" s="824">
        <v>437262.44589999999</v>
      </c>
      <c r="U853" s="824">
        <v>699619.92390000005</v>
      </c>
    </row>
    <row r="854" spans="1:21" ht="14.5">
      <c r="A854" s="823" t="s">
        <v>1184</v>
      </c>
      <c r="B854" s="823" t="s">
        <v>267</v>
      </c>
      <c r="C854" s="823" t="s">
        <v>268</v>
      </c>
      <c r="D854" s="823" t="s">
        <v>483</v>
      </c>
      <c r="E854" s="823" t="s">
        <v>1073</v>
      </c>
      <c r="F854" s="823" t="s">
        <v>1179</v>
      </c>
      <c r="G854" s="823" t="s">
        <v>165</v>
      </c>
      <c r="H854" s="824">
        <v>132951.16519999999</v>
      </c>
      <c r="I854" s="824">
        <v>232664.53909999999</v>
      </c>
      <c r="J854" s="824">
        <v>172986.57610000001</v>
      </c>
      <c r="K854" s="824">
        <v>302726.50819999998</v>
      </c>
      <c r="L854" s="824">
        <v>208156.97690000001</v>
      </c>
      <c r="M854" s="824">
        <v>364274.7096</v>
      </c>
      <c r="N854" s="824">
        <v>250344.36540000001</v>
      </c>
      <c r="O854" s="824">
        <v>438102.63939999999</v>
      </c>
      <c r="P854" s="824">
        <v>294994.91889999999</v>
      </c>
      <c r="Q854" s="824">
        <v>516241.10800000001</v>
      </c>
      <c r="R854" s="824">
        <v>323376.93949999998</v>
      </c>
      <c r="S854" s="824">
        <v>565909.64410000003</v>
      </c>
      <c r="T854" s="824">
        <v>350866.14390000002</v>
      </c>
      <c r="U854" s="824">
        <v>614015.75190000003</v>
      </c>
    </row>
    <row r="855" spans="1:21" ht="14.5">
      <c r="A855" s="823" t="s">
        <v>1184</v>
      </c>
      <c r="B855" s="823" t="s">
        <v>267</v>
      </c>
      <c r="C855" s="823" t="s">
        <v>268</v>
      </c>
      <c r="D855" s="823" t="s">
        <v>483</v>
      </c>
      <c r="E855" s="823" t="s">
        <v>1073</v>
      </c>
      <c r="F855" s="823" t="s">
        <v>1180</v>
      </c>
      <c r="G855" s="823" t="s">
        <v>19</v>
      </c>
      <c r="H855" s="824">
        <v>116427.4457</v>
      </c>
      <c r="I855" s="824">
        <v>203748.0301</v>
      </c>
      <c r="J855" s="824">
        <v>153063.69149999999</v>
      </c>
      <c r="K855" s="824">
        <v>267861.46010000003</v>
      </c>
      <c r="L855" s="824">
        <v>186669.39730000001</v>
      </c>
      <c r="M855" s="824">
        <v>326671.44520000002</v>
      </c>
      <c r="N855" s="824">
        <v>229949.37460000001</v>
      </c>
      <c r="O855" s="824">
        <v>402411.40549999999</v>
      </c>
      <c r="P855" s="824">
        <v>273547.80550000002</v>
      </c>
      <c r="Q855" s="824">
        <v>478708.65960000001</v>
      </c>
      <c r="R855" s="824">
        <v>301707.26179999998</v>
      </c>
      <c r="S855" s="824">
        <v>527987.70810000005</v>
      </c>
      <c r="T855" s="824">
        <v>328441.09620000003</v>
      </c>
      <c r="U855" s="824">
        <v>574771.91839999997</v>
      </c>
    </row>
    <row r="856" spans="1:21" ht="14.5">
      <c r="A856" s="823" t="s">
        <v>1184</v>
      </c>
      <c r="B856" s="823" t="s">
        <v>267</v>
      </c>
      <c r="C856" s="823" t="s">
        <v>268</v>
      </c>
      <c r="D856" s="823" t="s">
        <v>483</v>
      </c>
      <c r="E856" s="823" t="s">
        <v>1073</v>
      </c>
      <c r="F856" s="823" t="s">
        <v>1181</v>
      </c>
      <c r="G856" s="823" t="s">
        <v>44</v>
      </c>
      <c r="H856" s="824">
        <v>101744.8876</v>
      </c>
      <c r="I856" s="824">
        <v>178053.5534</v>
      </c>
      <c r="J856" s="824">
        <v>138246.76209999999</v>
      </c>
      <c r="K856" s="824">
        <v>241931.83369999999</v>
      </c>
      <c r="L856" s="824">
        <v>174647.7408</v>
      </c>
      <c r="M856" s="824">
        <v>305633.54639999999</v>
      </c>
      <c r="N856" s="824">
        <v>229755.8463</v>
      </c>
      <c r="O856" s="824">
        <v>402072.73109999998</v>
      </c>
      <c r="P856" s="824">
        <v>284281.2377</v>
      </c>
      <c r="Q856" s="824">
        <v>497492.16600000003</v>
      </c>
      <c r="R856" s="824">
        <v>319984.03869999998</v>
      </c>
      <c r="S856" s="824">
        <v>559972.06779999996</v>
      </c>
      <c r="T856" s="824">
        <v>355168.87160000001</v>
      </c>
      <c r="U856" s="824">
        <v>621545.52540000004</v>
      </c>
    </row>
    <row r="857" spans="1:21" ht="14.5">
      <c r="A857" s="823" t="s">
        <v>1184</v>
      </c>
      <c r="B857" s="823" t="s">
        <v>267</v>
      </c>
      <c r="C857" s="823" t="s">
        <v>268</v>
      </c>
      <c r="D857" s="823" t="s">
        <v>483</v>
      </c>
      <c r="E857" s="823" t="s">
        <v>1073</v>
      </c>
      <c r="F857" s="823" t="s">
        <v>1182</v>
      </c>
      <c r="G857" s="823" t="s">
        <v>21</v>
      </c>
      <c r="H857" s="824">
        <v>115188.16559999999</v>
      </c>
      <c r="I857" s="824">
        <v>184301.06770000001</v>
      </c>
      <c r="J857" s="824">
        <v>161263.43179999999</v>
      </c>
      <c r="K857" s="824">
        <v>258021.49470000001</v>
      </c>
      <c r="L857" s="824">
        <v>207338.69810000001</v>
      </c>
      <c r="M857" s="824">
        <v>331741.92180000001</v>
      </c>
      <c r="N857" s="824">
        <v>276451.59740000003</v>
      </c>
      <c r="O857" s="824">
        <v>442322.5625</v>
      </c>
      <c r="P857" s="824">
        <v>345564.49670000002</v>
      </c>
      <c r="Q857" s="824">
        <v>552903.20299999998</v>
      </c>
      <c r="R857" s="824">
        <v>391639.76299999998</v>
      </c>
      <c r="S857" s="824">
        <v>626623.63009999995</v>
      </c>
      <c r="T857" s="824">
        <v>437715.02929999999</v>
      </c>
      <c r="U857" s="824">
        <v>700344.05720000004</v>
      </c>
    </row>
    <row r="858" spans="1:21" ht="14.5">
      <c r="A858" s="823" t="s">
        <v>1184</v>
      </c>
      <c r="B858" s="823" t="s">
        <v>267</v>
      </c>
      <c r="C858" s="823" t="s">
        <v>268</v>
      </c>
      <c r="D858" s="823" t="s">
        <v>483</v>
      </c>
      <c r="E858" s="823" t="s">
        <v>1074</v>
      </c>
      <c r="F858" s="823" t="s">
        <v>1179</v>
      </c>
      <c r="G858" s="823" t="s">
        <v>165</v>
      </c>
      <c r="H858" s="824">
        <v>130431.8051</v>
      </c>
      <c r="I858" s="824">
        <v>228255.65900000001</v>
      </c>
      <c r="J858" s="824">
        <v>169751.57120000001</v>
      </c>
      <c r="K858" s="824">
        <v>297065.24959999998</v>
      </c>
      <c r="L858" s="824">
        <v>204293.84760000001</v>
      </c>
      <c r="M858" s="824">
        <v>357514.23330000002</v>
      </c>
      <c r="N858" s="824">
        <v>245746.53969999999</v>
      </c>
      <c r="O858" s="824">
        <v>430056.44459999999</v>
      </c>
      <c r="P858" s="824">
        <v>289608.72779999999</v>
      </c>
      <c r="Q858" s="824">
        <v>506815.27360000001</v>
      </c>
      <c r="R858" s="824">
        <v>317486.49619999999</v>
      </c>
      <c r="S858" s="824">
        <v>555601.36820000003</v>
      </c>
      <c r="T858" s="824">
        <v>344508.62650000001</v>
      </c>
      <c r="U858" s="824">
        <v>602890.09640000004</v>
      </c>
    </row>
    <row r="859" spans="1:21" ht="14.5">
      <c r="A859" s="823" t="s">
        <v>1184</v>
      </c>
      <c r="B859" s="823" t="s">
        <v>267</v>
      </c>
      <c r="C859" s="823" t="s">
        <v>268</v>
      </c>
      <c r="D859" s="823" t="s">
        <v>483</v>
      </c>
      <c r="E859" s="823" t="s">
        <v>1074</v>
      </c>
      <c r="F859" s="823" t="s">
        <v>1180</v>
      </c>
      <c r="G859" s="823" t="s">
        <v>19</v>
      </c>
      <c r="H859" s="824">
        <v>114059.6793</v>
      </c>
      <c r="I859" s="824">
        <v>199604.4388</v>
      </c>
      <c r="J859" s="824">
        <v>150011.46520000001</v>
      </c>
      <c r="K859" s="824">
        <v>262520.06410000002</v>
      </c>
      <c r="L859" s="824">
        <v>183003.40160000001</v>
      </c>
      <c r="M859" s="824">
        <v>320255.95270000002</v>
      </c>
      <c r="N859" s="824">
        <v>225538.6588</v>
      </c>
      <c r="O859" s="824">
        <v>394692.65289999999</v>
      </c>
      <c r="P859" s="824">
        <v>268358.37670000002</v>
      </c>
      <c r="Q859" s="824">
        <v>469627.1593</v>
      </c>
      <c r="R859" s="824">
        <v>296015.6226</v>
      </c>
      <c r="S859" s="824">
        <v>518027.3395</v>
      </c>
      <c r="T859" s="824">
        <v>322289.31290000002</v>
      </c>
      <c r="U859" s="824">
        <v>564006.29760000005</v>
      </c>
    </row>
    <row r="860" spans="1:21" ht="14.5">
      <c r="A860" s="823" t="s">
        <v>1184</v>
      </c>
      <c r="B860" s="823" t="s">
        <v>267</v>
      </c>
      <c r="C860" s="823" t="s">
        <v>268</v>
      </c>
      <c r="D860" s="823" t="s">
        <v>483</v>
      </c>
      <c r="E860" s="823" t="s">
        <v>1074</v>
      </c>
      <c r="F860" s="823" t="s">
        <v>1181</v>
      </c>
      <c r="G860" s="823" t="s">
        <v>44</v>
      </c>
      <c r="H860" s="824">
        <v>99506.571400000001</v>
      </c>
      <c r="I860" s="824">
        <v>174136.5</v>
      </c>
      <c r="J860" s="824">
        <v>135151.61550000001</v>
      </c>
      <c r="K860" s="824">
        <v>236515.3273</v>
      </c>
      <c r="L860" s="824">
        <v>170696.68950000001</v>
      </c>
      <c r="M860" s="824">
        <v>298719.20659999998</v>
      </c>
      <c r="N860" s="824">
        <v>224516.2899</v>
      </c>
      <c r="O860" s="824">
        <v>392903.5073</v>
      </c>
      <c r="P860" s="824">
        <v>277758.5221</v>
      </c>
      <c r="Q860" s="824">
        <v>486077.41379999998</v>
      </c>
      <c r="R860" s="824">
        <v>312611.82370000001</v>
      </c>
      <c r="S860" s="824">
        <v>547070.69149999996</v>
      </c>
      <c r="T860" s="824">
        <v>346951.9093</v>
      </c>
      <c r="U860" s="824">
        <v>607165.84109999996</v>
      </c>
    </row>
    <row r="861" spans="1:21" ht="14.5">
      <c r="A861" s="823" t="s">
        <v>1184</v>
      </c>
      <c r="B861" s="823" t="s">
        <v>267</v>
      </c>
      <c r="C861" s="823" t="s">
        <v>268</v>
      </c>
      <c r="D861" s="823" t="s">
        <v>483</v>
      </c>
      <c r="E861" s="823" t="s">
        <v>1074</v>
      </c>
      <c r="F861" s="823" t="s">
        <v>1182</v>
      </c>
      <c r="G861" s="823" t="s">
        <v>21</v>
      </c>
      <c r="H861" s="824">
        <v>113026.7265</v>
      </c>
      <c r="I861" s="824">
        <v>180842.76509999999</v>
      </c>
      <c r="J861" s="824">
        <v>158237.41709999999</v>
      </c>
      <c r="K861" s="824">
        <v>253179.87109999999</v>
      </c>
      <c r="L861" s="824">
        <v>203448.10769999999</v>
      </c>
      <c r="M861" s="824">
        <v>325516.97720000002</v>
      </c>
      <c r="N861" s="824">
        <v>271264.14370000002</v>
      </c>
      <c r="O861" s="824">
        <v>434022.63630000001</v>
      </c>
      <c r="P861" s="824">
        <v>339080.17959999997</v>
      </c>
      <c r="Q861" s="824">
        <v>542528.29539999994</v>
      </c>
      <c r="R861" s="824">
        <v>384290.8702</v>
      </c>
      <c r="S861" s="824">
        <v>614865.40150000004</v>
      </c>
      <c r="T861" s="824">
        <v>429501.56079999998</v>
      </c>
      <c r="U861" s="824">
        <v>687202.50749999995</v>
      </c>
    </row>
    <row r="862" spans="1:21" ht="14.5">
      <c r="A862" s="823" t="s">
        <v>1184</v>
      </c>
      <c r="B862" s="823" t="s">
        <v>267</v>
      </c>
      <c r="C862" s="823" t="s">
        <v>268</v>
      </c>
      <c r="D862" s="823" t="s">
        <v>483</v>
      </c>
      <c r="E862" s="823" t="s">
        <v>1075</v>
      </c>
      <c r="F862" s="823" t="s">
        <v>1179</v>
      </c>
      <c r="G862" s="823" t="s">
        <v>165</v>
      </c>
      <c r="H862" s="824">
        <v>143074.93789999999</v>
      </c>
      <c r="I862" s="824">
        <v>250381.1416</v>
      </c>
      <c r="J862" s="824">
        <v>186066.07310000001</v>
      </c>
      <c r="K862" s="824">
        <v>325615.62780000002</v>
      </c>
      <c r="L862" s="824">
        <v>223831.82320000001</v>
      </c>
      <c r="M862" s="824">
        <v>391705.69059999997</v>
      </c>
      <c r="N862" s="824">
        <v>269091.9007</v>
      </c>
      <c r="O862" s="824">
        <v>470910.82620000001</v>
      </c>
      <c r="P862" s="824">
        <v>317017.80080000003</v>
      </c>
      <c r="Q862" s="824">
        <v>554781.15130000003</v>
      </c>
      <c r="R862" s="824">
        <v>347488.54330000002</v>
      </c>
      <c r="S862" s="824">
        <v>608104.95090000005</v>
      </c>
      <c r="T862" s="824">
        <v>376954.75209999998</v>
      </c>
      <c r="U862" s="824">
        <v>659670.8162</v>
      </c>
    </row>
    <row r="863" spans="1:21" ht="14.5">
      <c r="A863" s="823" t="s">
        <v>1184</v>
      </c>
      <c r="B863" s="823" t="s">
        <v>267</v>
      </c>
      <c r="C863" s="823" t="s">
        <v>268</v>
      </c>
      <c r="D863" s="823" t="s">
        <v>483</v>
      </c>
      <c r="E863" s="823" t="s">
        <v>1075</v>
      </c>
      <c r="F863" s="823" t="s">
        <v>1180</v>
      </c>
      <c r="G863" s="823" t="s">
        <v>19</v>
      </c>
      <c r="H863" s="824">
        <v>125641.6569</v>
      </c>
      <c r="I863" s="824">
        <v>219872.89970000001</v>
      </c>
      <c r="J863" s="824">
        <v>165046.51699999999</v>
      </c>
      <c r="K863" s="824">
        <v>288831.40480000002</v>
      </c>
      <c r="L863" s="824">
        <v>201161.44209999999</v>
      </c>
      <c r="M863" s="824">
        <v>352032.52380000002</v>
      </c>
      <c r="N863" s="824">
        <v>247574.25090000001</v>
      </c>
      <c r="O863" s="824">
        <v>433254.93910000002</v>
      </c>
      <c r="P863" s="824">
        <v>294390.11359999998</v>
      </c>
      <c r="Q863" s="824">
        <v>515182.69870000001</v>
      </c>
      <c r="R863" s="824">
        <v>324626.0404</v>
      </c>
      <c r="S863" s="824">
        <v>568095.57079999999</v>
      </c>
      <c r="T863" s="824">
        <v>353295.29920000001</v>
      </c>
      <c r="U863" s="824">
        <v>618266.77370000002</v>
      </c>
    </row>
    <row r="864" spans="1:21" ht="14.5">
      <c r="A864" s="823" t="s">
        <v>1184</v>
      </c>
      <c r="B864" s="823" t="s">
        <v>267</v>
      </c>
      <c r="C864" s="823" t="s">
        <v>268</v>
      </c>
      <c r="D864" s="823" t="s">
        <v>483</v>
      </c>
      <c r="E864" s="823" t="s">
        <v>1075</v>
      </c>
      <c r="F864" s="823" t="s">
        <v>1181</v>
      </c>
      <c r="G864" s="823" t="s">
        <v>44</v>
      </c>
      <c r="H864" s="824">
        <v>110162.2222</v>
      </c>
      <c r="I864" s="824">
        <v>192783.88889999999</v>
      </c>
      <c r="J864" s="824">
        <v>149800.05379999999</v>
      </c>
      <c r="K864" s="824">
        <v>262150.0943</v>
      </c>
      <c r="L864" s="824">
        <v>189331.43580000001</v>
      </c>
      <c r="M864" s="824">
        <v>331330.01260000002</v>
      </c>
      <c r="N864" s="824">
        <v>249163.03450000001</v>
      </c>
      <c r="O864" s="824">
        <v>436035.31030000001</v>
      </c>
      <c r="P864" s="824">
        <v>308379.8431</v>
      </c>
      <c r="Q864" s="824">
        <v>539664.72549999994</v>
      </c>
      <c r="R864" s="824">
        <v>347174.61550000001</v>
      </c>
      <c r="S864" s="824">
        <v>607555.57720000006</v>
      </c>
      <c r="T864" s="824">
        <v>385422.908</v>
      </c>
      <c r="U864" s="824">
        <v>674490.08900000004</v>
      </c>
    </row>
    <row r="865" spans="1:21" ht="14.5">
      <c r="A865" s="823" t="s">
        <v>1184</v>
      </c>
      <c r="B865" s="823" t="s">
        <v>267</v>
      </c>
      <c r="C865" s="823" t="s">
        <v>268</v>
      </c>
      <c r="D865" s="823" t="s">
        <v>483</v>
      </c>
      <c r="E865" s="823" t="s">
        <v>1075</v>
      </c>
      <c r="F865" s="823" t="s">
        <v>1182</v>
      </c>
      <c r="G865" s="823" t="s">
        <v>21</v>
      </c>
      <c r="H865" s="824">
        <v>123913.3242</v>
      </c>
      <c r="I865" s="824">
        <v>198261.3217</v>
      </c>
      <c r="J865" s="824">
        <v>173478.6539</v>
      </c>
      <c r="K865" s="824">
        <v>277565.85029999999</v>
      </c>
      <c r="L865" s="824">
        <v>223043.98360000001</v>
      </c>
      <c r="M865" s="824">
        <v>356870.37900000002</v>
      </c>
      <c r="N865" s="824">
        <v>297391.97810000001</v>
      </c>
      <c r="O865" s="824">
        <v>475827.17200000002</v>
      </c>
      <c r="P865" s="824">
        <v>371739.97259999998</v>
      </c>
      <c r="Q865" s="824">
        <v>594783.96499999997</v>
      </c>
      <c r="R865" s="824">
        <v>421305.30229999998</v>
      </c>
      <c r="S865" s="824">
        <v>674088.49380000005</v>
      </c>
      <c r="T865" s="824">
        <v>470870.63199999998</v>
      </c>
      <c r="U865" s="824">
        <v>753393.02240000002</v>
      </c>
    </row>
    <row r="866" spans="1:21" ht="14.5">
      <c r="A866" s="823" t="s">
        <v>1184</v>
      </c>
      <c r="B866" s="823" t="s">
        <v>267</v>
      </c>
      <c r="C866" s="823" t="s">
        <v>268</v>
      </c>
      <c r="D866" s="823" t="s">
        <v>483</v>
      </c>
      <c r="E866" s="823" t="s">
        <v>271</v>
      </c>
      <c r="F866" s="823" t="s">
        <v>1179</v>
      </c>
      <c r="G866" s="823" t="s">
        <v>165</v>
      </c>
      <c r="H866" s="824">
        <v>130339.14750000001</v>
      </c>
      <c r="I866" s="824">
        <v>228093.508</v>
      </c>
      <c r="J866" s="824">
        <v>169472.62520000001</v>
      </c>
      <c r="K866" s="824">
        <v>296577.09399999998</v>
      </c>
      <c r="L866" s="824">
        <v>203849.19940000001</v>
      </c>
      <c r="M866" s="824">
        <v>356736.09909999999</v>
      </c>
      <c r="N866" s="824">
        <v>245034.0851</v>
      </c>
      <c r="O866" s="824">
        <v>428809.64889999997</v>
      </c>
      <c r="P866" s="824">
        <v>288652.50540000002</v>
      </c>
      <c r="Q866" s="824">
        <v>505141.88449999999</v>
      </c>
      <c r="R866" s="824">
        <v>316386.84909999999</v>
      </c>
      <c r="S866" s="824">
        <v>553676.98600000003</v>
      </c>
      <c r="T866" s="824">
        <v>343191.5638</v>
      </c>
      <c r="U866" s="824">
        <v>600585.23659999995</v>
      </c>
    </row>
    <row r="867" spans="1:21" ht="14.5">
      <c r="A867" s="823" t="s">
        <v>1184</v>
      </c>
      <c r="B867" s="823" t="s">
        <v>267</v>
      </c>
      <c r="C867" s="823" t="s">
        <v>268</v>
      </c>
      <c r="D867" s="823" t="s">
        <v>483</v>
      </c>
      <c r="E867" s="823" t="s">
        <v>271</v>
      </c>
      <c r="F867" s="823" t="s">
        <v>1180</v>
      </c>
      <c r="G867" s="823" t="s">
        <v>19</v>
      </c>
      <c r="H867" s="824">
        <v>114573.39780000001</v>
      </c>
      <c r="I867" s="824">
        <v>200503.44630000001</v>
      </c>
      <c r="J867" s="824">
        <v>150463.63570000001</v>
      </c>
      <c r="K867" s="824">
        <v>263311.36239999998</v>
      </c>
      <c r="L867" s="824">
        <v>183347.29</v>
      </c>
      <c r="M867" s="824">
        <v>320857.75750000001</v>
      </c>
      <c r="N867" s="824">
        <v>225574.64559999999</v>
      </c>
      <c r="O867" s="824">
        <v>394755.6298</v>
      </c>
      <c r="P867" s="824">
        <v>268189.2059</v>
      </c>
      <c r="Q867" s="824">
        <v>469331.11040000001</v>
      </c>
      <c r="R867" s="824">
        <v>295711.19469999999</v>
      </c>
      <c r="S867" s="824">
        <v>517494.5907</v>
      </c>
      <c r="T867" s="824">
        <v>321795.18939999997</v>
      </c>
      <c r="U867" s="824">
        <v>563141.58140000002</v>
      </c>
    </row>
    <row r="868" spans="1:21" ht="14.5">
      <c r="A868" s="823" t="s">
        <v>1184</v>
      </c>
      <c r="B868" s="823" t="s">
        <v>267</v>
      </c>
      <c r="C868" s="823" t="s">
        <v>268</v>
      </c>
      <c r="D868" s="823" t="s">
        <v>483</v>
      </c>
      <c r="E868" s="823" t="s">
        <v>271</v>
      </c>
      <c r="F868" s="823" t="s">
        <v>1181</v>
      </c>
      <c r="G868" s="823" t="s">
        <v>44</v>
      </c>
      <c r="H868" s="824">
        <v>100578.44259999999</v>
      </c>
      <c r="I868" s="824">
        <v>176012.2745</v>
      </c>
      <c r="J868" s="824">
        <v>136806.22010000001</v>
      </c>
      <c r="K868" s="824">
        <v>239410.88510000001</v>
      </c>
      <c r="L868" s="824">
        <v>172937.73</v>
      </c>
      <c r="M868" s="824">
        <v>302641.02740000002</v>
      </c>
      <c r="N868" s="824">
        <v>227618.3921</v>
      </c>
      <c r="O868" s="824">
        <v>398332.1862</v>
      </c>
      <c r="P868" s="824">
        <v>281743.07010000001</v>
      </c>
      <c r="Q868" s="824">
        <v>493050.37280000001</v>
      </c>
      <c r="R868" s="824">
        <v>317208.4289</v>
      </c>
      <c r="S868" s="824">
        <v>555114.75060000003</v>
      </c>
      <c r="T868" s="824">
        <v>352179.5797</v>
      </c>
      <c r="U868" s="824">
        <v>616314.26450000005</v>
      </c>
    </row>
    <row r="869" spans="1:21" ht="14.5">
      <c r="A869" s="823" t="s">
        <v>1184</v>
      </c>
      <c r="B869" s="823" t="s">
        <v>267</v>
      </c>
      <c r="C869" s="823" t="s">
        <v>268</v>
      </c>
      <c r="D869" s="823" t="s">
        <v>483</v>
      </c>
      <c r="E869" s="823" t="s">
        <v>271</v>
      </c>
      <c r="F869" s="823" t="s">
        <v>1182</v>
      </c>
      <c r="G869" s="823" t="s">
        <v>21</v>
      </c>
      <c r="H869" s="824">
        <v>112867.9276</v>
      </c>
      <c r="I869" s="824">
        <v>180588.68700000001</v>
      </c>
      <c r="J869" s="824">
        <v>158015.0986</v>
      </c>
      <c r="K869" s="824">
        <v>252824.16159999999</v>
      </c>
      <c r="L869" s="824">
        <v>203162.26980000001</v>
      </c>
      <c r="M869" s="824">
        <v>325059.63640000002</v>
      </c>
      <c r="N869" s="824">
        <v>270883.02630000003</v>
      </c>
      <c r="O869" s="824">
        <v>433412.84850000002</v>
      </c>
      <c r="P869" s="824">
        <v>338603.78289999999</v>
      </c>
      <c r="Q869" s="824">
        <v>541766.06059999997</v>
      </c>
      <c r="R869" s="824">
        <v>383750.95400000003</v>
      </c>
      <c r="S869" s="824">
        <v>614001.5355</v>
      </c>
      <c r="T869" s="824">
        <v>428898.125</v>
      </c>
      <c r="U869" s="824">
        <v>686237.01020000002</v>
      </c>
    </row>
    <row r="870" spans="1:21" ht="14.5">
      <c r="A870" s="823" t="s">
        <v>1184</v>
      </c>
      <c r="B870" s="823" t="s">
        <v>267</v>
      </c>
      <c r="C870" s="823" t="s">
        <v>272</v>
      </c>
      <c r="D870" s="823" t="s">
        <v>484</v>
      </c>
      <c r="E870" s="823" t="s">
        <v>257</v>
      </c>
      <c r="F870" s="823" t="s">
        <v>1179</v>
      </c>
      <c r="G870" s="823" t="s">
        <v>165</v>
      </c>
      <c r="H870" s="824">
        <v>116378.4244</v>
      </c>
      <c r="I870" s="824">
        <v>203662.2427</v>
      </c>
      <c r="J870" s="824">
        <v>151366.28080000001</v>
      </c>
      <c r="K870" s="824">
        <v>264890.9914</v>
      </c>
      <c r="L870" s="824">
        <v>182101.75570000001</v>
      </c>
      <c r="M870" s="824">
        <v>318678.0724</v>
      </c>
      <c r="N870" s="824">
        <v>218944.52910000001</v>
      </c>
      <c r="O870" s="824">
        <v>383152.92580000003</v>
      </c>
      <c r="P870" s="824">
        <v>257952.70009999999</v>
      </c>
      <c r="Q870" s="824">
        <v>451417.22529999999</v>
      </c>
      <c r="R870" s="824">
        <v>282752.30330000003</v>
      </c>
      <c r="S870" s="824">
        <v>494816.53080000001</v>
      </c>
      <c r="T870" s="824">
        <v>306743.51799999998</v>
      </c>
      <c r="U870" s="824">
        <v>536801.15650000004</v>
      </c>
    </row>
    <row r="871" spans="1:21" ht="14.5">
      <c r="A871" s="823" t="s">
        <v>1184</v>
      </c>
      <c r="B871" s="823" t="s">
        <v>267</v>
      </c>
      <c r="C871" s="823" t="s">
        <v>272</v>
      </c>
      <c r="D871" s="823" t="s">
        <v>484</v>
      </c>
      <c r="E871" s="823" t="s">
        <v>257</v>
      </c>
      <c r="F871" s="823" t="s">
        <v>1180</v>
      </c>
      <c r="G871" s="823" t="s">
        <v>19</v>
      </c>
      <c r="H871" s="824">
        <v>102128.6118</v>
      </c>
      <c r="I871" s="824">
        <v>178725.07070000001</v>
      </c>
      <c r="J871" s="824">
        <v>134185.07810000001</v>
      </c>
      <c r="K871" s="824">
        <v>234823.88680000001</v>
      </c>
      <c r="L871" s="824">
        <v>163571.18299999999</v>
      </c>
      <c r="M871" s="824">
        <v>286249.57030000002</v>
      </c>
      <c r="N871" s="824">
        <v>201356.18900000001</v>
      </c>
      <c r="O871" s="824">
        <v>352373.33069999999</v>
      </c>
      <c r="P871" s="824">
        <v>239457.02499999999</v>
      </c>
      <c r="Q871" s="824">
        <v>419049.79379999998</v>
      </c>
      <c r="R871" s="824">
        <v>264064.69199999998</v>
      </c>
      <c r="S871" s="824">
        <v>462113.21090000001</v>
      </c>
      <c r="T871" s="824">
        <v>287404.4866</v>
      </c>
      <c r="U871" s="824">
        <v>502957.85159999999</v>
      </c>
    </row>
    <row r="872" spans="1:21" ht="14.5">
      <c r="A872" s="823" t="s">
        <v>1184</v>
      </c>
      <c r="B872" s="823" t="s">
        <v>267</v>
      </c>
      <c r="C872" s="823" t="s">
        <v>272</v>
      </c>
      <c r="D872" s="823" t="s">
        <v>484</v>
      </c>
      <c r="E872" s="823" t="s">
        <v>257</v>
      </c>
      <c r="F872" s="823" t="s">
        <v>1181</v>
      </c>
      <c r="G872" s="823" t="s">
        <v>44</v>
      </c>
      <c r="H872" s="824">
        <v>89473.553700000004</v>
      </c>
      <c r="I872" s="824">
        <v>156578.71890000001</v>
      </c>
      <c r="J872" s="824">
        <v>121644.33689999999</v>
      </c>
      <c r="K872" s="824">
        <v>212877.58970000001</v>
      </c>
      <c r="L872" s="824">
        <v>153728.10920000001</v>
      </c>
      <c r="M872" s="824">
        <v>269024.1911</v>
      </c>
      <c r="N872" s="824">
        <v>202290.68419999999</v>
      </c>
      <c r="O872" s="824">
        <v>354008.6974</v>
      </c>
      <c r="P872" s="824">
        <v>250350.7353</v>
      </c>
      <c r="Q872" s="824">
        <v>438113.7868</v>
      </c>
      <c r="R872" s="824">
        <v>281832.4093</v>
      </c>
      <c r="S872" s="824">
        <v>493206.71639999998</v>
      </c>
      <c r="T872" s="824">
        <v>312867.39529999997</v>
      </c>
      <c r="U872" s="824">
        <v>547517.94180000003</v>
      </c>
    </row>
    <row r="873" spans="1:21" ht="14.5">
      <c r="A873" s="823" t="s">
        <v>1184</v>
      </c>
      <c r="B873" s="823" t="s">
        <v>267</v>
      </c>
      <c r="C873" s="823" t="s">
        <v>272</v>
      </c>
      <c r="D873" s="823" t="s">
        <v>484</v>
      </c>
      <c r="E873" s="823" t="s">
        <v>257</v>
      </c>
      <c r="F873" s="823" t="s">
        <v>1182</v>
      </c>
      <c r="G873" s="823" t="s">
        <v>21</v>
      </c>
      <c r="H873" s="824">
        <v>100801.36199999999</v>
      </c>
      <c r="I873" s="824">
        <v>161282.18160000001</v>
      </c>
      <c r="J873" s="824">
        <v>141121.90669999999</v>
      </c>
      <c r="K873" s="824">
        <v>225795.05420000001</v>
      </c>
      <c r="L873" s="824">
        <v>181442.4515</v>
      </c>
      <c r="M873" s="824">
        <v>290307.92680000002</v>
      </c>
      <c r="N873" s="824">
        <v>241923.26869999999</v>
      </c>
      <c r="O873" s="824">
        <v>387077.23570000002</v>
      </c>
      <c r="P873" s="824">
        <v>302404.08590000001</v>
      </c>
      <c r="Q873" s="824">
        <v>483846.54460000002</v>
      </c>
      <c r="R873" s="824">
        <v>342724.63069999998</v>
      </c>
      <c r="S873" s="824">
        <v>548359.41729999997</v>
      </c>
      <c r="T873" s="824">
        <v>383045.17540000001</v>
      </c>
      <c r="U873" s="824">
        <v>612872.28989999997</v>
      </c>
    </row>
    <row r="874" spans="1:21" ht="14.5">
      <c r="A874" s="823" t="s">
        <v>1184</v>
      </c>
      <c r="B874" s="823" t="s">
        <v>267</v>
      </c>
      <c r="C874" s="823" t="s">
        <v>272</v>
      </c>
      <c r="D874" s="823" t="s">
        <v>484</v>
      </c>
      <c r="E874" s="823" t="s">
        <v>273</v>
      </c>
      <c r="F874" s="823" t="s">
        <v>1179</v>
      </c>
      <c r="G874" s="823" t="s">
        <v>165</v>
      </c>
      <c r="H874" s="824">
        <v>120839.4278</v>
      </c>
      <c r="I874" s="824">
        <v>211468.99859999999</v>
      </c>
      <c r="J874" s="824">
        <v>157184.45060000001</v>
      </c>
      <c r="K874" s="824">
        <v>275072.78850000002</v>
      </c>
      <c r="L874" s="824">
        <v>189112.35140000001</v>
      </c>
      <c r="M874" s="824">
        <v>330946.61489999999</v>
      </c>
      <c r="N874" s="824">
        <v>227391.4852</v>
      </c>
      <c r="O874" s="824">
        <v>397935.0992</v>
      </c>
      <c r="P874" s="824">
        <v>267916.41619999998</v>
      </c>
      <c r="Q874" s="824">
        <v>468853.72830000002</v>
      </c>
      <c r="R874" s="824">
        <v>293679.13780000003</v>
      </c>
      <c r="S874" s="824">
        <v>513938.49119999999</v>
      </c>
      <c r="T874" s="824">
        <v>318610.02899999998</v>
      </c>
      <c r="U874" s="824">
        <v>557567.55059999996</v>
      </c>
    </row>
    <row r="875" spans="1:21" ht="14.5">
      <c r="A875" s="823" t="s">
        <v>1184</v>
      </c>
      <c r="B875" s="823" t="s">
        <v>267</v>
      </c>
      <c r="C875" s="823" t="s">
        <v>272</v>
      </c>
      <c r="D875" s="823" t="s">
        <v>484</v>
      </c>
      <c r="E875" s="823" t="s">
        <v>273</v>
      </c>
      <c r="F875" s="823" t="s">
        <v>1180</v>
      </c>
      <c r="G875" s="823" t="s">
        <v>19</v>
      </c>
      <c r="H875" s="824">
        <v>105983.2398</v>
      </c>
      <c r="I875" s="824">
        <v>185470.6697</v>
      </c>
      <c r="J875" s="824">
        <v>139272.13260000001</v>
      </c>
      <c r="K875" s="824">
        <v>243726.23199999999</v>
      </c>
      <c r="L875" s="824">
        <v>169793.24340000001</v>
      </c>
      <c r="M875" s="824">
        <v>297138.17580000003</v>
      </c>
      <c r="N875" s="824">
        <v>209054.7047</v>
      </c>
      <c r="O875" s="824">
        <v>365845.73320000002</v>
      </c>
      <c r="P875" s="824">
        <v>248633.69070000001</v>
      </c>
      <c r="Q875" s="824">
        <v>435108.95860000001</v>
      </c>
      <c r="R875" s="824">
        <v>274196.30849999998</v>
      </c>
      <c r="S875" s="824">
        <v>479843.53989999997</v>
      </c>
      <c r="T875" s="824">
        <v>298448.05959999998</v>
      </c>
      <c r="U875" s="824">
        <v>522284.10430000001</v>
      </c>
    </row>
    <row r="876" spans="1:21" ht="14.5">
      <c r="A876" s="823" t="s">
        <v>1184</v>
      </c>
      <c r="B876" s="823" t="s">
        <v>267</v>
      </c>
      <c r="C876" s="823" t="s">
        <v>272</v>
      </c>
      <c r="D876" s="823" t="s">
        <v>484</v>
      </c>
      <c r="E876" s="823" t="s">
        <v>273</v>
      </c>
      <c r="F876" s="823" t="s">
        <v>1181</v>
      </c>
      <c r="G876" s="823" t="s">
        <v>44</v>
      </c>
      <c r="H876" s="824">
        <v>92787.683000000005</v>
      </c>
      <c r="I876" s="824">
        <v>162378.44519999999</v>
      </c>
      <c r="J876" s="824">
        <v>126130.1333</v>
      </c>
      <c r="K876" s="824">
        <v>220727.73329999999</v>
      </c>
      <c r="L876" s="824">
        <v>159381.86989999999</v>
      </c>
      <c r="M876" s="824">
        <v>278918.27240000002</v>
      </c>
      <c r="N876" s="824">
        <v>209714.98389999999</v>
      </c>
      <c r="O876" s="824">
        <v>367001.2219</v>
      </c>
      <c r="P876" s="824">
        <v>259524.18979999999</v>
      </c>
      <c r="Q876" s="824">
        <v>454167.3321</v>
      </c>
      <c r="R876" s="824">
        <v>292148.2071</v>
      </c>
      <c r="S876" s="824">
        <v>511259.36239999998</v>
      </c>
      <c r="T876" s="824">
        <v>324306.52830000001</v>
      </c>
      <c r="U876" s="824">
        <v>567536.42449999996</v>
      </c>
    </row>
    <row r="877" spans="1:21" ht="14.5">
      <c r="A877" s="823" t="s">
        <v>1184</v>
      </c>
      <c r="B877" s="823" t="s">
        <v>267</v>
      </c>
      <c r="C877" s="823" t="s">
        <v>272</v>
      </c>
      <c r="D877" s="823" t="s">
        <v>484</v>
      </c>
      <c r="E877" s="823" t="s">
        <v>273</v>
      </c>
      <c r="F877" s="823" t="s">
        <v>1182</v>
      </c>
      <c r="G877" s="823" t="s">
        <v>21</v>
      </c>
      <c r="H877" s="824">
        <v>104673.2075</v>
      </c>
      <c r="I877" s="824">
        <v>167477.13449999999</v>
      </c>
      <c r="J877" s="824">
        <v>146542.49040000001</v>
      </c>
      <c r="K877" s="824">
        <v>234467.98809999999</v>
      </c>
      <c r="L877" s="824">
        <v>188411.77340000001</v>
      </c>
      <c r="M877" s="824">
        <v>301458.8419</v>
      </c>
      <c r="N877" s="824">
        <v>251215.69779999999</v>
      </c>
      <c r="O877" s="824">
        <v>401945.1226</v>
      </c>
      <c r="P877" s="824">
        <v>314019.62229999999</v>
      </c>
      <c r="Q877" s="824">
        <v>502431.4032</v>
      </c>
      <c r="R877" s="824">
        <v>355888.90529999998</v>
      </c>
      <c r="S877" s="824">
        <v>569422.25690000004</v>
      </c>
      <c r="T877" s="824">
        <v>397758.18829999998</v>
      </c>
      <c r="U877" s="824">
        <v>636413.11069999996</v>
      </c>
    </row>
    <row r="878" spans="1:21" ht="14.5">
      <c r="A878" s="823" t="s">
        <v>1184</v>
      </c>
      <c r="B878" s="823" t="s">
        <v>267</v>
      </c>
      <c r="C878" s="823" t="s">
        <v>272</v>
      </c>
      <c r="D878" s="823" t="s">
        <v>484</v>
      </c>
      <c r="E878" s="823" t="s">
        <v>235</v>
      </c>
      <c r="F878" s="823" t="s">
        <v>1179</v>
      </c>
      <c r="G878" s="823" t="s">
        <v>165</v>
      </c>
      <c r="H878" s="824">
        <v>118920.9507</v>
      </c>
      <c r="I878" s="824">
        <v>208111.66380000001</v>
      </c>
      <c r="J878" s="824">
        <v>154671.02429999999</v>
      </c>
      <c r="K878" s="824">
        <v>270674.29259999999</v>
      </c>
      <c r="L878" s="824">
        <v>186076.04949999999</v>
      </c>
      <c r="M878" s="824">
        <v>325633.08659999998</v>
      </c>
      <c r="N878" s="824">
        <v>223720.4711</v>
      </c>
      <c r="O878" s="824">
        <v>391510.82439999998</v>
      </c>
      <c r="P878" s="824">
        <v>263577.95</v>
      </c>
      <c r="Q878" s="824">
        <v>461261.41249999998</v>
      </c>
      <c r="R878" s="824">
        <v>288917.6618</v>
      </c>
      <c r="S878" s="824">
        <v>505605.9081</v>
      </c>
      <c r="T878" s="824">
        <v>313430.30469999998</v>
      </c>
      <c r="U878" s="824">
        <v>548503.03319999995</v>
      </c>
    </row>
    <row r="879" spans="1:21" ht="14.5">
      <c r="A879" s="823" t="s">
        <v>1184</v>
      </c>
      <c r="B879" s="823" t="s">
        <v>267</v>
      </c>
      <c r="C879" s="823" t="s">
        <v>272</v>
      </c>
      <c r="D879" s="823" t="s">
        <v>484</v>
      </c>
      <c r="E879" s="823" t="s">
        <v>235</v>
      </c>
      <c r="F879" s="823" t="s">
        <v>1180</v>
      </c>
      <c r="G879" s="823" t="s">
        <v>19</v>
      </c>
      <c r="H879" s="824">
        <v>104367.9509</v>
      </c>
      <c r="I879" s="824">
        <v>182643.91409999999</v>
      </c>
      <c r="J879" s="824">
        <v>137124.26449999999</v>
      </c>
      <c r="K879" s="824">
        <v>239967.46299999999</v>
      </c>
      <c r="L879" s="824">
        <v>167151.20980000001</v>
      </c>
      <c r="M879" s="824">
        <v>292514.61709999997</v>
      </c>
      <c r="N879" s="824">
        <v>205757.91130000001</v>
      </c>
      <c r="O879" s="824">
        <v>360076.34480000002</v>
      </c>
      <c r="P879" s="824">
        <v>244688.75030000001</v>
      </c>
      <c r="Q879" s="824">
        <v>428205.31280000001</v>
      </c>
      <c r="R879" s="824">
        <v>269832.44209999999</v>
      </c>
      <c r="S879" s="824">
        <v>472206.77360000001</v>
      </c>
      <c r="T879" s="824">
        <v>293679.80489999999</v>
      </c>
      <c r="U879" s="824">
        <v>513939.65850000002</v>
      </c>
    </row>
    <row r="880" spans="1:21" ht="14.5">
      <c r="A880" s="823" t="s">
        <v>1184</v>
      </c>
      <c r="B880" s="823" t="s">
        <v>267</v>
      </c>
      <c r="C880" s="823" t="s">
        <v>272</v>
      </c>
      <c r="D880" s="823" t="s">
        <v>484</v>
      </c>
      <c r="E880" s="823" t="s">
        <v>235</v>
      </c>
      <c r="F880" s="823" t="s">
        <v>1181</v>
      </c>
      <c r="G880" s="823" t="s">
        <v>44</v>
      </c>
      <c r="H880" s="824">
        <v>91443.904800000004</v>
      </c>
      <c r="I880" s="824">
        <v>160026.8334</v>
      </c>
      <c r="J880" s="824">
        <v>124325.8363</v>
      </c>
      <c r="K880" s="824">
        <v>217570.21350000001</v>
      </c>
      <c r="L880" s="824">
        <v>157118.90539999999</v>
      </c>
      <c r="M880" s="824">
        <v>274958.08439999999</v>
      </c>
      <c r="N880" s="824">
        <v>206754.7219</v>
      </c>
      <c r="O880" s="824">
        <v>361820.7634</v>
      </c>
      <c r="P880" s="824">
        <v>255877.3224</v>
      </c>
      <c r="Q880" s="824">
        <v>447785.31420000002</v>
      </c>
      <c r="R880" s="824">
        <v>288055.4828</v>
      </c>
      <c r="S880" s="824">
        <v>504097.09480000002</v>
      </c>
      <c r="T880" s="824">
        <v>319777.45110000001</v>
      </c>
      <c r="U880" s="824">
        <v>559610.53949999996</v>
      </c>
    </row>
    <row r="881" spans="1:21" ht="14.5">
      <c r="A881" s="823" t="s">
        <v>1184</v>
      </c>
      <c r="B881" s="823" t="s">
        <v>267</v>
      </c>
      <c r="C881" s="823" t="s">
        <v>272</v>
      </c>
      <c r="D881" s="823" t="s">
        <v>484</v>
      </c>
      <c r="E881" s="823" t="s">
        <v>235</v>
      </c>
      <c r="F881" s="823" t="s">
        <v>1182</v>
      </c>
      <c r="G881" s="823" t="s">
        <v>21</v>
      </c>
      <c r="H881" s="824">
        <v>103002.5022</v>
      </c>
      <c r="I881" s="824">
        <v>164804.00599999999</v>
      </c>
      <c r="J881" s="824">
        <v>144203.503</v>
      </c>
      <c r="K881" s="824">
        <v>230725.60829999999</v>
      </c>
      <c r="L881" s="824">
        <v>185404.50399999999</v>
      </c>
      <c r="M881" s="824">
        <v>296647.2108</v>
      </c>
      <c r="N881" s="824">
        <v>247206.00529999999</v>
      </c>
      <c r="O881" s="824">
        <v>395529.61440000002</v>
      </c>
      <c r="P881" s="824">
        <v>309007.50660000002</v>
      </c>
      <c r="Q881" s="824">
        <v>494412.01789999998</v>
      </c>
      <c r="R881" s="824">
        <v>350208.50750000001</v>
      </c>
      <c r="S881" s="824">
        <v>560333.62040000001</v>
      </c>
      <c r="T881" s="824">
        <v>391409.50839999999</v>
      </c>
      <c r="U881" s="824">
        <v>626255.22279999999</v>
      </c>
    </row>
    <row r="882" spans="1:21" ht="14.5">
      <c r="A882" s="823" t="s">
        <v>1184</v>
      </c>
      <c r="B882" s="823" t="s">
        <v>267</v>
      </c>
      <c r="C882" s="823" t="s">
        <v>272</v>
      </c>
      <c r="D882" s="823" t="s">
        <v>484</v>
      </c>
      <c r="E882" s="823" t="s">
        <v>274</v>
      </c>
      <c r="F882" s="823" t="s">
        <v>1179</v>
      </c>
      <c r="G882" s="823" t="s">
        <v>165</v>
      </c>
      <c r="H882" s="824">
        <v>118296.8976</v>
      </c>
      <c r="I882" s="824">
        <v>207019.57079999999</v>
      </c>
      <c r="J882" s="824">
        <v>153879.70189999999</v>
      </c>
      <c r="K882" s="824">
        <v>269289.47830000002</v>
      </c>
      <c r="L882" s="824">
        <v>185138.05129999999</v>
      </c>
      <c r="M882" s="824">
        <v>323991.58970000001</v>
      </c>
      <c r="N882" s="824">
        <v>222615.5356</v>
      </c>
      <c r="O882" s="824">
        <v>389577.18729999999</v>
      </c>
      <c r="P882" s="824">
        <v>262291.15730000002</v>
      </c>
      <c r="Q882" s="824">
        <v>459009.52529999998</v>
      </c>
      <c r="R882" s="824">
        <v>287513.76929999999</v>
      </c>
      <c r="S882" s="824">
        <v>503149.09629999998</v>
      </c>
      <c r="T882" s="824">
        <v>311923.23139999999</v>
      </c>
      <c r="U882" s="824">
        <v>545865.65489999996</v>
      </c>
    </row>
    <row r="883" spans="1:21" ht="14.5">
      <c r="A883" s="823" t="s">
        <v>1184</v>
      </c>
      <c r="B883" s="823" t="s">
        <v>267</v>
      </c>
      <c r="C883" s="823" t="s">
        <v>272</v>
      </c>
      <c r="D883" s="823" t="s">
        <v>484</v>
      </c>
      <c r="E883" s="823" t="s">
        <v>274</v>
      </c>
      <c r="F883" s="823" t="s">
        <v>1180</v>
      </c>
      <c r="G883" s="823" t="s">
        <v>19</v>
      </c>
      <c r="H883" s="824">
        <v>103743.89780000001</v>
      </c>
      <c r="I883" s="824">
        <v>181551.8211</v>
      </c>
      <c r="J883" s="824">
        <v>136332.94209999999</v>
      </c>
      <c r="K883" s="824">
        <v>238582.64869999999</v>
      </c>
      <c r="L883" s="824">
        <v>166213.21160000001</v>
      </c>
      <c r="M883" s="824">
        <v>290873.1202</v>
      </c>
      <c r="N883" s="824">
        <v>204652.97579999999</v>
      </c>
      <c r="O883" s="824">
        <v>358142.70760000002</v>
      </c>
      <c r="P883" s="824">
        <v>243401.95749999999</v>
      </c>
      <c r="Q883" s="824">
        <v>425953.42560000002</v>
      </c>
      <c r="R883" s="824">
        <v>268428.54950000002</v>
      </c>
      <c r="S883" s="824">
        <v>469749.96169999999</v>
      </c>
      <c r="T883" s="824">
        <v>292172.7316</v>
      </c>
      <c r="U883" s="824">
        <v>511302.28029999998</v>
      </c>
    </row>
    <row r="884" spans="1:21" ht="14.5">
      <c r="A884" s="823" t="s">
        <v>1184</v>
      </c>
      <c r="B884" s="823" t="s">
        <v>267</v>
      </c>
      <c r="C884" s="823" t="s">
        <v>272</v>
      </c>
      <c r="D884" s="823" t="s">
        <v>484</v>
      </c>
      <c r="E884" s="823" t="s">
        <v>274</v>
      </c>
      <c r="F884" s="823" t="s">
        <v>1181</v>
      </c>
      <c r="G884" s="823" t="s">
        <v>44</v>
      </c>
      <c r="H884" s="824">
        <v>90817.329800000007</v>
      </c>
      <c r="I884" s="824">
        <v>158930.32709999999</v>
      </c>
      <c r="J884" s="824">
        <v>123448.63129999999</v>
      </c>
      <c r="K884" s="824">
        <v>216035.1047</v>
      </c>
      <c r="L884" s="824">
        <v>155991.0704</v>
      </c>
      <c r="M884" s="824">
        <v>272984.37310000003</v>
      </c>
      <c r="N884" s="824">
        <v>205250.94190000001</v>
      </c>
      <c r="O884" s="824">
        <v>359189.14840000001</v>
      </c>
      <c r="P884" s="824">
        <v>253997.5974</v>
      </c>
      <c r="Q884" s="824">
        <v>444495.7954</v>
      </c>
      <c r="R884" s="824">
        <v>285925.12780000002</v>
      </c>
      <c r="S884" s="824">
        <v>500368.97360000003</v>
      </c>
      <c r="T884" s="824">
        <v>317396.46610000002</v>
      </c>
      <c r="U884" s="824">
        <v>555443.81570000004</v>
      </c>
    </row>
    <row r="885" spans="1:21" ht="14.5">
      <c r="A885" s="823" t="s">
        <v>1184</v>
      </c>
      <c r="B885" s="823" t="s">
        <v>267</v>
      </c>
      <c r="C885" s="823" t="s">
        <v>272</v>
      </c>
      <c r="D885" s="823" t="s">
        <v>484</v>
      </c>
      <c r="E885" s="823" t="s">
        <v>274</v>
      </c>
      <c r="F885" s="823" t="s">
        <v>1182</v>
      </c>
      <c r="G885" s="823" t="s">
        <v>21</v>
      </c>
      <c r="H885" s="824">
        <v>102472.0638</v>
      </c>
      <c r="I885" s="824">
        <v>163955.3045</v>
      </c>
      <c r="J885" s="824">
        <v>143460.88930000001</v>
      </c>
      <c r="K885" s="824">
        <v>229537.42619999999</v>
      </c>
      <c r="L885" s="824">
        <v>184449.71479999999</v>
      </c>
      <c r="M885" s="824">
        <v>295119.54810000001</v>
      </c>
      <c r="N885" s="824">
        <v>245932.95310000001</v>
      </c>
      <c r="O885" s="824">
        <v>393492.73080000002</v>
      </c>
      <c r="P885" s="824">
        <v>307416.19140000001</v>
      </c>
      <c r="Q885" s="824">
        <v>491865.91340000002</v>
      </c>
      <c r="R885" s="824">
        <v>348405.01689999999</v>
      </c>
      <c r="S885" s="824">
        <v>557448.03540000005</v>
      </c>
      <c r="T885" s="824">
        <v>389393.84240000002</v>
      </c>
      <c r="U885" s="824">
        <v>623030.15709999995</v>
      </c>
    </row>
    <row r="886" spans="1:21" ht="14.5">
      <c r="A886" s="823" t="s">
        <v>1184</v>
      </c>
      <c r="B886" s="823" t="s">
        <v>267</v>
      </c>
      <c r="C886" s="823" t="s">
        <v>272</v>
      </c>
      <c r="D886" s="823" t="s">
        <v>484</v>
      </c>
      <c r="E886" s="823" t="s">
        <v>275</v>
      </c>
      <c r="F886" s="823" t="s">
        <v>1179</v>
      </c>
      <c r="G886" s="823" t="s">
        <v>165</v>
      </c>
      <c r="H886" s="824">
        <v>120284.86199999999</v>
      </c>
      <c r="I886" s="824">
        <v>210498.50870000001</v>
      </c>
      <c r="J886" s="824">
        <v>156602.32999999999</v>
      </c>
      <c r="K886" s="824">
        <v>274054.07740000001</v>
      </c>
      <c r="L886" s="824">
        <v>188507.82990000001</v>
      </c>
      <c r="M886" s="824">
        <v>329888.7023</v>
      </c>
      <c r="N886" s="824">
        <v>226820.8792</v>
      </c>
      <c r="O886" s="824">
        <v>396936.53879999998</v>
      </c>
      <c r="P886" s="824">
        <v>267346.77669999999</v>
      </c>
      <c r="Q886" s="824">
        <v>467856.8591</v>
      </c>
      <c r="R886" s="824">
        <v>293099.9656</v>
      </c>
      <c r="S886" s="824">
        <v>512924.93979999999</v>
      </c>
      <c r="T886" s="824">
        <v>318090.73629999999</v>
      </c>
      <c r="U886" s="824">
        <v>556658.78839999996</v>
      </c>
    </row>
    <row r="887" spans="1:21" ht="14.5">
      <c r="A887" s="823" t="s">
        <v>1184</v>
      </c>
      <c r="B887" s="823" t="s">
        <v>267</v>
      </c>
      <c r="C887" s="823" t="s">
        <v>272</v>
      </c>
      <c r="D887" s="823" t="s">
        <v>484</v>
      </c>
      <c r="E887" s="823" t="s">
        <v>275</v>
      </c>
      <c r="F887" s="823" t="s">
        <v>1180</v>
      </c>
      <c r="G887" s="823" t="s">
        <v>19</v>
      </c>
      <c r="H887" s="824">
        <v>104973.8933</v>
      </c>
      <c r="I887" s="824">
        <v>183704.31340000001</v>
      </c>
      <c r="J887" s="824">
        <v>138141.67619999999</v>
      </c>
      <c r="K887" s="824">
        <v>241747.93340000001</v>
      </c>
      <c r="L887" s="824">
        <v>168597.32120000001</v>
      </c>
      <c r="M887" s="824">
        <v>295045.31199999998</v>
      </c>
      <c r="N887" s="824">
        <v>207922.76930000001</v>
      </c>
      <c r="O887" s="824">
        <v>363864.84629999998</v>
      </c>
      <c r="P887" s="824">
        <v>247473.76420000001</v>
      </c>
      <c r="Q887" s="824">
        <v>433079.08720000001</v>
      </c>
      <c r="R887" s="824">
        <v>273020.72360000003</v>
      </c>
      <c r="S887" s="824">
        <v>477786.26640000002</v>
      </c>
      <c r="T887" s="824">
        <v>297311.56439999997</v>
      </c>
      <c r="U887" s="824">
        <v>520295.2377</v>
      </c>
    </row>
    <row r="888" spans="1:21" ht="14.5">
      <c r="A888" s="823" t="s">
        <v>1184</v>
      </c>
      <c r="B888" s="823" t="s">
        <v>267</v>
      </c>
      <c r="C888" s="823" t="s">
        <v>272</v>
      </c>
      <c r="D888" s="823" t="s">
        <v>484</v>
      </c>
      <c r="E888" s="823" t="s">
        <v>275</v>
      </c>
      <c r="F888" s="823" t="s">
        <v>1181</v>
      </c>
      <c r="G888" s="823" t="s">
        <v>44</v>
      </c>
      <c r="H888" s="824">
        <v>91357.201400000005</v>
      </c>
      <c r="I888" s="824">
        <v>159875.10250000001</v>
      </c>
      <c r="J888" s="824">
        <v>124011.9708</v>
      </c>
      <c r="K888" s="824">
        <v>217020.94889999999</v>
      </c>
      <c r="L888" s="824">
        <v>156573.24960000001</v>
      </c>
      <c r="M888" s="824">
        <v>274003.18660000002</v>
      </c>
      <c r="N888" s="824">
        <v>205884.6208</v>
      </c>
      <c r="O888" s="824">
        <v>360298.08630000002</v>
      </c>
      <c r="P888" s="824">
        <v>254656.0459</v>
      </c>
      <c r="Q888" s="824">
        <v>445648.08039999998</v>
      </c>
      <c r="R888" s="824">
        <v>286570.38939999999</v>
      </c>
      <c r="S888" s="824">
        <v>501498.1814</v>
      </c>
      <c r="T888" s="824">
        <v>318004.78080000001</v>
      </c>
      <c r="U888" s="824">
        <v>556508.3665</v>
      </c>
    </row>
    <row r="889" spans="1:21" ht="14.5">
      <c r="A889" s="823" t="s">
        <v>1184</v>
      </c>
      <c r="B889" s="823" t="s">
        <v>267</v>
      </c>
      <c r="C889" s="823" t="s">
        <v>272</v>
      </c>
      <c r="D889" s="823" t="s">
        <v>484</v>
      </c>
      <c r="E889" s="823" t="s">
        <v>275</v>
      </c>
      <c r="F889" s="823" t="s">
        <v>1182</v>
      </c>
      <c r="G889" s="823" t="s">
        <v>21</v>
      </c>
      <c r="H889" s="824">
        <v>104261.8631</v>
      </c>
      <c r="I889" s="824">
        <v>166818.9834</v>
      </c>
      <c r="J889" s="824">
        <v>145966.60829999999</v>
      </c>
      <c r="K889" s="824">
        <v>233546.57680000001</v>
      </c>
      <c r="L889" s="824">
        <v>187671.3536</v>
      </c>
      <c r="M889" s="824">
        <v>300274.17019999999</v>
      </c>
      <c r="N889" s="824">
        <v>250228.47150000001</v>
      </c>
      <c r="O889" s="824">
        <v>400365.56020000001</v>
      </c>
      <c r="P889" s="824">
        <v>312785.58929999999</v>
      </c>
      <c r="Q889" s="824">
        <v>500456.95020000002</v>
      </c>
      <c r="R889" s="824">
        <v>354490.3346</v>
      </c>
      <c r="S889" s="824">
        <v>567184.54370000004</v>
      </c>
      <c r="T889" s="824">
        <v>396195.0797</v>
      </c>
      <c r="U889" s="824">
        <v>633912.13710000005</v>
      </c>
    </row>
    <row r="890" spans="1:21" ht="14.5">
      <c r="A890" s="823" t="s">
        <v>1184</v>
      </c>
      <c r="B890" s="823" t="s">
        <v>267</v>
      </c>
      <c r="C890" s="823" t="s">
        <v>272</v>
      </c>
      <c r="D890" s="823" t="s">
        <v>484</v>
      </c>
      <c r="E890" s="823" t="s">
        <v>276</v>
      </c>
      <c r="F890" s="823" t="s">
        <v>1179</v>
      </c>
      <c r="G890" s="823" t="s">
        <v>165</v>
      </c>
      <c r="H890" s="824">
        <v>139423.29180000001</v>
      </c>
      <c r="I890" s="824">
        <v>243990.76070000001</v>
      </c>
      <c r="J890" s="824">
        <v>181597.10320000001</v>
      </c>
      <c r="K890" s="824">
        <v>317794.93060000002</v>
      </c>
      <c r="L890" s="824">
        <v>218648.50450000001</v>
      </c>
      <c r="M890" s="824">
        <v>382634.88290000003</v>
      </c>
      <c r="N890" s="824">
        <v>263174.76850000001</v>
      </c>
      <c r="O890" s="824">
        <v>460555.84490000003</v>
      </c>
      <c r="P890" s="824">
        <v>310253.2977</v>
      </c>
      <c r="Q890" s="824">
        <v>542943.2709</v>
      </c>
      <c r="R890" s="824">
        <v>340164.86869999999</v>
      </c>
      <c r="S890" s="824">
        <v>595288.52020000003</v>
      </c>
      <c r="T890" s="824">
        <v>369229.41100000002</v>
      </c>
      <c r="U890" s="824">
        <v>646151.4693</v>
      </c>
    </row>
    <row r="891" spans="1:21" ht="14.5">
      <c r="A891" s="823" t="s">
        <v>1184</v>
      </c>
      <c r="B891" s="823" t="s">
        <v>267</v>
      </c>
      <c r="C891" s="823" t="s">
        <v>272</v>
      </c>
      <c r="D891" s="823" t="s">
        <v>484</v>
      </c>
      <c r="E891" s="823" t="s">
        <v>276</v>
      </c>
      <c r="F891" s="823" t="s">
        <v>1180</v>
      </c>
      <c r="G891" s="823" t="s">
        <v>19</v>
      </c>
      <c r="H891" s="824">
        <v>121383.6345</v>
      </c>
      <c r="I891" s="824">
        <v>212421.36040000001</v>
      </c>
      <c r="J891" s="824">
        <v>159846.4307</v>
      </c>
      <c r="K891" s="824">
        <v>279731.2537</v>
      </c>
      <c r="L891" s="824">
        <v>195189.58689999999</v>
      </c>
      <c r="M891" s="824">
        <v>341581.77710000001</v>
      </c>
      <c r="N891" s="824">
        <v>240908.67730000001</v>
      </c>
      <c r="O891" s="824">
        <v>421590.18520000001</v>
      </c>
      <c r="P891" s="824">
        <v>286838.5588</v>
      </c>
      <c r="Q891" s="824">
        <v>501967.4779</v>
      </c>
      <c r="R891" s="824">
        <v>316507.14669999998</v>
      </c>
      <c r="S891" s="824">
        <v>553887.50670000003</v>
      </c>
      <c r="T891" s="824">
        <v>344747.01890000002</v>
      </c>
      <c r="U891" s="824">
        <v>603307.28319999995</v>
      </c>
    </row>
    <row r="892" spans="1:21" ht="14.5">
      <c r="A892" s="823" t="s">
        <v>1184</v>
      </c>
      <c r="B892" s="823" t="s">
        <v>267</v>
      </c>
      <c r="C892" s="823" t="s">
        <v>272</v>
      </c>
      <c r="D892" s="823" t="s">
        <v>484</v>
      </c>
      <c r="E892" s="823" t="s">
        <v>276</v>
      </c>
      <c r="F892" s="823" t="s">
        <v>1181</v>
      </c>
      <c r="G892" s="823" t="s">
        <v>44</v>
      </c>
      <c r="H892" s="824">
        <v>105330.916</v>
      </c>
      <c r="I892" s="824">
        <v>184329.10310000001</v>
      </c>
      <c r="J892" s="824">
        <v>142882.2403</v>
      </c>
      <c r="K892" s="824">
        <v>250043.92050000001</v>
      </c>
      <c r="L892" s="824">
        <v>180323.41219999999</v>
      </c>
      <c r="M892" s="824">
        <v>315565.97129999998</v>
      </c>
      <c r="N892" s="824">
        <v>237038.28810000001</v>
      </c>
      <c r="O892" s="824">
        <v>414817.00420000002</v>
      </c>
      <c r="P892" s="824">
        <v>293116.98989999999</v>
      </c>
      <c r="Q892" s="824">
        <v>512954.73239999998</v>
      </c>
      <c r="R892" s="824">
        <v>329795.93119999999</v>
      </c>
      <c r="S892" s="824">
        <v>577142.87950000004</v>
      </c>
      <c r="T892" s="824">
        <v>365909.38429999998</v>
      </c>
      <c r="U892" s="824">
        <v>640341.42249999999</v>
      </c>
    </row>
    <row r="893" spans="1:21" ht="14.5">
      <c r="A893" s="823" t="s">
        <v>1184</v>
      </c>
      <c r="B893" s="823" t="s">
        <v>267</v>
      </c>
      <c r="C893" s="823" t="s">
        <v>272</v>
      </c>
      <c r="D893" s="823" t="s">
        <v>484</v>
      </c>
      <c r="E893" s="823" t="s">
        <v>276</v>
      </c>
      <c r="F893" s="823" t="s">
        <v>1182</v>
      </c>
      <c r="G893" s="823" t="s">
        <v>21</v>
      </c>
      <c r="H893" s="824">
        <v>120889.5053</v>
      </c>
      <c r="I893" s="824">
        <v>193423.21119999999</v>
      </c>
      <c r="J893" s="824">
        <v>169245.30729999999</v>
      </c>
      <c r="K893" s="824">
        <v>270792.49570000003</v>
      </c>
      <c r="L893" s="824">
        <v>217601.10939999999</v>
      </c>
      <c r="M893" s="824">
        <v>348161.78029999998</v>
      </c>
      <c r="N893" s="824">
        <v>290134.8125</v>
      </c>
      <c r="O893" s="824">
        <v>464215.70699999999</v>
      </c>
      <c r="P893" s="824">
        <v>362668.51569999999</v>
      </c>
      <c r="Q893" s="824">
        <v>580269.63370000001</v>
      </c>
      <c r="R893" s="824">
        <v>411024.31780000002</v>
      </c>
      <c r="S893" s="824">
        <v>657638.91819999996</v>
      </c>
      <c r="T893" s="824">
        <v>459380.11989999999</v>
      </c>
      <c r="U893" s="824">
        <v>735008.20279999997</v>
      </c>
    </row>
    <row r="894" spans="1:21" ht="14.5">
      <c r="A894" s="823" t="s">
        <v>1184</v>
      </c>
      <c r="B894" s="823" t="s">
        <v>267</v>
      </c>
      <c r="C894" s="823" t="s">
        <v>272</v>
      </c>
      <c r="D894" s="823" t="s">
        <v>484</v>
      </c>
      <c r="E894" s="823" t="s">
        <v>277</v>
      </c>
      <c r="F894" s="823" t="s">
        <v>1179</v>
      </c>
      <c r="G894" s="823" t="s">
        <v>165</v>
      </c>
      <c r="H894" s="824">
        <v>120862.59020000001</v>
      </c>
      <c r="I894" s="824">
        <v>211509.53289999999</v>
      </c>
      <c r="J894" s="824">
        <v>157254.18460000001</v>
      </c>
      <c r="K894" s="824">
        <v>275194.82299999997</v>
      </c>
      <c r="L894" s="824">
        <v>189223.51029999999</v>
      </c>
      <c r="M894" s="824">
        <v>331141.14299999998</v>
      </c>
      <c r="N894" s="824">
        <v>227569.59510000001</v>
      </c>
      <c r="O894" s="824">
        <v>398246.79149999999</v>
      </c>
      <c r="P894" s="824">
        <v>268155.46720000001</v>
      </c>
      <c r="Q894" s="824">
        <v>469272.06760000001</v>
      </c>
      <c r="R894" s="824">
        <v>293954.04450000002</v>
      </c>
      <c r="S894" s="824">
        <v>514419.57799999998</v>
      </c>
      <c r="T894" s="824">
        <v>318939.2892</v>
      </c>
      <c r="U894" s="824">
        <v>558143.75600000005</v>
      </c>
    </row>
    <row r="895" spans="1:21" ht="14.5">
      <c r="A895" s="823" t="s">
        <v>1184</v>
      </c>
      <c r="B895" s="823" t="s">
        <v>267</v>
      </c>
      <c r="C895" s="823" t="s">
        <v>272</v>
      </c>
      <c r="D895" s="823" t="s">
        <v>484</v>
      </c>
      <c r="E895" s="823" t="s">
        <v>277</v>
      </c>
      <c r="F895" s="823" t="s">
        <v>1180</v>
      </c>
      <c r="G895" s="823" t="s">
        <v>19</v>
      </c>
      <c r="H895" s="824">
        <v>105854.80869999999</v>
      </c>
      <c r="I895" s="824">
        <v>185245.91519999999</v>
      </c>
      <c r="J895" s="824">
        <v>139159.08790000001</v>
      </c>
      <c r="K895" s="824">
        <v>243528.4039</v>
      </c>
      <c r="L895" s="824">
        <v>169707.26869999999</v>
      </c>
      <c r="M895" s="824">
        <v>296987.72019999998</v>
      </c>
      <c r="N895" s="824">
        <v>209045.70480000001</v>
      </c>
      <c r="O895" s="824">
        <v>365829.98330000002</v>
      </c>
      <c r="P895" s="824">
        <v>248675.97940000001</v>
      </c>
      <c r="Q895" s="824">
        <v>435182.96389999997</v>
      </c>
      <c r="R895" s="824">
        <v>274272.41100000002</v>
      </c>
      <c r="S895" s="824">
        <v>479976.7194</v>
      </c>
      <c r="T895" s="824">
        <v>298571.5857</v>
      </c>
      <c r="U895" s="824">
        <v>522500.27480000001</v>
      </c>
    </row>
    <row r="896" spans="1:21" ht="14.5">
      <c r="A896" s="823" t="s">
        <v>1184</v>
      </c>
      <c r="B896" s="823" t="s">
        <v>267</v>
      </c>
      <c r="C896" s="823" t="s">
        <v>272</v>
      </c>
      <c r="D896" s="823" t="s">
        <v>484</v>
      </c>
      <c r="E896" s="823" t="s">
        <v>277</v>
      </c>
      <c r="F896" s="823" t="s">
        <v>1181</v>
      </c>
      <c r="G896" s="823" t="s">
        <v>44</v>
      </c>
      <c r="H896" s="824">
        <v>92519.714099999997</v>
      </c>
      <c r="I896" s="824">
        <v>161909.49969999999</v>
      </c>
      <c r="J896" s="824">
        <v>125716.4809</v>
      </c>
      <c r="K896" s="824">
        <v>220003.8414</v>
      </c>
      <c r="L896" s="824">
        <v>158821.60819999999</v>
      </c>
      <c r="M896" s="824">
        <v>277937.81420000002</v>
      </c>
      <c r="N896" s="824">
        <v>208939.45619999999</v>
      </c>
      <c r="O896" s="824">
        <v>365644.04840000003</v>
      </c>
      <c r="P896" s="824">
        <v>258528.0502</v>
      </c>
      <c r="Q896" s="824">
        <v>452424.08779999998</v>
      </c>
      <c r="R896" s="824">
        <v>290999.0528</v>
      </c>
      <c r="S896" s="824">
        <v>509248.34250000003</v>
      </c>
      <c r="T896" s="824">
        <v>322999.60749999998</v>
      </c>
      <c r="U896" s="824">
        <v>565249.31310000003</v>
      </c>
    </row>
    <row r="897" spans="1:21" ht="14.5">
      <c r="A897" s="823" t="s">
        <v>1184</v>
      </c>
      <c r="B897" s="823" t="s">
        <v>267</v>
      </c>
      <c r="C897" s="823" t="s">
        <v>272</v>
      </c>
      <c r="D897" s="823" t="s">
        <v>484</v>
      </c>
      <c r="E897" s="823" t="s">
        <v>277</v>
      </c>
      <c r="F897" s="823" t="s">
        <v>1182</v>
      </c>
      <c r="G897" s="823" t="s">
        <v>21</v>
      </c>
      <c r="H897" s="824">
        <v>104712.90549999999</v>
      </c>
      <c r="I897" s="824">
        <v>167540.65119999999</v>
      </c>
      <c r="J897" s="824">
        <v>146598.06760000001</v>
      </c>
      <c r="K897" s="824">
        <v>234556.9117</v>
      </c>
      <c r="L897" s="824">
        <v>188483.22990000001</v>
      </c>
      <c r="M897" s="824">
        <v>301573.17229999998</v>
      </c>
      <c r="N897" s="824">
        <v>251310.97320000001</v>
      </c>
      <c r="O897" s="824">
        <v>402097.56290000002</v>
      </c>
      <c r="P897" s="824">
        <v>314138.71639999998</v>
      </c>
      <c r="Q897" s="824">
        <v>502621.95360000001</v>
      </c>
      <c r="R897" s="824">
        <v>356023.8786</v>
      </c>
      <c r="S897" s="824">
        <v>569638.21420000005</v>
      </c>
      <c r="T897" s="824">
        <v>397909.04070000001</v>
      </c>
      <c r="U897" s="824">
        <v>636654.47470000002</v>
      </c>
    </row>
    <row r="898" spans="1:21" ht="14.5">
      <c r="A898" s="823" t="s">
        <v>1184</v>
      </c>
      <c r="B898" s="823" t="s">
        <v>267</v>
      </c>
      <c r="C898" s="823" t="s">
        <v>272</v>
      </c>
      <c r="D898" s="823" t="s">
        <v>484</v>
      </c>
      <c r="E898" s="823" t="s">
        <v>1076</v>
      </c>
      <c r="F898" s="823" t="s">
        <v>1179</v>
      </c>
      <c r="G898" s="823" t="s">
        <v>165</v>
      </c>
      <c r="H898" s="824">
        <v>117071.9651</v>
      </c>
      <c r="I898" s="824">
        <v>204875.93900000001</v>
      </c>
      <c r="J898" s="824">
        <v>152366.80549999999</v>
      </c>
      <c r="K898" s="824">
        <v>266641.90960000001</v>
      </c>
      <c r="L898" s="824">
        <v>183373.23130000001</v>
      </c>
      <c r="M898" s="824">
        <v>320903.15470000001</v>
      </c>
      <c r="N898" s="824">
        <v>220583.79509999999</v>
      </c>
      <c r="O898" s="824">
        <v>386021.64159999997</v>
      </c>
      <c r="P898" s="824">
        <v>259956.64739999999</v>
      </c>
      <c r="Q898" s="824">
        <v>454924.13290000003</v>
      </c>
      <c r="R898" s="824">
        <v>284980.91769999999</v>
      </c>
      <c r="S898" s="824">
        <v>498716.60609999998</v>
      </c>
      <c r="T898" s="824">
        <v>309238.3738</v>
      </c>
      <c r="U898" s="824">
        <v>541167.15430000005</v>
      </c>
    </row>
    <row r="899" spans="1:21" ht="14.5">
      <c r="A899" s="823" t="s">
        <v>1184</v>
      </c>
      <c r="B899" s="823" t="s">
        <v>267</v>
      </c>
      <c r="C899" s="823" t="s">
        <v>272</v>
      </c>
      <c r="D899" s="823" t="s">
        <v>484</v>
      </c>
      <c r="E899" s="823" t="s">
        <v>1076</v>
      </c>
      <c r="F899" s="823" t="s">
        <v>1180</v>
      </c>
      <c r="G899" s="823" t="s">
        <v>19</v>
      </c>
      <c r="H899" s="824">
        <v>102367.3708</v>
      </c>
      <c r="I899" s="824">
        <v>179142.8989</v>
      </c>
      <c r="J899" s="824">
        <v>134637.266</v>
      </c>
      <c r="K899" s="824">
        <v>235615.21549999999</v>
      </c>
      <c r="L899" s="824">
        <v>164251.2568</v>
      </c>
      <c r="M899" s="824">
        <v>287439.69929999998</v>
      </c>
      <c r="N899" s="824">
        <v>202434.12450000001</v>
      </c>
      <c r="O899" s="824">
        <v>354259.71789999999</v>
      </c>
      <c r="P899" s="824">
        <v>240870.68410000001</v>
      </c>
      <c r="Q899" s="824">
        <v>421523.6973</v>
      </c>
      <c r="R899" s="824">
        <v>265696.89260000002</v>
      </c>
      <c r="S899" s="824">
        <v>464969.56209999998</v>
      </c>
      <c r="T899" s="824">
        <v>289282.13870000001</v>
      </c>
      <c r="U899" s="824">
        <v>506243.7427</v>
      </c>
    </row>
    <row r="900" spans="1:21" ht="14.5">
      <c r="A900" s="823" t="s">
        <v>1184</v>
      </c>
      <c r="B900" s="823" t="s">
        <v>267</v>
      </c>
      <c r="C900" s="823" t="s">
        <v>272</v>
      </c>
      <c r="D900" s="823" t="s">
        <v>484</v>
      </c>
      <c r="E900" s="823" t="s">
        <v>1076</v>
      </c>
      <c r="F900" s="823" t="s">
        <v>1181</v>
      </c>
      <c r="G900" s="823" t="s">
        <v>44</v>
      </c>
      <c r="H900" s="824">
        <v>89296.220499999996</v>
      </c>
      <c r="I900" s="824">
        <v>156268.38589999999</v>
      </c>
      <c r="J900" s="824">
        <v>121280.58199999999</v>
      </c>
      <c r="K900" s="824">
        <v>212241.01850000001</v>
      </c>
      <c r="L900" s="824">
        <v>153175.15539999999</v>
      </c>
      <c r="M900" s="824">
        <v>268056.52189999999</v>
      </c>
      <c r="N900" s="824">
        <v>201467.87650000001</v>
      </c>
      <c r="O900" s="824">
        <v>352568.78389999998</v>
      </c>
      <c r="P900" s="824">
        <v>249242.03539999999</v>
      </c>
      <c r="Q900" s="824">
        <v>436173.56209999998</v>
      </c>
      <c r="R900" s="824">
        <v>280515.29479999997</v>
      </c>
      <c r="S900" s="824">
        <v>490901.7659</v>
      </c>
      <c r="T900" s="824">
        <v>311327.61009999999</v>
      </c>
      <c r="U900" s="824">
        <v>544823.31770000001</v>
      </c>
    </row>
    <row r="901" spans="1:21" ht="14.5">
      <c r="A901" s="823" t="s">
        <v>1184</v>
      </c>
      <c r="B901" s="823" t="s">
        <v>267</v>
      </c>
      <c r="C901" s="823" t="s">
        <v>272</v>
      </c>
      <c r="D901" s="823" t="s">
        <v>484</v>
      </c>
      <c r="E901" s="823" t="s">
        <v>1076</v>
      </c>
      <c r="F901" s="823" t="s">
        <v>1182</v>
      </c>
      <c r="G901" s="823" t="s">
        <v>21</v>
      </c>
      <c r="H901" s="824">
        <v>101450.8947</v>
      </c>
      <c r="I901" s="824">
        <v>162321.43400000001</v>
      </c>
      <c r="J901" s="824">
        <v>142031.25260000001</v>
      </c>
      <c r="K901" s="824">
        <v>227250.00750000001</v>
      </c>
      <c r="L901" s="824">
        <v>182611.61050000001</v>
      </c>
      <c r="M901" s="824">
        <v>292178.58110000001</v>
      </c>
      <c r="N901" s="824">
        <v>243482.14730000001</v>
      </c>
      <c r="O901" s="824">
        <v>389571.44140000001</v>
      </c>
      <c r="P901" s="824">
        <v>304352.68410000001</v>
      </c>
      <c r="Q901" s="824">
        <v>486964.30180000002</v>
      </c>
      <c r="R901" s="824">
        <v>344933.04190000001</v>
      </c>
      <c r="S901" s="824">
        <v>551892.87540000002</v>
      </c>
      <c r="T901" s="824">
        <v>385513.39980000001</v>
      </c>
      <c r="U901" s="824">
        <v>616821.44889999996</v>
      </c>
    </row>
    <row r="902" spans="1:21" ht="14.5">
      <c r="A902" s="823" t="s">
        <v>1184</v>
      </c>
      <c r="B902" s="823" t="s">
        <v>267</v>
      </c>
      <c r="C902" s="823" t="s">
        <v>272</v>
      </c>
      <c r="D902" s="823" t="s">
        <v>484</v>
      </c>
      <c r="E902" s="823" t="s">
        <v>278</v>
      </c>
      <c r="F902" s="823" t="s">
        <v>1179</v>
      </c>
      <c r="G902" s="823" t="s">
        <v>165</v>
      </c>
      <c r="H902" s="824">
        <v>120839.4278</v>
      </c>
      <c r="I902" s="824">
        <v>211468.99859999999</v>
      </c>
      <c r="J902" s="824">
        <v>157184.45060000001</v>
      </c>
      <c r="K902" s="824">
        <v>275072.78850000002</v>
      </c>
      <c r="L902" s="824">
        <v>189112.35140000001</v>
      </c>
      <c r="M902" s="824">
        <v>330946.61489999999</v>
      </c>
      <c r="N902" s="824">
        <v>227391.4852</v>
      </c>
      <c r="O902" s="824">
        <v>397935.0992</v>
      </c>
      <c r="P902" s="824">
        <v>267916.41619999998</v>
      </c>
      <c r="Q902" s="824">
        <v>468853.72830000002</v>
      </c>
      <c r="R902" s="824">
        <v>293679.13780000003</v>
      </c>
      <c r="S902" s="824">
        <v>513938.49119999999</v>
      </c>
      <c r="T902" s="824">
        <v>318610.02899999998</v>
      </c>
      <c r="U902" s="824">
        <v>557567.55059999996</v>
      </c>
    </row>
    <row r="903" spans="1:21" ht="14.5">
      <c r="A903" s="823" t="s">
        <v>1184</v>
      </c>
      <c r="B903" s="823" t="s">
        <v>267</v>
      </c>
      <c r="C903" s="823" t="s">
        <v>272</v>
      </c>
      <c r="D903" s="823" t="s">
        <v>484</v>
      </c>
      <c r="E903" s="823" t="s">
        <v>278</v>
      </c>
      <c r="F903" s="823" t="s">
        <v>1180</v>
      </c>
      <c r="G903" s="823" t="s">
        <v>19</v>
      </c>
      <c r="H903" s="824">
        <v>105983.2398</v>
      </c>
      <c r="I903" s="824">
        <v>185470.6697</v>
      </c>
      <c r="J903" s="824">
        <v>139272.13260000001</v>
      </c>
      <c r="K903" s="824">
        <v>243726.23199999999</v>
      </c>
      <c r="L903" s="824">
        <v>169793.24340000001</v>
      </c>
      <c r="M903" s="824">
        <v>297138.17580000003</v>
      </c>
      <c r="N903" s="824">
        <v>209054.7047</v>
      </c>
      <c r="O903" s="824">
        <v>365845.73320000002</v>
      </c>
      <c r="P903" s="824">
        <v>248633.69070000001</v>
      </c>
      <c r="Q903" s="824">
        <v>435108.95860000001</v>
      </c>
      <c r="R903" s="824">
        <v>274196.30849999998</v>
      </c>
      <c r="S903" s="824">
        <v>479843.53989999997</v>
      </c>
      <c r="T903" s="824">
        <v>298448.05959999998</v>
      </c>
      <c r="U903" s="824">
        <v>522284.10430000001</v>
      </c>
    </row>
    <row r="904" spans="1:21" ht="14.5">
      <c r="A904" s="823" t="s">
        <v>1184</v>
      </c>
      <c r="B904" s="823" t="s">
        <v>267</v>
      </c>
      <c r="C904" s="823" t="s">
        <v>272</v>
      </c>
      <c r="D904" s="823" t="s">
        <v>484</v>
      </c>
      <c r="E904" s="823" t="s">
        <v>278</v>
      </c>
      <c r="F904" s="823" t="s">
        <v>1181</v>
      </c>
      <c r="G904" s="823" t="s">
        <v>44</v>
      </c>
      <c r="H904" s="824">
        <v>92787.683000000005</v>
      </c>
      <c r="I904" s="824">
        <v>162378.44519999999</v>
      </c>
      <c r="J904" s="824">
        <v>126130.1333</v>
      </c>
      <c r="K904" s="824">
        <v>220727.73329999999</v>
      </c>
      <c r="L904" s="824">
        <v>159381.86989999999</v>
      </c>
      <c r="M904" s="824">
        <v>278918.27240000002</v>
      </c>
      <c r="N904" s="824">
        <v>209714.98389999999</v>
      </c>
      <c r="O904" s="824">
        <v>367001.2219</v>
      </c>
      <c r="P904" s="824">
        <v>259524.18979999999</v>
      </c>
      <c r="Q904" s="824">
        <v>454167.3321</v>
      </c>
      <c r="R904" s="824">
        <v>292148.2071</v>
      </c>
      <c r="S904" s="824">
        <v>511259.36239999998</v>
      </c>
      <c r="T904" s="824">
        <v>324306.52830000001</v>
      </c>
      <c r="U904" s="824">
        <v>567536.42449999996</v>
      </c>
    </row>
    <row r="905" spans="1:21" ht="14.5">
      <c r="A905" s="823" t="s">
        <v>1184</v>
      </c>
      <c r="B905" s="823" t="s">
        <v>267</v>
      </c>
      <c r="C905" s="823" t="s">
        <v>272</v>
      </c>
      <c r="D905" s="823" t="s">
        <v>484</v>
      </c>
      <c r="E905" s="823" t="s">
        <v>278</v>
      </c>
      <c r="F905" s="823" t="s">
        <v>1182</v>
      </c>
      <c r="G905" s="823" t="s">
        <v>21</v>
      </c>
      <c r="H905" s="824">
        <v>104673.2075</v>
      </c>
      <c r="I905" s="824">
        <v>167477.13449999999</v>
      </c>
      <c r="J905" s="824">
        <v>146542.49040000001</v>
      </c>
      <c r="K905" s="824">
        <v>234467.98809999999</v>
      </c>
      <c r="L905" s="824">
        <v>188411.77340000001</v>
      </c>
      <c r="M905" s="824">
        <v>301458.8419</v>
      </c>
      <c r="N905" s="824">
        <v>251215.69779999999</v>
      </c>
      <c r="O905" s="824">
        <v>401945.1226</v>
      </c>
      <c r="P905" s="824">
        <v>314019.62229999999</v>
      </c>
      <c r="Q905" s="824">
        <v>502431.4032</v>
      </c>
      <c r="R905" s="824">
        <v>355888.90529999998</v>
      </c>
      <c r="S905" s="824">
        <v>569422.25690000004</v>
      </c>
      <c r="T905" s="824">
        <v>397758.18829999998</v>
      </c>
      <c r="U905" s="824">
        <v>636413.11069999996</v>
      </c>
    </row>
    <row r="906" spans="1:21" ht="14.5">
      <c r="A906" s="823" t="s">
        <v>1184</v>
      </c>
      <c r="B906" s="823" t="s">
        <v>267</v>
      </c>
      <c r="C906" s="823" t="s">
        <v>272</v>
      </c>
      <c r="D906" s="823" t="s">
        <v>484</v>
      </c>
      <c r="E906" s="823" t="s">
        <v>1077</v>
      </c>
      <c r="F906" s="823" t="s">
        <v>1179</v>
      </c>
      <c r="G906" s="823" t="s">
        <v>165</v>
      </c>
      <c r="H906" s="824">
        <v>118897.7882</v>
      </c>
      <c r="I906" s="824">
        <v>208071.12940000001</v>
      </c>
      <c r="J906" s="824">
        <v>154601.2904</v>
      </c>
      <c r="K906" s="824">
        <v>270552.25819999998</v>
      </c>
      <c r="L906" s="824">
        <v>185964.89060000001</v>
      </c>
      <c r="M906" s="824">
        <v>325438.55849999998</v>
      </c>
      <c r="N906" s="824">
        <v>223542.36120000001</v>
      </c>
      <c r="O906" s="824">
        <v>391199.13219999999</v>
      </c>
      <c r="P906" s="824">
        <v>263338.89899999998</v>
      </c>
      <c r="Q906" s="824">
        <v>460843.07319999998</v>
      </c>
      <c r="R906" s="824">
        <v>288642.755</v>
      </c>
      <c r="S906" s="824">
        <v>505124.82130000001</v>
      </c>
      <c r="T906" s="824">
        <v>313101.04440000001</v>
      </c>
      <c r="U906" s="824">
        <v>547926.82779999997</v>
      </c>
    </row>
    <row r="907" spans="1:21" ht="14.5">
      <c r="A907" s="823" t="s">
        <v>1184</v>
      </c>
      <c r="B907" s="823" t="s">
        <v>267</v>
      </c>
      <c r="C907" s="823" t="s">
        <v>272</v>
      </c>
      <c r="D907" s="823" t="s">
        <v>484</v>
      </c>
      <c r="E907" s="823" t="s">
        <v>1077</v>
      </c>
      <c r="F907" s="823" t="s">
        <v>1180</v>
      </c>
      <c r="G907" s="823" t="s">
        <v>19</v>
      </c>
      <c r="H907" s="824">
        <v>104496.382</v>
      </c>
      <c r="I907" s="824">
        <v>182868.6686</v>
      </c>
      <c r="J907" s="824">
        <v>137237.30919999999</v>
      </c>
      <c r="K907" s="824">
        <v>240165.2911</v>
      </c>
      <c r="L907" s="824">
        <v>167237.1844</v>
      </c>
      <c r="M907" s="824">
        <v>292665.07260000001</v>
      </c>
      <c r="N907" s="824">
        <v>205766.91130000001</v>
      </c>
      <c r="O907" s="824">
        <v>360092.09470000002</v>
      </c>
      <c r="P907" s="824">
        <v>244646.4615</v>
      </c>
      <c r="Q907" s="824">
        <v>428131.3076</v>
      </c>
      <c r="R907" s="824">
        <v>269756.3395</v>
      </c>
      <c r="S907" s="824">
        <v>472073.59409999999</v>
      </c>
      <c r="T907" s="824">
        <v>293556.27889999998</v>
      </c>
      <c r="U907" s="824">
        <v>513723.48800000001</v>
      </c>
    </row>
    <row r="908" spans="1:21" ht="14.5">
      <c r="A908" s="823" t="s">
        <v>1184</v>
      </c>
      <c r="B908" s="823" t="s">
        <v>267</v>
      </c>
      <c r="C908" s="823" t="s">
        <v>272</v>
      </c>
      <c r="D908" s="823" t="s">
        <v>484</v>
      </c>
      <c r="E908" s="823" t="s">
        <v>1077</v>
      </c>
      <c r="F908" s="823" t="s">
        <v>1181</v>
      </c>
      <c r="G908" s="823" t="s">
        <v>44</v>
      </c>
      <c r="H908" s="824">
        <v>91711.873600000006</v>
      </c>
      <c r="I908" s="824">
        <v>160495.7788</v>
      </c>
      <c r="J908" s="824">
        <v>124739.48880000001</v>
      </c>
      <c r="K908" s="824">
        <v>218294.1053</v>
      </c>
      <c r="L908" s="824">
        <v>157679.1672</v>
      </c>
      <c r="M908" s="824">
        <v>275938.54259999999</v>
      </c>
      <c r="N908" s="824">
        <v>207530.24969999999</v>
      </c>
      <c r="O908" s="824">
        <v>363177.93689999997</v>
      </c>
      <c r="P908" s="824">
        <v>256873.4621</v>
      </c>
      <c r="Q908" s="824">
        <v>449528.55859999999</v>
      </c>
      <c r="R908" s="824">
        <v>289204.63709999999</v>
      </c>
      <c r="S908" s="824">
        <v>506108.11479999998</v>
      </c>
      <c r="T908" s="824">
        <v>321084.37199999997</v>
      </c>
      <c r="U908" s="824">
        <v>561897.65099999995</v>
      </c>
    </row>
    <row r="909" spans="1:21" ht="14.5">
      <c r="A909" s="823" t="s">
        <v>1184</v>
      </c>
      <c r="B909" s="823" t="s">
        <v>267</v>
      </c>
      <c r="C909" s="823" t="s">
        <v>272</v>
      </c>
      <c r="D909" s="823" t="s">
        <v>484</v>
      </c>
      <c r="E909" s="823" t="s">
        <v>1077</v>
      </c>
      <c r="F909" s="823" t="s">
        <v>1182</v>
      </c>
      <c r="G909" s="823" t="s">
        <v>21</v>
      </c>
      <c r="H909" s="824">
        <v>102962.8042</v>
      </c>
      <c r="I909" s="824">
        <v>164740.48920000001</v>
      </c>
      <c r="J909" s="824">
        <v>144147.9258</v>
      </c>
      <c r="K909" s="824">
        <v>230636.68470000001</v>
      </c>
      <c r="L909" s="824">
        <v>185333.04749999999</v>
      </c>
      <c r="M909" s="824">
        <v>296532.88050000003</v>
      </c>
      <c r="N909" s="824">
        <v>247110.73009999999</v>
      </c>
      <c r="O909" s="824">
        <v>395377.174</v>
      </c>
      <c r="P909" s="824">
        <v>308888.41259999998</v>
      </c>
      <c r="Q909" s="824">
        <v>494221.46740000002</v>
      </c>
      <c r="R909" s="824">
        <v>350073.5343</v>
      </c>
      <c r="S909" s="824">
        <v>560117.66319999995</v>
      </c>
      <c r="T909" s="824">
        <v>391258.65590000001</v>
      </c>
      <c r="U909" s="824">
        <v>626013.85880000005</v>
      </c>
    </row>
    <row r="910" spans="1:21" ht="14.5">
      <c r="A910" s="823" t="s">
        <v>1184</v>
      </c>
      <c r="B910" s="823" t="s">
        <v>267</v>
      </c>
      <c r="C910" s="823" t="s">
        <v>272</v>
      </c>
      <c r="D910" s="823" t="s">
        <v>484</v>
      </c>
      <c r="E910" s="823" t="s">
        <v>279</v>
      </c>
      <c r="F910" s="823" t="s">
        <v>1179</v>
      </c>
      <c r="G910" s="823" t="s">
        <v>165</v>
      </c>
      <c r="H910" s="824">
        <v>119614.4877</v>
      </c>
      <c r="I910" s="824">
        <v>209325.3535</v>
      </c>
      <c r="J910" s="824">
        <v>155671.54440000001</v>
      </c>
      <c r="K910" s="824">
        <v>272425.20260000002</v>
      </c>
      <c r="L910" s="824">
        <v>187347.51949999999</v>
      </c>
      <c r="M910" s="824">
        <v>327858.15909999999</v>
      </c>
      <c r="N910" s="824">
        <v>225359.73069999999</v>
      </c>
      <c r="O910" s="824">
        <v>394379.52860000002</v>
      </c>
      <c r="P910" s="824">
        <v>265581.88959999999</v>
      </c>
      <c r="Q910" s="824">
        <v>464768.30670000002</v>
      </c>
      <c r="R910" s="824">
        <v>291146.26789999998</v>
      </c>
      <c r="S910" s="824">
        <v>509505.96889999998</v>
      </c>
      <c r="T910" s="824">
        <v>315925.15159999998</v>
      </c>
      <c r="U910" s="824">
        <v>552869.01520000002</v>
      </c>
    </row>
    <row r="911" spans="1:21" ht="14.5">
      <c r="A911" s="823" t="s">
        <v>1184</v>
      </c>
      <c r="B911" s="823" t="s">
        <v>267</v>
      </c>
      <c r="C911" s="823" t="s">
        <v>272</v>
      </c>
      <c r="D911" s="823" t="s">
        <v>484</v>
      </c>
      <c r="E911" s="823" t="s">
        <v>279</v>
      </c>
      <c r="F911" s="823" t="s">
        <v>1180</v>
      </c>
      <c r="G911" s="823" t="s">
        <v>19</v>
      </c>
      <c r="H911" s="824">
        <v>104606.7061</v>
      </c>
      <c r="I911" s="824">
        <v>183061.73579999999</v>
      </c>
      <c r="J911" s="824">
        <v>137576.44769999999</v>
      </c>
      <c r="K911" s="824">
        <v>240758.78349999999</v>
      </c>
      <c r="L911" s="824">
        <v>167831.27789999999</v>
      </c>
      <c r="M911" s="824">
        <v>293704.73629999999</v>
      </c>
      <c r="N911" s="824">
        <v>206835.84030000001</v>
      </c>
      <c r="O911" s="824">
        <v>361962.7205</v>
      </c>
      <c r="P911" s="824">
        <v>246102.40169999999</v>
      </c>
      <c r="Q911" s="824">
        <v>430679.20299999998</v>
      </c>
      <c r="R911" s="824">
        <v>271464.63439999998</v>
      </c>
      <c r="S911" s="824">
        <v>475063.1102</v>
      </c>
      <c r="T911" s="824">
        <v>295557.44809999998</v>
      </c>
      <c r="U911" s="824">
        <v>517225.53409999999</v>
      </c>
    </row>
    <row r="912" spans="1:21" ht="14.5">
      <c r="A912" s="823" t="s">
        <v>1184</v>
      </c>
      <c r="B912" s="823" t="s">
        <v>267</v>
      </c>
      <c r="C912" s="823" t="s">
        <v>272</v>
      </c>
      <c r="D912" s="823" t="s">
        <v>484</v>
      </c>
      <c r="E912" s="823" t="s">
        <v>279</v>
      </c>
      <c r="F912" s="823" t="s">
        <v>1181</v>
      </c>
      <c r="G912" s="823" t="s">
        <v>44</v>
      </c>
      <c r="H912" s="824">
        <v>91266.567899999995</v>
      </c>
      <c r="I912" s="824">
        <v>159716.49369999999</v>
      </c>
      <c r="J912" s="824">
        <v>123962.07610000001</v>
      </c>
      <c r="K912" s="824">
        <v>216933.63310000001</v>
      </c>
      <c r="L912" s="824">
        <v>156565.9449</v>
      </c>
      <c r="M912" s="824">
        <v>273990.40350000001</v>
      </c>
      <c r="N912" s="824">
        <v>205931.90520000001</v>
      </c>
      <c r="O912" s="824">
        <v>360380.83409999998</v>
      </c>
      <c r="P912" s="824">
        <v>254768.61139999999</v>
      </c>
      <c r="Q912" s="824">
        <v>445845.0699</v>
      </c>
      <c r="R912" s="824">
        <v>286738.35550000001</v>
      </c>
      <c r="S912" s="824">
        <v>501792.12229999999</v>
      </c>
      <c r="T912" s="824">
        <v>318237.65169999999</v>
      </c>
      <c r="U912" s="824">
        <v>556915.89040000003</v>
      </c>
    </row>
    <row r="913" spans="1:21" ht="14.5">
      <c r="A913" s="823" t="s">
        <v>1184</v>
      </c>
      <c r="B913" s="823" t="s">
        <v>267</v>
      </c>
      <c r="C913" s="823" t="s">
        <v>272</v>
      </c>
      <c r="D913" s="823" t="s">
        <v>484</v>
      </c>
      <c r="E913" s="823" t="s">
        <v>279</v>
      </c>
      <c r="F913" s="823" t="s">
        <v>1182</v>
      </c>
      <c r="G913" s="823" t="s">
        <v>21</v>
      </c>
      <c r="H913" s="824">
        <v>103652.0318</v>
      </c>
      <c r="I913" s="824">
        <v>165843.25339999999</v>
      </c>
      <c r="J913" s="824">
        <v>145112.84450000001</v>
      </c>
      <c r="K913" s="824">
        <v>232180.55470000001</v>
      </c>
      <c r="L913" s="824">
        <v>186573.65719999999</v>
      </c>
      <c r="M913" s="824">
        <v>298517.85600000003</v>
      </c>
      <c r="N913" s="824">
        <v>248764.8763</v>
      </c>
      <c r="O913" s="824">
        <v>398023.80790000001</v>
      </c>
      <c r="P913" s="824">
        <v>310956.09539999999</v>
      </c>
      <c r="Q913" s="824">
        <v>497529.7599</v>
      </c>
      <c r="R913" s="824">
        <v>352416.9081</v>
      </c>
      <c r="S913" s="824">
        <v>563867.06129999994</v>
      </c>
      <c r="T913" s="824">
        <v>393877.72070000001</v>
      </c>
      <c r="U913" s="824">
        <v>630204.36270000006</v>
      </c>
    </row>
    <row r="914" spans="1:21" ht="14.5">
      <c r="A914" s="823" t="s">
        <v>1184</v>
      </c>
      <c r="B914" s="823" t="s">
        <v>267</v>
      </c>
      <c r="C914" s="823" t="s">
        <v>272</v>
      </c>
      <c r="D914" s="823" t="s">
        <v>484</v>
      </c>
      <c r="E914" s="823" t="s">
        <v>280</v>
      </c>
      <c r="F914" s="823" t="s">
        <v>1179</v>
      </c>
      <c r="G914" s="823" t="s">
        <v>165</v>
      </c>
      <c r="H914" s="824">
        <v>118967.2758</v>
      </c>
      <c r="I914" s="824">
        <v>208192.73269999999</v>
      </c>
      <c r="J914" s="824">
        <v>154810.4927</v>
      </c>
      <c r="K914" s="824">
        <v>270918.36219999997</v>
      </c>
      <c r="L914" s="824">
        <v>186298.36799999999</v>
      </c>
      <c r="M914" s="824">
        <v>326022.14390000002</v>
      </c>
      <c r="N914" s="824">
        <v>224076.69190000001</v>
      </c>
      <c r="O914" s="824">
        <v>392134.2108</v>
      </c>
      <c r="P914" s="824">
        <v>264056.05349999998</v>
      </c>
      <c r="Q914" s="824">
        <v>462098.09360000002</v>
      </c>
      <c r="R914" s="824">
        <v>289467.47700000001</v>
      </c>
      <c r="S914" s="824">
        <v>506568.08470000001</v>
      </c>
      <c r="T914" s="824">
        <v>314088.82709999999</v>
      </c>
      <c r="U914" s="824">
        <v>549655.4473</v>
      </c>
    </row>
    <row r="915" spans="1:21" ht="14.5">
      <c r="A915" s="823" t="s">
        <v>1184</v>
      </c>
      <c r="B915" s="823" t="s">
        <v>267</v>
      </c>
      <c r="C915" s="823" t="s">
        <v>272</v>
      </c>
      <c r="D915" s="823" t="s">
        <v>484</v>
      </c>
      <c r="E915" s="823" t="s">
        <v>280</v>
      </c>
      <c r="F915" s="823" t="s">
        <v>1180</v>
      </c>
      <c r="G915" s="823" t="s">
        <v>19</v>
      </c>
      <c r="H915" s="824">
        <v>104111.08779999999</v>
      </c>
      <c r="I915" s="824">
        <v>182194.4038</v>
      </c>
      <c r="J915" s="824">
        <v>136898.1747</v>
      </c>
      <c r="K915" s="824">
        <v>239571.80559999999</v>
      </c>
      <c r="L915" s="824">
        <v>166979.26</v>
      </c>
      <c r="M915" s="824">
        <v>292213.70480000001</v>
      </c>
      <c r="N915" s="824">
        <v>205739.91130000001</v>
      </c>
      <c r="O915" s="824">
        <v>360044.84480000002</v>
      </c>
      <c r="P915" s="824">
        <v>244773.32800000001</v>
      </c>
      <c r="Q915" s="824">
        <v>428353.32390000002</v>
      </c>
      <c r="R915" s="824">
        <v>269984.64760000003</v>
      </c>
      <c r="S915" s="824">
        <v>472473.13339999999</v>
      </c>
      <c r="T915" s="824">
        <v>293926.85769999999</v>
      </c>
      <c r="U915" s="824">
        <v>514372.00099999999</v>
      </c>
    </row>
    <row r="916" spans="1:21" ht="14.5">
      <c r="A916" s="823" t="s">
        <v>1184</v>
      </c>
      <c r="B916" s="823" t="s">
        <v>267</v>
      </c>
      <c r="C916" s="823" t="s">
        <v>272</v>
      </c>
      <c r="D916" s="823" t="s">
        <v>484</v>
      </c>
      <c r="E916" s="823" t="s">
        <v>280</v>
      </c>
      <c r="F916" s="823" t="s">
        <v>1181</v>
      </c>
      <c r="G916" s="823" t="s">
        <v>44</v>
      </c>
      <c r="H916" s="824">
        <v>90907.965400000001</v>
      </c>
      <c r="I916" s="824">
        <v>159088.93950000001</v>
      </c>
      <c r="J916" s="824">
        <v>123498.5287</v>
      </c>
      <c r="K916" s="824">
        <v>216122.42540000001</v>
      </c>
      <c r="L916" s="824">
        <v>155998.37839999999</v>
      </c>
      <c r="M916" s="824">
        <v>272997.16220000002</v>
      </c>
      <c r="N916" s="824">
        <v>205203.66190000001</v>
      </c>
      <c r="O916" s="824">
        <v>359106.40820000001</v>
      </c>
      <c r="P916" s="824">
        <v>253885.03719999999</v>
      </c>
      <c r="Q916" s="824">
        <v>444298.81510000001</v>
      </c>
      <c r="R916" s="824">
        <v>285757.16749999998</v>
      </c>
      <c r="S916" s="824">
        <v>500075.04310000001</v>
      </c>
      <c r="T916" s="824">
        <v>317163.6017</v>
      </c>
      <c r="U916" s="824">
        <v>555036.30299999996</v>
      </c>
    </row>
    <row r="917" spans="1:21" ht="14.5">
      <c r="A917" s="823" t="s">
        <v>1184</v>
      </c>
      <c r="B917" s="823" t="s">
        <v>267</v>
      </c>
      <c r="C917" s="823" t="s">
        <v>272</v>
      </c>
      <c r="D917" s="823" t="s">
        <v>484</v>
      </c>
      <c r="E917" s="823" t="s">
        <v>280</v>
      </c>
      <c r="F917" s="823" t="s">
        <v>1182</v>
      </c>
      <c r="G917" s="823" t="s">
        <v>21</v>
      </c>
      <c r="H917" s="824">
        <v>103081.8985</v>
      </c>
      <c r="I917" s="824">
        <v>164931.04010000001</v>
      </c>
      <c r="J917" s="824">
        <v>144314.65779999999</v>
      </c>
      <c r="K917" s="824">
        <v>230903.45610000001</v>
      </c>
      <c r="L917" s="824">
        <v>185547.4173</v>
      </c>
      <c r="M917" s="824">
        <v>296875.87209999998</v>
      </c>
      <c r="N917" s="824">
        <v>247396.5564</v>
      </c>
      <c r="O917" s="824">
        <v>395834.49619999999</v>
      </c>
      <c r="P917" s="824">
        <v>309245.69549999997</v>
      </c>
      <c r="Q917" s="824">
        <v>494793.1201</v>
      </c>
      <c r="R917" s="824">
        <v>350478.45490000001</v>
      </c>
      <c r="S917" s="824">
        <v>560765.53619999997</v>
      </c>
      <c r="T917" s="824">
        <v>391711.21429999999</v>
      </c>
      <c r="U917" s="824">
        <v>626737.95220000006</v>
      </c>
    </row>
    <row r="918" spans="1:21" ht="14.5">
      <c r="A918" s="823" t="s">
        <v>1184</v>
      </c>
      <c r="B918" s="823" t="s">
        <v>267</v>
      </c>
      <c r="C918" s="823" t="s">
        <v>281</v>
      </c>
      <c r="D918" s="823" t="s">
        <v>485</v>
      </c>
      <c r="E918" s="823" t="s">
        <v>282</v>
      </c>
      <c r="F918" s="823" t="s">
        <v>1179</v>
      </c>
      <c r="G918" s="823" t="s">
        <v>165</v>
      </c>
      <c r="H918" s="824">
        <v>127265.22169999999</v>
      </c>
      <c r="I918" s="824">
        <v>222714.13800000001</v>
      </c>
      <c r="J918" s="824">
        <v>165655.49960000001</v>
      </c>
      <c r="K918" s="824">
        <v>289897.12420000002</v>
      </c>
      <c r="L918" s="824">
        <v>199381.54870000001</v>
      </c>
      <c r="M918" s="824">
        <v>348917.71010000003</v>
      </c>
      <c r="N918" s="824">
        <v>239865.65349999999</v>
      </c>
      <c r="O918" s="824">
        <v>419764.89350000001</v>
      </c>
      <c r="P918" s="824">
        <v>282696.67479999998</v>
      </c>
      <c r="Q918" s="824">
        <v>494719.18070000003</v>
      </c>
      <c r="R918" s="824">
        <v>309917.23340000003</v>
      </c>
      <c r="S918" s="824">
        <v>542355.15859999997</v>
      </c>
      <c r="T918" s="824">
        <v>336314.7537</v>
      </c>
      <c r="U918" s="824">
        <v>588550.81889999995</v>
      </c>
    </row>
    <row r="919" spans="1:21" ht="14.5">
      <c r="A919" s="823" t="s">
        <v>1184</v>
      </c>
      <c r="B919" s="823" t="s">
        <v>267</v>
      </c>
      <c r="C919" s="823" t="s">
        <v>281</v>
      </c>
      <c r="D919" s="823" t="s">
        <v>485</v>
      </c>
      <c r="E919" s="823" t="s">
        <v>282</v>
      </c>
      <c r="F919" s="823" t="s">
        <v>1180</v>
      </c>
      <c r="G919" s="823" t="s">
        <v>19</v>
      </c>
      <c r="H919" s="824">
        <v>111196.28479999999</v>
      </c>
      <c r="I919" s="824">
        <v>194593.49849999999</v>
      </c>
      <c r="J919" s="824">
        <v>146280.9529</v>
      </c>
      <c r="K919" s="824">
        <v>255991.66759999999</v>
      </c>
      <c r="L919" s="824">
        <v>178485.37210000001</v>
      </c>
      <c r="M919" s="824">
        <v>312349.40110000002</v>
      </c>
      <c r="N919" s="824">
        <v>220031.99429999999</v>
      </c>
      <c r="O919" s="824">
        <v>385055.9901</v>
      </c>
      <c r="P919" s="824">
        <v>261839.85070000001</v>
      </c>
      <c r="Q919" s="824">
        <v>458219.73859999998</v>
      </c>
      <c r="R919" s="824">
        <v>288843.9706</v>
      </c>
      <c r="S919" s="824">
        <v>505476.9486</v>
      </c>
      <c r="T919" s="824">
        <v>314506.91090000002</v>
      </c>
      <c r="U919" s="824">
        <v>550387.09409999999</v>
      </c>
    </row>
    <row r="920" spans="1:21" ht="14.5">
      <c r="A920" s="823" t="s">
        <v>1184</v>
      </c>
      <c r="B920" s="823" t="s">
        <v>267</v>
      </c>
      <c r="C920" s="823" t="s">
        <v>281</v>
      </c>
      <c r="D920" s="823" t="s">
        <v>485</v>
      </c>
      <c r="E920" s="823" t="s">
        <v>282</v>
      </c>
      <c r="F920" s="823" t="s">
        <v>1181</v>
      </c>
      <c r="G920" s="823" t="s">
        <v>44</v>
      </c>
      <c r="H920" s="824">
        <v>96909.644799999995</v>
      </c>
      <c r="I920" s="824">
        <v>169591.87839999999</v>
      </c>
      <c r="J920" s="824">
        <v>131592.91089999999</v>
      </c>
      <c r="K920" s="824">
        <v>230287.59419999999</v>
      </c>
      <c r="L920" s="824">
        <v>166178.0583</v>
      </c>
      <c r="M920" s="824">
        <v>290811.60190000001</v>
      </c>
      <c r="N920" s="824">
        <v>218548.4725</v>
      </c>
      <c r="O920" s="824">
        <v>382459.82689999999</v>
      </c>
      <c r="P920" s="824">
        <v>270352.2107</v>
      </c>
      <c r="Q920" s="824">
        <v>473116.3688</v>
      </c>
      <c r="R920" s="824">
        <v>304258.39630000002</v>
      </c>
      <c r="S920" s="824">
        <v>532452.19350000005</v>
      </c>
      <c r="T920" s="824">
        <v>337660.86979999999</v>
      </c>
      <c r="U920" s="824">
        <v>590906.52220000001</v>
      </c>
    </row>
    <row r="921" spans="1:21" ht="14.5">
      <c r="A921" s="823" t="s">
        <v>1184</v>
      </c>
      <c r="B921" s="823" t="s">
        <v>267</v>
      </c>
      <c r="C921" s="823" t="s">
        <v>281</v>
      </c>
      <c r="D921" s="823" t="s">
        <v>485</v>
      </c>
      <c r="E921" s="823" t="s">
        <v>282</v>
      </c>
      <c r="F921" s="823" t="s">
        <v>1182</v>
      </c>
      <c r="G921" s="823" t="s">
        <v>21</v>
      </c>
      <c r="H921" s="824">
        <v>110295.1442</v>
      </c>
      <c r="I921" s="824">
        <v>176472.2334</v>
      </c>
      <c r="J921" s="824">
        <v>154413.20189999999</v>
      </c>
      <c r="K921" s="824">
        <v>247061.12669999999</v>
      </c>
      <c r="L921" s="824">
        <v>198531.25959999999</v>
      </c>
      <c r="M921" s="824">
        <v>317650.02010000002</v>
      </c>
      <c r="N921" s="824">
        <v>264708.34610000002</v>
      </c>
      <c r="O921" s="824">
        <v>423533.3602</v>
      </c>
      <c r="P921" s="824">
        <v>330885.4326</v>
      </c>
      <c r="Q921" s="824">
        <v>529416.70019999996</v>
      </c>
      <c r="R921" s="824">
        <v>375003.49040000001</v>
      </c>
      <c r="S921" s="824">
        <v>600005.59349999996</v>
      </c>
      <c r="T921" s="824">
        <v>419121.54800000001</v>
      </c>
      <c r="U921" s="824">
        <v>670594.48690000002</v>
      </c>
    </row>
    <row r="922" spans="1:21" ht="14.5">
      <c r="A922" s="823" t="s">
        <v>1184</v>
      </c>
      <c r="B922" s="823" t="s">
        <v>267</v>
      </c>
      <c r="C922" s="823" t="s">
        <v>281</v>
      </c>
      <c r="D922" s="823" t="s">
        <v>485</v>
      </c>
      <c r="E922" s="823" t="s">
        <v>283</v>
      </c>
      <c r="F922" s="823" t="s">
        <v>1179</v>
      </c>
      <c r="G922" s="823" t="s">
        <v>165</v>
      </c>
      <c r="H922" s="824">
        <v>119591.32520000001</v>
      </c>
      <c r="I922" s="824">
        <v>209284.81909999999</v>
      </c>
      <c r="J922" s="824">
        <v>155601.81039999999</v>
      </c>
      <c r="K922" s="824">
        <v>272303.16820000001</v>
      </c>
      <c r="L922" s="824">
        <v>187236.36060000001</v>
      </c>
      <c r="M922" s="824">
        <v>327663.63099999999</v>
      </c>
      <c r="N922" s="824">
        <v>225181.6208</v>
      </c>
      <c r="O922" s="824">
        <v>394067.83639999997</v>
      </c>
      <c r="P922" s="824">
        <v>265342.83850000001</v>
      </c>
      <c r="Q922" s="824">
        <v>464349.96730000002</v>
      </c>
      <c r="R922" s="824">
        <v>290871.36119999998</v>
      </c>
      <c r="S922" s="824">
        <v>509024.88199999998</v>
      </c>
      <c r="T922" s="824">
        <v>315595.89130000002</v>
      </c>
      <c r="U922" s="824">
        <v>552292.80980000005</v>
      </c>
    </row>
    <row r="923" spans="1:21" ht="14.5">
      <c r="A923" s="823" t="s">
        <v>1184</v>
      </c>
      <c r="B923" s="823" t="s">
        <v>267</v>
      </c>
      <c r="C923" s="823" t="s">
        <v>281</v>
      </c>
      <c r="D923" s="823" t="s">
        <v>485</v>
      </c>
      <c r="E923" s="823" t="s">
        <v>283</v>
      </c>
      <c r="F923" s="823" t="s">
        <v>1180</v>
      </c>
      <c r="G923" s="823" t="s">
        <v>19</v>
      </c>
      <c r="H923" s="824">
        <v>104735.1373</v>
      </c>
      <c r="I923" s="824">
        <v>183286.4903</v>
      </c>
      <c r="J923" s="824">
        <v>137689.49239999999</v>
      </c>
      <c r="K923" s="824">
        <v>240956.61170000001</v>
      </c>
      <c r="L923" s="824">
        <v>167917.25260000001</v>
      </c>
      <c r="M923" s="824">
        <v>293855.19189999998</v>
      </c>
      <c r="N923" s="824">
        <v>206844.84030000001</v>
      </c>
      <c r="O923" s="824">
        <v>361978.4705</v>
      </c>
      <c r="P923" s="824">
        <v>246060.11300000001</v>
      </c>
      <c r="Q923" s="824">
        <v>430605.19760000001</v>
      </c>
      <c r="R923" s="824">
        <v>271388.5318</v>
      </c>
      <c r="S923" s="824">
        <v>474929.93060000002</v>
      </c>
      <c r="T923" s="824">
        <v>295433.92200000002</v>
      </c>
      <c r="U923" s="824">
        <v>517009.36349999998</v>
      </c>
    </row>
    <row r="924" spans="1:21" ht="14.5">
      <c r="A924" s="823" t="s">
        <v>1184</v>
      </c>
      <c r="B924" s="823" t="s">
        <v>267</v>
      </c>
      <c r="C924" s="823" t="s">
        <v>281</v>
      </c>
      <c r="D924" s="823" t="s">
        <v>485</v>
      </c>
      <c r="E924" s="823" t="s">
        <v>283</v>
      </c>
      <c r="F924" s="823" t="s">
        <v>1181</v>
      </c>
      <c r="G924" s="823" t="s">
        <v>44</v>
      </c>
      <c r="H924" s="824">
        <v>91534.536699999997</v>
      </c>
      <c r="I924" s="824">
        <v>160185.43919999999</v>
      </c>
      <c r="J924" s="824">
        <v>124375.7285</v>
      </c>
      <c r="K924" s="824">
        <v>217657.52489999999</v>
      </c>
      <c r="L924" s="824">
        <v>157126.20670000001</v>
      </c>
      <c r="M924" s="824">
        <v>274970.86170000001</v>
      </c>
      <c r="N924" s="824">
        <v>206707.43290000001</v>
      </c>
      <c r="O924" s="824">
        <v>361738.00760000001</v>
      </c>
      <c r="P924" s="824">
        <v>255764.75099999999</v>
      </c>
      <c r="Q924" s="824">
        <v>447588.31420000002</v>
      </c>
      <c r="R924" s="824">
        <v>287887.5098</v>
      </c>
      <c r="S924" s="824">
        <v>503803.1421</v>
      </c>
      <c r="T924" s="824">
        <v>319544.57250000001</v>
      </c>
      <c r="U924" s="824">
        <v>559203.00190000003</v>
      </c>
    </row>
    <row r="925" spans="1:21" ht="14.5">
      <c r="A925" s="823" t="s">
        <v>1184</v>
      </c>
      <c r="B925" s="823" t="s">
        <v>267</v>
      </c>
      <c r="C925" s="823" t="s">
        <v>281</v>
      </c>
      <c r="D925" s="823" t="s">
        <v>485</v>
      </c>
      <c r="E925" s="823" t="s">
        <v>283</v>
      </c>
      <c r="F925" s="823" t="s">
        <v>1182</v>
      </c>
      <c r="G925" s="823" t="s">
        <v>21</v>
      </c>
      <c r="H925" s="824">
        <v>103612.33379999999</v>
      </c>
      <c r="I925" s="824">
        <v>165779.7365</v>
      </c>
      <c r="J925" s="824">
        <v>145057.26730000001</v>
      </c>
      <c r="K925" s="824">
        <v>232091.63099999999</v>
      </c>
      <c r="L925" s="824">
        <v>186502.20069999999</v>
      </c>
      <c r="M925" s="824">
        <v>298403.5257</v>
      </c>
      <c r="N925" s="824">
        <v>248669.601</v>
      </c>
      <c r="O925" s="824">
        <v>397871.3676</v>
      </c>
      <c r="P925" s="824">
        <v>310837.0013</v>
      </c>
      <c r="Q925" s="824">
        <v>497339.20939999999</v>
      </c>
      <c r="R925" s="824">
        <v>352281.93479999999</v>
      </c>
      <c r="S925" s="824">
        <v>563651.10400000005</v>
      </c>
      <c r="T925" s="824">
        <v>393726.86829999997</v>
      </c>
      <c r="U925" s="824">
        <v>629962.99860000005</v>
      </c>
    </row>
    <row r="926" spans="1:21" ht="14.5">
      <c r="A926" s="823" t="s">
        <v>1184</v>
      </c>
      <c r="B926" s="823" t="s">
        <v>267</v>
      </c>
      <c r="C926" s="823" t="s">
        <v>281</v>
      </c>
      <c r="D926" s="823" t="s">
        <v>485</v>
      </c>
      <c r="E926" s="823" t="s">
        <v>1078</v>
      </c>
      <c r="F926" s="823" t="s">
        <v>1179</v>
      </c>
      <c r="G926" s="823" t="s">
        <v>165</v>
      </c>
      <c r="H926" s="824">
        <v>120261.69960000001</v>
      </c>
      <c r="I926" s="824">
        <v>210457.9743</v>
      </c>
      <c r="J926" s="824">
        <v>156532.59599999999</v>
      </c>
      <c r="K926" s="824">
        <v>273932.04300000001</v>
      </c>
      <c r="L926" s="824">
        <v>188396.671</v>
      </c>
      <c r="M926" s="824">
        <v>329694.17420000001</v>
      </c>
      <c r="N926" s="824">
        <v>226642.76939999999</v>
      </c>
      <c r="O926" s="824">
        <v>396624.84649999999</v>
      </c>
      <c r="P926" s="824">
        <v>267107.72560000001</v>
      </c>
      <c r="Q926" s="824">
        <v>467438.51980000001</v>
      </c>
      <c r="R926" s="824">
        <v>292825.0588</v>
      </c>
      <c r="S926" s="824">
        <v>512443.8529</v>
      </c>
      <c r="T926" s="824">
        <v>317761.47600000002</v>
      </c>
      <c r="U926" s="824">
        <v>556082.58310000005</v>
      </c>
    </row>
    <row r="927" spans="1:21" ht="14.5">
      <c r="A927" s="823" t="s">
        <v>1184</v>
      </c>
      <c r="B927" s="823" t="s">
        <v>267</v>
      </c>
      <c r="C927" s="823" t="s">
        <v>281</v>
      </c>
      <c r="D927" s="823" t="s">
        <v>485</v>
      </c>
      <c r="E927" s="823" t="s">
        <v>1078</v>
      </c>
      <c r="F927" s="823" t="s">
        <v>1180</v>
      </c>
      <c r="G927" s="823" t="s">
        <v>19</v>
      </c>
      <c r="H927" s="824">
        <v>105102.3245</v>
      </c>
      <c r="I927" s="824">
        <v>183929.06779999999</v>
      </c>
      <c r="J927" s="824">
        <v>138254.72089999999</v>
      </c>
      <c r="K927" s="824">
        <v>241945.76149999999</v>
      </c>
      <c r="L927" s="824">
        <v>168683.29579999999</v>
      </c>
      <c r="M927" s="824">
        <v>295195.76760000002</v>
      </c>
      <c r="N927" s="824">
        <v>207931.76930000001</v>
      </c>
      <c r="O927" s="824">
        <v>363880.59620000003</v>
      </c>
      <c r="P927" s="824">
        <v>247431.4754</v>
      </c>
      <c r="Q927" s="824">
        <v>433005.08199999999</v>
      </c>
      <c r="R927" s="824">
        <v>272944.62119999999</v>
      </c>
      <c r="S927" s="824">
        <v>477653.087</v>
      </c>
      <c r="T927" s="824">
        <v>297188.03830000001</v>
      </c>
      <c r="U927" s="824">
        <v>520079.06709999999</v>
      </c>
    </row>
    <row r="928" spans="1:21" ht="14.5">
      <c r="A928" s="823" t="s">
        <v>1184</v>
      </c>
      <c r="B928" s="823" t="s">
        <v>267</v>
      </c>
      <c r="C928" s="823" t="s">
        <v>281</v>
      </c>
      <c r="D928" s="823" t="s">
        <v>485</v>
      </c>
      <c r="E928" s="823" t="s">
        <v>1078</v>
      </c>
      <c r="F928" s="823" t="s">
        <v>1181</v>
      </c>
      <c r="G928" s="823" t="s">
        <v>44</v>
      </c>
      <c r="H928" s="824">
        <v>91625.170199999993</v>
      </c>
      <c r="I928" s="824">
        <v>160344.04800000001</v>
      </c>
      <c r="J928" s="824">
        <v>124425.62330000001</v>
      </c>
      <c r="K928" s="824">
        <v>217744.84080000001</v>
      </c>
      <c r="L928" s="824">
        <v>157133.51130000001</v>
      </c>
      <c r="M928" s="824">
        <v>274983.64480000001</v>
      </c>
      <c r="N928" s="824">
        <v>206660.14850000001</v>
      </c>
      <c r="O928" s="824">
        <v>361655.2598</v>
      </c>
      <c r="P928" s="824">
        <v>255652.18549999999</v>
      </c>
      <c r="Q928" s="824">
        <v>447391.3247</v>
      </c>
      <c r="R928" s="824">
        <v>287719.54369999998</v>
      </c>
      <c r="S928" s="824">
        <v>503509.20130000002</v>
      </c>
      <c r="T928" s="824">
        <v>319311.70169999998</v>
      </c>
      <c r="U928" s="824">
        <v>558795.47790000006</v>
      </c>
    </row>
    <row r="929" spans="1:21" ht="14.5">
      <c r="A929" s="823" t="s">
        <v>1184</v>
      </c>
      <c r="B929" s="823" t="s">
        <v>267</v>
      </c>
      <c r="C929" s="823" t="s">
        <v>281</v>
      </c>
      <c r="D929" s="823" t="s">
        <v>485</v>
      </c>
      <c r="E929" s="823" t="s">
        <v>1078</v>
      </c>
      <c r="F929" s="823" t="s">
        <v>1182</v>
      </c>
      <c r="G929" s="823" t="s">
        <v>21</v>
      </c>
      <c r="H929" s="824">
        <v>104222.1651</v>
      </c>
      <c r="I929" s="824">
        <v>166755.46660000001</v>
      </c>
      <c r="J929" s="824">
        <v>145911.03099999999</v>
      </c>
      <c r="K929" s="824">
        <v>233457.6532</v>
      </c>
      <c r="L929" s="824">
        <v>187599.89720000001</v>
      </c>
      <c r="M929" s="824">
        <v>300159.83990000002</v>
      </c>
      <c r="N929" s="824">
        <v>250133.19620000001</v>
      </c>
      <c r="O929" s="824">
        <v>400213.11979999999</v>
      </c>
      <c r="P929" s="824">
        <v>312666.4952</v>
      </c>
      <c r="Q929" s="824">
        <v>500266.39970000001</v>
      </c>
      <c r="R929" s="824">
        <v>354355.36129999999</v>
      </c>
      <c r="S929" s="824">
        <v>566968.58640000003</v>
      </c>
      <c r="T929" s="824">
        <v>396044.22720000002</v>
      </c>
      <c r="U929" s="824">
        <v>633670.77300000004</v>
      </c>
    </row>
    <row r="930" spans="1:21" ht="14.5">
      <c r="A930" s="823" t="s">
        <v>1184</v>
      </c>
      <c r="B930" s="823" t="s">
        <v>267</v>
      </c>
      <c r="C930" s="823" t="s">
        <v>281</v>
      </c>
      <c r="D930" s="823" t="s">
        <v>485</v>
      </c>
      <c r="E930" s="823" t="s">
        <v>284</v>
      </c>
      <c r="F930" s="823" t="s">
        <v>1179</v>
      </c>
      <c r="G930" s="823" t="s">
        <v>165</v>
      </c>
      <c r="H930" s="824">
        <v>131032.692</v>
      </c>
      <c r="I930" s="824">
        <v>229307.21109999999</v>
      </c>
      <c r="J930" s="824">
        <v>170473.15489999999</v>
      </c>
      <c r="K930" s="824">
        <v>298328.02120000002</v>
      </c>
      <c r="L930" s="824">
        <v>205120.6813</v>
      </c>
      <c r="M930" s="824">
        <v>358961.1923</v>
      </c>
      <c r="N930" s="824">
        <v>246673.35879999999</v>
      </c>
      <c r="O930" s="824">
        <v>431678.37800000003</v>
      </c>
      <c r="P930" s="824">
        <v>290656.46179999999</v>
      </c>
      <c r="Q930" s="824">
        <v>508648.80800000002</v>
      </c>
      <c r="R930" s="824">
        <v>318615.47350000002</v>
      </c>
      <c r="S930" s="824">
        <v>557577.07869999995</v>
      </c>
      <c r="T930" s="824">
        <v>345686.43060000002</v>
      </c>
      <c r="U930" s="824">
        <v>604951.25360000005</v>
      </c>
    </row>
    <row r="931" spans="1:21" ht="14.5">
      <c r="A931" s="823" t="s">
        <v>1184</v>
      </c>
      <c r="B931" s="823" t="s">
        <v>267</v>
      </c>
      <c r="C931" s="823" t="s">
        <v>281</v>
      </c>
      <c r="D931" s="823" t="s">
        <v>485</v>
      </c>
      <c r="E931" s="823" t="s">
        <v>284</v>
      </c>
      <c r="F931" s="823" t="s">
        <v>1180</v>
      </c>
      <c r="G931" s="823" t="s">
        <v>19</v>
      </c>
      <c r="H931" s="824">
        <v>114812.15979999999</v>
      </c>
      <c r="I931" s="824">
        <v>200921.27970000001</v>
      </c>
      <c r="J931" s="824">
        <v>150915.82750000001</v>
      </c>
      <c r="K931" s="824">
        <v>264102.69829999999</v>
      </c>
      <c r="L931" s="824">
        <v>184027.3688</v>
      </c>
      <c r="M931" s="824">
        <v>322047.89539999998</v>
      </c>
      <c r="N931" s="824">
        <v>226652.5877</v>
      </c>
      <c r="O931" s="824">
        <v>396642.02840000001</v>
      </c>
      <c r="P931" s="824">
        <v>269602.87300000002</v>
      </c>
      <c r="Q931" s="824">
        <v>471805.02779999998</v>
      </c>
      <c r="R931" s="824">
        <v>297343.40419999999</v>
      </c>
      <c r="S931" s="824">
        <v>520350.9572</v>
      </c>
      <c r="T931" s="824">
        <v>323672.85119999998</v>
      </c>
      <c r="U931" s="824">
        <v>566427.48959999997</v>
      </c>
    </row>
    <row r="932" spans="1:21" ht="14.5">
      <c r="A932" s="823" t="s">
        <v>1184</v>
      </c>
      <c r="B932" s="823" t="s">
        <v>267</v>
      </c>
      <c r="C932" s="823" t="s">
        <v>281</v>
      </c>
      <c r="D932" s="823" t="s">
        <v>485</v>
      </c>
      <c r="E932" s="823" t="s">
        <v>284</v>
      </c>
      <c r="F932" s="823" t="s">
        <v>1181</v>
      </c>
      <c r="G932" s="823" t="s">
        <v>44</v>
      </c>
      <c r="H932" s="824">
        <v>100401.1116</v>
      </c>
      <c r="I932" s="824">
        <v>175701.94519999999</v>
      </c>
      <c r="J932" s="824">
        <v>136442.46780000001</v>
      </c>
      <c r="K932" s="824">
        <v>238774.3187</v>
      </c>
      <c r="L932" s="824">
        <v>172384.77960000001</v>
      </c>
      <c r="M932" s="824">
        <v>301673.36420000001</v>
      </c>
      <c r="N932" s="824">
        <v>226795.58859999999</v>
      </c>
      <c r="O932" s="824">
        <v>396892.28019999998</v>
      </c>
      <c r="P932" s="824">
        <v>280634.37560000003</v>
      </c>
      <c r="Q932" s="824">
        <v>491110.15730000002</v>
      </c>
      <c r="R932" s="824">
        <v>315891.32020000002</v>
      </c>
      <c r="S932" s="824">
        <v>552809.81039999996</v>
      </c>
      <c r="T932" s="824">
        <v>350639.80080000003</v>
      </c>
      <c r="U932" s="824">
        <v>613619.65150000004</v>
      </c>
    </row>
    <row r="933" spans="1:21" ht="14.5">
      <c r="A933" s="823" t="s">
        <v>1184</v>
      </c>
      <c r="B933" s="823" t="s">
        <v>267</v>
      </c>
      <c r="C933" s="823" t="s">
        <v>281</v>
      </c>
      <c r="D933" s="823" t="s">
        <v>485</v>
      </c>
      <c r="E933" s="823" t="s">
        <v>284</v>
      </c>
      <c r="F933" s="823" t="s">
        <v>1182</v>
      </c>
      <c r="G933" s="823" t="s">
        <v>21</v>
      </c>
      <c r="H933" s="824">
        <v>113517.4638</v>
      </c>
      <c r="I933" s="824">
        <v>181627.94469999999</v>
      </c>
      <c r="J933" s="824">
        <v>158924.44930000001</v>
      </c>
      <c r="K933" s="824">
        <v>254279.1226</v>
      </c>
      <c r="L933" s="824">
        <v>204331.43479999999</v>
      </c>
      <c r="M933" s="824">
        <v>326930.30050000001</v>
      </c>
      <c r="N933" s="824">
        <v>272441.913</v>
      </c>
      <c r="O933" s="824">
        <v>435907.0674</v>
      </c>
      <c r="P933" s="824">
        <v>340552.39120000001</v>
      </c>
      <c r="Q933" s="824">
        <v>544883.83409999998</v>
      </c>
      <c r="R933" s="824">
        <v>385959.37680000003</v>
      </c>
      <c r="S933" s="824">
        <v>617535.01210000005</v>
      </c>
      <c r="T933" s="824">
        <v>431366.36229999998</v>
      </c>
      <c r="U933" s="824">
        <v>690186.19</v>
      </c>
    </row>
    <row r="934" spans="1:21" ht="14.5">
      <c r="A934" s="823" t="s">
        <v>1184</v>
      </c>
      <c r="B934" s="823" t="s">
        <v>267</v>
      </c>
      <c r="C934" s="823" t="s">
        <v>281</v>
      </c>
      <c r="D934" s="823" t="s">
        <v>485</v>
      </c>
      <c r="E934" s="823" t="s">
        <v>285</v>
      </c>
      <c r="F934" s="823" t="s">
        <v>1179</v>
      </c>
      <c r="G934" s="823" t="s">
        <v>165</v>
      </c>
      <c r="H934" s="824">
        <v>123451.4378</v>
      </c>
      <c r="I934" s="824">
        <v>216040.01620000001</v>
      </c>
      <c r="J934" s="824">
        <v>160698.39129999999</v>
      </c>
      <c r="K934" s="824">
        <v>281222.18479999999</v>
      </c>
      <c r="L934" s="824">
        <v>193420.11629999999</v>
      </c>
      <c r="M934" s="824">
        <v>338485.2035</v>
      </c>
      <c r="N934" s="824">
        <v>232701.75030000001</v>
      </c>
      <c r="O934" s="824">
        <v>407228.06290000002</v>
      </c>
      <c r="P934" s="824">
        <v>274258.81150000001</v>
      </c>
      <c r="Q934" s="824">
        <v>479952.92009999999</v>
      </c>
      <c r="R934" s="824">
        <v>300669.20819999999</v>
      </c>
      <c r="S934" s="824">
        <v>526171.11439999996</v>
      </c>
      <c r="T934" s="824">
        <v>326284.58720000001</v>
      </c>
      <c r="U934" s="824">
        <v>570998.02760000003</v>
      </c>
    </row>
    <row r="935" spans="1:21" ht="14.5">
      <c r="A935" s="823" t="s">
        <v>1184</v>
      </c>
      <c r="B935" s="823" t="s">
        <v>267</v>
      </c>
      <c r="C935" s="823" t="s">
        <v>281</v>
      </c>
      <c r="D935" s="823" t="s">
        <v>485</v>
      </c>
      <c r="E935" s="823" t="s">
        <v>285</v>
      </c>
      <c r="F935" s="823" t="s">
        <v>1180</v>
      </c>
      <c r="G935" s="823" t="s">
        <v>19</v>
      </c>
      <c r="H935" s="824">
        <v>107837.2818</v>
      </c>
      <c r="I935" s="824">
        <v>188715.2432</v>
      </c>
      <c r="J935" s="824">
        <v>141872.18040000001</v>
      </c>
      <c r="K935" s="824">
        <v>248276.31570000001</v>
      </c>
      <c r="L935" s="824">
        <v>173115.34039999999</v>
      </c>
      <c r="M935" s="824">
        <v>302951.84570000001</v>
      </c>
      <c r="N935" s="824">
        <v>213429.42060000001</v>
      </c>
      <c r="O935" s="824">
        <v>373501.48609999998</v>
      </c>
      <c r="P935" s="824">
        <v>253992.27429999999</v>
      </c>
      <c r="Q935" s="824">
        <v>444486.48009999999</v>
      </c>
      <c r="R935" s="824">
        <v>280192.3579</v>
      </c>
      <c r="S935" s="824">
        <v>490336.62640000001</v>
      </c>
      <c r="T935" s="824">
        <v>305093.94699999999</v>
      </c>
      <c r="U935" s="824">
        <v>533914.40720000002</v>
      </c>
    </row>
    <row r="936" spans="1:21" ht="14.5">
      <c r="A936" s="823" t="s">
        <v>1184</v>
      </c>
      <c r="B936" s="823" t="s">
        <v>267</v>
      </c>
      <c r="C936" s="823" t="s">
        <v>281</v>
      </c>
      <c r="D936" s="823" t="s">
        <v>485</v>
      </c>
      <c r="E936" s="823" t="s">
        <v>285</v>
      </c>
      <c r="F936" s="823" t="s">
        <v>1181</v>
      </c>
      <c r="G936" s="823" t="s">
        <v>44</v>
      </c>
      <c r="H936" s="824">
        <v>93954.123800000001</v>
      </c>
      <c r="I936" s="824">
        <v>164419.71660000001</v>
      </c>
      <c r="J936" s="824">
        <v>127570.66989999999</v>
      </c>
      <c r="K936" s="824">
        <v>223248.67230000001</v>
      </c>
      <c r="L936" s="824">
        <v>161091.87409999999</v>
      </c>
      <c r="M936" s="824">
        <v>281910.7795</v>
      </c>
      <c r="N936" s="824">
        <v>211852.42939999999</v>
      </c>
      <c r="O936" s="824">
        <v>370741.75150000001</v>
      </c>
      <c r="P936" s="824">
        <v>262062.3469</v>
      </c>
      <c r="Q936" s="824">
        <v>458609.10690000001</v>
      </c>
      <c r="R936" s="824">
        <v>294923.8051</v>
      </c>
      <c r="S936" s="824">
        <v>516116.65899999999</v>
      </c>
      <c r="T936" s="824">
        <v>327295.8075</v>
      </c>
      <c r="U936" s="824">
        <v>572767.66299999994</v>
      </c>
    </row>
    <row r="937" spans="1:21" ht="14.5">
      <c r="A937" s="823" t="s">
        <v>1184</v>
      </c>
      <c r="B937" s="823" t="s">
        <v>267</v>
      </c>
      <c r="C937" s="823" t="s">
        <v>281</v>
      </c>
      <c r="D937" s="823" t="s">
        <v>485</v>
      </c>
      <c r="E937" s="823" t="s">
        <v>285</v>
      </c>
      <c r="F937" s="823" t="s">
        <v>1182</v>
      </c>
      <c r="G937" s="823" t="s">
        <v>21</v>
      </c>
      <c r="H937" s="824">
        <v>106993.43859999999</v>
      </c>
      <c r="I937" s="824">
        <v>171189.5043</v>
      </c>
      <c r="J937" s="824">
        <v>149790.81400000001</v>
      </c>
      <c r="K937" s="824">
        <v>239665.30600000001</v>
      </c>
      <c r="L937" s="824">
        <v>192588.18950000001</v>
      </c>
      <c r="M937" s="824">
        <v>308141.1078</v>
      </c>
      <c r="N937" s="824">
        <v>256784.25270000001</v>
      </c>
      <c r="O937" s="824">
        <v>410854.81030000001</v>
      </c>
      <c r="P937" s="824">
        <v>320980.31579999998</v>
      </c>
      <c r="Q937" s="824">
        <v>513568.51280000003</v>
      </c>
      <c r="R937" s="824">
        <v>363777.6912</v>
      </c>
      <c r="S937" s="824">
        <v>582044.31460000004</v>
      </c>
      <c r="T937" s="824">
        <v>406575.06670000002</v>
      </c>
      <c r="U937" s="824">
        <v>650520.11640000006</v>
      </c>
    </row>
    <row r="938" spans="1:21" ht="14.5">
      <c r="A938" s="823" t="s">
        <v>1184</v>
      </c>
      <c r="B938" s="823" t="s">
        <v>267</v>
      </c>
      <c r="C938" s="823" t="s">
        <v>281</v>
      </c>
      <c r="D938" s="823" t="s">
        <v>485</v>
      </c>
      <c r="E938" s="823" t="s">
        <v>286</v>
      </c>
      <c r="F938" s="823" t="s">
        <v>1179</v>
      </c>
      <c r="G938" s="823" t="s">
        <v>165</v>
      </c>
      <c r="H938" s="824">
        <v>119545.0001</v>
      </c>
      <c r="I938" s="824">
        <v>209203.75020000001</v>
      </c>
      <c r="J938" s="824">
        <v>155462.34210000001</v>
      </c>
      <c r="K938" s="824">
        <v>272059.09860000003</v>
      </c>
      <c r="L938" s="824">
        <v>187014.04209999999</v>
      </c>
      <c r="M938" s="824">
        <v>327274.5736</v>
      </c>
      <c r="N938" s="824">
        <v>224825.4</v>
      </c>
      <c r="O938" s="824">
        <v>393444.45</v>
      </c>
      <c r="P938" s="824">
        <v>264864.73499999999</v>
      </c>
      <c r="Q938" s="824">
        <v>463513.28629999998</v>
      </c>
      <c r="R938" s="824">
        <v>290321.54590000003</v>
      </c>
      <c r="S938" s="824">
        <v>508062.70549999998</v>
      </c>
      <c r="T938" s="824">
        <v>314937.3689</v>
      </c>
      <c r="U938" s="824">
        <v>551140.39569999999</v>
      </c>
    </row>
    <row r="939" spans="1:21" ht="14.5">
      <c r="A939" s="823" t="s">
        <v>1184</v>
      </c>
      <c r="B939" s="823" t="s">
        <v>267</v>
      </c>
      <c r="C939" s="823" t="s">
        <v>281</v>
      </c>
      <c r="D939" s="823" t="s">
        <v>485</v>
      </c>
      <c r="E939" s="823" t="s">
        <v>286</v>
      </c>
      <c r="F939" s="823" t="s">
        <v>1180</v>
      </c>
      <c r="G939" s="823" t="s">
        <v>19</v>
      </c>
      <c r="H939" s="824">
        <v>104992.0003</v>
      </c>
      <c r="I939" s="824">
        <v>183736.00049999999</v>
      </c>
      <c r="J939" s="824">
        <v>137915.58230000001</v>
      </c>
      <c r="K939" s="824">
        <v>241352.2691</v>
      </c>
      <c r="L939" s="824">
        <v>168089.20240000001</v>
      </c>
      <c r="M939" s="824">
        <v>294156.1041</v>
      </c>
      <c r="N939" s="824">
        <v>206862.84030000001</v>
      </c>
      <c r="O939" s="824">
        <v>362009.9705</v>
      </c>
      <c r="P939" s="824">
        <v>245975.53520000001</v>
      </c>
      <c r="Q939" s="824">
        <v>430457.18660000002</v>
      </c>
      <c r="R939" s="824">
        <v>271236.32620000001</v>
      </c>
      <c r="S939" s="824">
        <v>474663.57089999999</v>
      </c>
      <c r="T939" s="824">
        <v>295186.86920000002</v>
      </c>
      <c r="U939" s="824">
        <v>516577.02110000001</v>
      </c>
    </row>
    <row r="940" spans="1:21" ht="14.5">
      <c r="A940" s="823" t="s">
        <v>1184</v>
      </c>
      <c r="B940" s="823" t="s">
        <v>267</v>
      </c>
      <c r="C940" s="823" t="s">
        <v>281</v>
      </c>
      <c r="D940" s="823" t="s">
        <v>485</v>
      </c>
      <c r="E940" s="823" t="s">
        <v>286</v>
      </c>
      <c r="F940" s="823" t="s">
        <v>1181</v>
      </c>
      <c r="G940" s="823" t="s">
        <v>44</v>
      </c>
      <c r="H940" s="824">
        <v>92070.475999999995</v>
      </c>
      <c r="I940" s="824">
        <v>161123.33300000001</v>
      </c>
      <c r="J940" s="824">
        <v>125203.03599999999</v>
      </c>
      <c r="K940" s="824">
        <v>219105.31299999999</v>
      </c>
      <c r="L940" s="824">
        <v>158246.73370000001</v>
      </c>
      <c r="M940" s="824">
        <v>276931.78389999998</v>
      </c>
      <c r="N940" s="824">
        <v>208258.49299999999</v>
      </c>
      <c r="O940" s="824">
        <v>364452.3627</v>
      </c>
      <c r="P940" s="824">
        <v>257757.0362</v>
      </c>
      <c r="Q940" s="824">
        <v>451074.81339999998</v>
      </c>
      <c r="R940" s="824">
        <v>290185.82510000002</v>
      </c>
      <c r="S940" s="824">
        <v>507825.19390000001</v>
      </c>
      <c r="T940" s="824">
        <v>322158.42190000002</v>
      </c>
      <c r="U940" s="824">
        <v>563777.23840000003</v>
      </c>
    </row>
    <row r="941" spans="1:21" ht="14.5">
      <c r="A941" s="823" t="s">
        <v>1184</v>
      </c>
      <c r="B941" s="823" t="s">
        <v>267</v>
      </c>
      <c r="C941" s="823" t="s">
        <v>281</v>
      </c>
      <c r="D941" s="823" t="s">
        <v>485</v>
      </c>
      <c r="E941" s="823" t="s">
        <v>286</v>
      </c>
      <c r="F941" s="823" t="s">
        <v>1182</v>
      </c>
      <c r="G941" s="823" t="s">
        <v>21</v>
      </c>
      <c r="H941" s="824">
        <v>103532.9374</v>
      </c>
      <c r="I941" s="824">
        <v>165652.70250000001</v>
      </c>
      <c r="J941" s="824">
        <v>144946.11240000001</v>
      </c>
      <c r="K941" s="824">
        <v>231913.78339999999</v>
      </c>
      <c r="L941" s="824">
        <v>186359.28750000001</v>
      </c>
      <c r="M941" s="824">
        <v>298174.86430000002</v>
      </c>
      <c r="N941" s="824">
        <v>248479.04990000001</v>
      </c>
      <c r="O941" s="824">
        <v>397566.48580000002</v>
      </c>
      <c r="P941" s="824">
        <v>310598.8124</v>
      </c>
      <c r="Q941" s="824">
        <v>496958.10720000003</v>
      </c>
      <c r="R941" s="824">
        <v>352011.98739999998</v>
      </c>
      <c r="S941" s="824">
        <v>563219.18830000004</v>
      </c>
      <c r="T941" s="824">
        <v>393425.16239999997</v>
      </c>
      <c r="U941" s="824">
        <v>629480.26919999998</v>
      </c>
    </row>
    <row r="942" spans="1:21" ht="14.5">
      <c r="A942" s="823" t="s">
        <v>1184</v>
      </c>
      <c r="B942" s="823" t="s">
        <v>267</v>
      </c>
      <c r="C942" s="823" t="s">
        <v>281</v>
      </c>
      <c r="D942" s="823" t="s">
        <v>485</v>
      </c>
      <c r="E942" s="823" t="s">
        <v>247</v>
      </c>
      <c r="F942" s="823" t="s">
        <v>1179</v>
      </c>
      <c r="G942" s="823" t="s">
        <v>165</v>
      </c>
      <c r="H942" s="824">
        <v>121532.96090000001</v>
      </c>
      <c r="I942" s="824">
        <v>212682.68160000001</v>
      </c>
      <c r="J942" s="824">
        <v>158184.96539999999</v>
      </c>
      <c r="K942" s="824">
        <v>276823.68959999998</v>
      </c>
      <c r="L942" s="824">
        <v>190383.81510000001</v>
      </c>
      <c r="M942" s="824">
        <v>333171.6764</v>
      </c>
      <c r="N942" s="824">
        <v>229030.7372</v>
      </c>
      <c r="O942" s="824">
        <v>400803.79009999998</v>
      </c>
      <c r="P942" s="824">
        <v>269920.34669999999</v>
      </c>
      <c r="Q942" s="824">
        <v>472360.6067</v>
      </c>
      <c r="R942" s="824">
        <v>295907.73389999999</v>
      </c>
      <c r="S942" s="824">
        <v>517838.5343</v>
      </c>
      <c r="T942" s="824">
        <v>321104.86489999999</v>
      </c>
      <c r="U942" s="824">
        <v>561933.51359999995</v>
      </c>
    </row>
    <row r="943" spans="1:21" ht="14.5">
      <c r="A943" s="823" t="s">
        <v>1184</v>
      </c>
      <c r="B943" s="823" t="s">
        <v>267</v>
      </c>
      <c r="C943" s="823" t="s">
        <v>281</v>
      </c>
      <c r="D943" s="823" t="s">
        <v>485</v>
      </c>
      <c r="E943" s="823" t="s">
        <v>247</v>
      </c>
      <c r="F943" s="823" t="s">
        <v>1180</v>
      </c>
      <c r="G943" s="823" t="s">
        <v>19</v>
      </c>
      <c r="H943" s="824">
        <v>106221.99219999999</v>
      </c>
      <c r="I943" s="824">
        <v>185888.48620000001</v>
      </c>
      <c r="J943" s="824">
        <v>139724.31169999999</v>
      </c>
      <c r="K943" s="824">
        <v>244517.54550000001</v>
      </c>
      <c r="L943" s="824">
        <v>170473.3063</v>
      </c>
      <c r="M943" s="824">
        <v>298328.28610000003</v>
      </c>
      <c r="N943" s="824">
        <v>210132.62710000001</v>
      </c>
      <c r="O943" s="824">
        <v>367732.09759999998</v>
      </c>
      <c r="P943" s="824">
        <v>250047.33420000001</v>
      </c>
      <c r="Q943" s="824">
        <v>437582.83480000001</v>
      </c>
      <c r="R943" s="824">
        <v>275828.49200000003</v>
      </c>
      <c r="S943" s="824">
        <v>482699.86099999998</v>
      </c>
      <c r="T943" s="824">
        <v>300325.69300000003</v>
      </c>
      <c r="U943" s="824">
        <v>525569.96270000003</v>
      </c>
    </row>
    <row r="944" spans="1:21" ht="14.5">
      <c r="A944" s="823" t="s">
        <v>1184</v>
      </c>
      <c r="B944" s="823" t="s">
        <v>267</v>
      </c>
      <c r="C944" s="823" t="s">
        <v>281</v>
      </c>
      <c r="D944" s="823" t="s">
        <v>485</v>
      </c>
      <c r="E944" s="823" t="s">
        <v>247</v>
      </c>
      <c r="F944" s="823" t="s">
        <v>1181</v>
      </c>
      <c r="G944" s="823" t="s">
        <v>44</v>
      </c>
      <c r="H944" s="824">
        <v>92610.343900000007</v>
      </c>
      <c r="I944" s="824">
        <v>162068.10190000001</v>
      </c>
      <c r="J944" s="824">
        <v>125766.3703</v>
      </c>
      <c r="K944" s="824">
        <v>220091.14809999999</v>
      </c>
      <c r="L944" s="824">
        <v>158828.90609999999</v>
      </c>
      <c r="M944" s="824">
        <v>277950.58559999999</v>
      </c>
      <c r="N944" s="824">
        <v>208892.16279999999</v>
      </c>
      <c r="O944" s="824">
        <v>365561.28499999997</v>
      </c>
      <c r="P944" s="824">
        <v>258415.47349999999</v>
      </c>
      <c r="Q944" s="824">
        <v>452227.07860000001</v>
      </c>
      <c r="R944" s="824">
        <v>290831.07400000002</v>
      </c>
      <c r="S944" s="824">
        <v>508954.37949999998</v>
      </c>
      <c r="T944" s="824">
        <v>322766.72249999997</v>
      </c>
      <c r="U944" s="824">
        <v>564841.76430000004</v>
      </c>
    </row>
    <row r="945" spans="1:21" ht="14.5">
      <c r="A945" s="823" t="s">
        <v>1184</v>
      </c>
      <c r="B945" s="823" t="s">
        <v>267</v>
      </c>
      <c r="C945" s="823" t="s">
        <v>281</v>
      </c>
      <c r="D945" s="823" t="s">
        <v>485</v>
      </c>
      <c r="E945" s="823" t="s">
        <v>247</v>
      </c>
      <c r="F945" s="823" t="s">
        <v>1182</v>
      </c>
      <c r="G945" s="823" t="s">
        <v>21</v>
      </c>
      <c r="H945" s="824">
        <v>105322.73360000001</v>
      </c>
      <c r="I945" s="824">
        <v>168516.3763</v>
      </c>
      <c r="J945" s="824">
        <v>147451.82699999999</v>
      </c>
      <c r="K945" s="824">
        <v>235922.92679999999</v>
      </c>
      <c r="L945" s="824">
        <v>189580.92050000001</v>
      </c>
      <c r="M945" s="824">
        <v>303329.47730000003</v>
      </c>
      <c r="N945" s="824">
        <v>252774.5606</v>
      </c>
      <c r="O945" s="824">
        <v>404439.30310000002</v>
      </c>
      <c r="P945" s="824">
        <v>315968.2009</v>
      </c>
      <c r="Q945" s="824">
        <v>505549.12880000001</v>
      </c>
      <c r="R945" s="824">
        <v>358097.29430000001</v>
      </c>
      <c r="S945" s="824">
        <v>572955.67940000002</v>
      </c>
      <c r="T945" s="824">
        <v>400226.38770000002</v>
      </c>
      <c r="U945" s="824">
        <v>640362.22990000003</v>
      </c>
    </row>
    <row r="946" spans="1:21" ht="14.5">
      <c r="A946" s="823" t="s">
        <v>1184</v>
      </c>
      <c r="B946" s="823" t="s">
        <v>267</v>
      </c>
      <c r="C946" s="823" t="s">
        <v>281</v>
      </c>
      <c r="D946" s="823" t="s">
        <v>485</v>
      </c>
      <c r="E946" s="823" t="s">
        <v>1079</v>
      </c>
      <c r="F946" s="823" t="s">
        <v>1179</v>
      </c>
      <c r="G946" s="823" t="s">
        <v>165</v>
      </c>
      <c r="H946" s="824">
        <v>120261.69960000001</v>
      </c>
      <c r="I946" s="824">
        <v>210457.9743</v>
      </c>
      <c r="J946" s="824">
        <v>156532.59599999999</v>
      </c>
      <c r="K946" s="824">
        <v>273932.04300000001</v>
      </c>
      <c r="L946" s="824">
        <v>188396.671</v>
      </c>
      <c r="M946" s="824">
        <v>329694.17420000001</v>
      </c>
      <c r="N946" s="824">
        <v>226642.76939999999</v>
      </c>
      <c r="O946" s="824">
        <v>396624.84649999999</v>
      </c>
      <c r="P946" s="824">
        <v>267107.72560000001</v>
      </c>
      <c r="Q946" s="824">
        <v>467438.51980000001</v>
      </c>
      <c r="R946" s="824">
        <v>292825.0588</v>
      </c>
      <c r="S946" s="824">
        <v>512443.8529</v>
      </c>
      <c r="T946" s="824">
        <v>317761.47600000002</v>
      </c>
      <c r="U946" s="824">
        <v>556082.58310000005</v>
      </c>
    </row>
    <row r="947" spans="1:21" ht="14.5">
      <c r="A947" s="823" t="s">
        <v>1184</v>
      </c>
      <c r="B947" s="823" t="s">
        <v>267</v>
      </c>
      <c r="C947" s="823" t="s">
        <v>281</v>
      </c>
      <c r="D947" s="823" t="s">
        <v>485</v>
      </c>
      <c r="E947" s="823" t="s">
        <v>1079</v>
      </c>
      <c r="F947" s="823" t="s">
        <v>1180</v>
      </c>
      <c r="G947" s="823" t="s">
        <v>19</v>
      </c>
      <c r="H947" s="824">
        <v>105102.3245</v>
      </c>
      <c r="I947" s="824">
        <v>183929.06779999999</v>
      </c>
      <c r="J947" s="824">
        <v>138254.72089999999</v>
      </c>
      <c r="K947" s="824">
        <v>241945.76149999999</v>
      </c>
      <c r="L947" s="824">
        <v>168683.29579999999</v>
      </c>
      <c r="M947" s="824">
        <v>295195.76760000002</v>
      </c>
      <c r="N947" s="824">
        <v>207931.76930000001</v>
      </c>
      <c r="O947" s="824">
        <v>363880.59620000003</v>
      </c>
      <c r="P947" s="824">
        <v>247431.4754</v>
      </c>
      <c r="Q947" s="824">
        <v>433005.08199999999</v>
      </c>
      <c r="R947" s="824">
        <v>272944.62119999999</v>
      </c>
      <c r="S947" s="824">
        <v>477653.087</v>
      </c>
      <c r="T947" s="824">
        <v>297188.03830000001</v>
      </c>
      <c r="U947" s="824">
        <v>520079.06709999999</v>
      </c>
    </row>
    <row r="948" spans="1:21" ht="14.5">
      <c r="A948" s="823" t="s">
        <v>1184</v>
      </c>
      <c r="B948" s="823" t="s">
        <v>267</v>
      </c>
      <c r="C948" s="823" t="s">
        <v>281</v>
      </c>
      <c r="D948" s="823" t="s">
        <v>485</v>
      </c>
      <c r="E948" s="823" t="s">
        <v>1079</v>
      </c>
      <c r="F948" s="823" t="s">
        <v>1181</v>
      </c>
      <c r="G948" s="823" t="s">
        <v>44</v>
      </c>
      <c r="H948" s="824">
        <v>91625.170199999993</v>
      </c>
      <c r="I948" s="824">
        <v>160344.04800000001</v>
      </c>
      <c r="J948" s="824">
        <v>124425.62330000001</v>
      </c>
      <c r="K948" s="824">
        <v>217744.84080000001</v>
      </c>
      <c r="L948" s="824">
        <v>157133.51130000001</v>
      </c>
      <c r="M948" s="824">
        <v>274983.64480000001</v>
      </c>
      <c r="N948" s="824">
        <v>206660.14850000001</v>
      </c>
      <c r="O948" s="824">
        <v>361655.2598</v>
      </c>
      <c r="P948" s="824">
        <v>255652.18549999999</v>
      </c>
      <c r="Q948" s="824">
        <v>447391.3247</v>
      </c>
      <c r="R948" s="824">
        <v>287719.54369999998</v>
      </c>
      <c r="S948" s="824">
        <v>503509.20130000002</v>
      </c>
      <c r="T948" s="824">
        <v>319311.70169999998</v>
      </c>
      <c r="U948" s="824">
        <v>558795.47790000006</v>
      </c>
    </row>
    <row r="949" spans="1:21" ht="14.5">
      <c r="A949" s="823" t="s">
        <v>1184</v>
      </c>
      <c r="B949" s="823" t="s">
        <v>267</v>
      </c>
      <c r="C949" s="823" t="s">
        <v>281</v>
      </c>
      <c r="D949" s="823" t="s">
        <v>485</v>
      </c>
      <c r="E949" s="823" t="s">
        <v>1079</v>
      </c>
      <c r="F949" s="823" t="s">
        <v>1182</v>
      </c>
      <c r="G949" s="823" t="s">
        <v>21</v>
      </c>
      <c r="H949" s="824">
        <v>104222.1651</v>
      </c>
      <c r="I949" s="824">
        <v>166755.46660000001</v>
      </c>
      <c r="J949" s="824">
        <v>145911.03099999999</v>
      </c>
      <c r="K949" s="824">
        <v>233457.6532</v>
      </c>
      <c r="L949" s="824">
        <v>187599.89720000001</v>
      </c>
      <c r="M949" s="824">
        <v>300159.83990000002</v>
      </c>
      <c r="N949" s="824">
        <v>250133.19620000001</v>
      </c>
      <c r="O949" s="824">
        <v>400213.11979999999</v>
      </c>
      <c r="P949" s="824">
        <v>312666.4952</v>
      </c>
      <c r="Q949" s="824">
        <v>500266.39970000001</v>
      </c>
      <c r="R949" s="824">
        <v>354355.36129999999</v>
      </c>
      <c r="S949" s="824">
        <v>566968.58640000003</v>
      </c>
      <c r="T949" s="824">
        <v>396044.22720000002</v>
      </c>
      <c r="U949" s="824">
        <v>633670.77300000004</v>
      </c>
    </row>
    <row r="950" spans="1:21" ht="14.5">
      <c r="A950" s="823" t="s">
        <v>1184</v>
      </c>
      <c r="B950" s="823" t="s">
        <v>267</v>
      </c>
      <c r="C950" s="823" t="s">
        <v>281</v>
      </c>
      <c r="D950" s="823" t="s">
        <v>485</v>
      </c>
      <c r="E950" s="823" t="s">
        <v>287</v>
      </c>
      <c r="F950" s="823" t="s">
        <v>1179</v>
      </c>
      <c r="G950" s="823" t="s">
        <v>165</v>
      </c>
      <c r="H950" s="824">
        <v>120839.4278</v>
      </c>
      <c r="I950" s="824">
        <v>211468.99859999999</v>
      </c>
      <c r="J950" s="824">
        <v>157184.45060000001</v>
      </c>
      <c r="K950" s="824">
        <v>275072.78850000002</v>
      </c>
      <c r="L950" s="824">
        <v>189112.35140000001</v>
      </c>
      <c r="M950" s="824">
        <v>330946.61489999999</v>
      </c>
      <c r="N950" s="824">
        <v>227391.4852</v>
      </c>
      <c r="O950" s="824">
        <v>397935.0992</v>
      </c>
      <c r="P950" s="824">
        <v>267916.41619999998</v>
      </c>
      <c r="Q950" s="824">
        <v>468853.72830000002</v>
      </c>
      <c r="R950" s="824">
        <v>293679.13780000003</v>
      </c>
      <c r="S950" s="824">
        <v>513938.49119999999</v>
      </c>
      <c r="T950" s="824">
        <v>318610.02899999998</v>
      </c>
      <c r="U950" s="824">
        <v>557567.55059999996</v>
      </c>
    </row>
    <row r="951" spans="1:21" ht="14.5">
      <c r="A951" s="823" t="s">
        <v>1184</v>
      </c>
      <c r="B951" s="823" t="s">
        <v>267</v>
      </c>
      <c r="C951" s="823" t="s">
        <v>281</v>
      </c>
      <c r="D951" s="823" t="s">
        <v>485</v>
      </c>
      <c r="E951" s="823" t="s">
        <v>287</v>
      </c>
      <c r="F951" s="823" t="s">
        <v>1180</v>
      </c>
      <c r="G951" s="823" t="s">
        <v>19</v>
      </c>
      <c r="H951" s="824">
        <v>105983.2398</v>
      </c>
      <c r="I951" s="824">
        <v>185470.6697</v>
      </c>
      <c r="J951" s="824">
        <v>139272.13260000001</v>
      </c>
      <c r="K951" s="824">
        <v>243726.23199999999</v>
      </c>
      <c r="L951" s="824">
        <v>169793.24340000001</v>
      </c>
      <c r="M951" s="824">
        <v>297138.17580000003</v>
      </c>
      <c r="N951" s="824">
        <v>209054.7047</v>
      </c>
      <c r="O951" s="824">
        <v>365845.73320000002</v>
      </c>
      <c r="P951" s="824">
        <v>248633.69070000001</v>
      </c>
      <c r="Q951" s="824">
        <v>435108.95860000001</v>
      </c>
      <c r="R951" s="824">
        <v>274196.30849999998</v>
      </c>
      <c r="S951" s="824">
        <v>479843.53989999997</v>
      </c>
      <c r="T951" s="824">
        <v>298448.05959999998</v>
      </c>
      <c r="U951" s="824">
        <v>522284.10430000001</v>
      </c>
    </row>
    <row r="952" spans="1:21" ht="14.5">
      <c r="A952" s="823" t="s">
        <v>1184</v>
      </c>
      <c r="B952" s="823" t="s">
        <v>267</v>
      </c>
      <c r="C952" s="823" t="s">
        <v>281</v>
      </c>
      <c r="D952" s="823" t="s">
        <v>485</v>
      </c>
      <c r="E952" s="823" t="s">
        <v>287</v>
      </c>
      <c r="F952" s="823" t="s">
        <v>1181</v>
      </c>
      <c r="G952" s="823" t="s">
        <v>44</v>
      </c>
      <c r="H952" s="824">
        <v>92787.683000000005</v>
      </c>
      <c r="I952" s="824">
        <v>162378.44519999999</v>
      </c>
      <c r="J952" s="824">
        <v>126130.1333</v>
      </c>
      <c r="K952" s="824">
        <v>220727.73329999999</v>
      </c>
      <c r="L952" s="824">
        <v>159381.86989999999</v>
      </c>
      <c r="M952" s="824">
        <v>278918.27240000002</v>
      </c>
      <c r="N952" s="824">
        <v>209714.98389999999</v>
      </c>
      <c r="O952" s="824">
        <v>367001.2219</v>
      </c>
      <c r="P952" s="824">
        <v>259524.18979999999</v>
      </c>
      <c r="Q952" s="824">
        <v>454167.3321</v>
      </c>
      <c r="R952" s="824">
        <v>292148.2071</v>
      </c>
      <c r="S952" s="824">
        <v>511259.36239999998</v>
      </c>
      <c r="T952" s="824">
        <v>324306.52830000001</v>
      </c>
      <c r="U952" s="824">
        <v>567536.42449999996</v>
      </c>
    </row>
    <row r="953" spans="1:21" ht="14.5">
      <c r="A953" s="823" t="s">
        <v>1184</v>
      </c>
      <c r="B953" s="823" t="s">
        <v>267</v>
      </c>
      <c r="C953" s="823" t="s">
        <v>281</v>
      </c>
      <c r="D953" s="823" t="s">
        <v>485</v>
      </c>
      <c r="E953" s="823" t="s">
        <v>287</v>
      </c>
      <c r="F953" s="823" t="s">
        <v>1182</v>
      </c>
      <c r="G953" s="823" t="s">
        <v>21</v>
      </c>
      <c r="H953" s="824">
        <v>104673.2075</v>
      </c>
      <c r="I953" s="824">
        <v>167477.13449999999</v>
      </c>
      <c r="J953" s="824">
        <v>146542.49040000001</v>
      </c>
      <c r="K953" s="824">
        <v>234467.98809999999</v>
      </c>
      <c r="L953" s="824">
        <v>188411.77340000001</v>
      </c>
      <c r="M953" s="824">
        <v>301458.8419</v>
      </c>
      <c r="N953" s="824">
        <v>251215.69779999999</v>
      </c>
      <c r="O953" s="824">
        <v>401945.1226</v>
      </c>
      <c r="P953" s="824">
        <v>314019.62229999999</v>
      </c>
      <c r="Q953" s="824">
        <v>502431.4032</v>
      </c>
      <c r="R953" s="824">
        <v>355888.90529999998</v>
      </c>
      <c r="S953" s="824">
        <v>569422.25690000004</v>
      </c>
      <c r="T953" s="824">
        <v>397758.18829999998</v>
      </c>
      <c r="U953" s="824">
        <v>636413.11069999996</v>
      </c>
    </row>
    <row r="954" spans="1:21" ht="14.5">
      <c r="A954" s="823" t="s">
        <v>1184</v>
      </c>
      <c r="B954" s="823" t="s">
        <v>267</v>
      </c>
      <c r="C954" s="823" t="s">
        <v>281</v>
      </c>
      <c r="D954" s="823" t="s">
        <v>485</v>
      </c>
      <c r="E954" s="823" t="s">
        <v>1080</v>
      </c>
      <c r="F954" s="823" t="s">
        <v>1179</v>
      </c>
      <c r="G954" s="823" t="s">
        <v>165</v>
      </c>
      <c r="H954" s="824">
        <v>118320.06389999999</v>
      </c>
      <c r="I954" s="824">
        <v>207060.11180000001</v>
      </c>
      <c r="J954" s="824">
        <v>153949.44089999999</v>
      </c>
      <c r="K954" s="824">
        <v>269411.52169999998</v>
      </c>
      <c r="L954" s="824">
        <v>185249.21650000001</v>
      </c>
      <c r="M954" s="824">
        <v>324186.12880000001</v>
      </c>
      <c r="N954" s="824">
        <v>222793.65299999999</v>
      </c>
      <c r="O954" s="824">
        <v>389888.89289999998</v>
      </c>
      <c r="P954" s="824">
        <v>262530.21740000002</v>
      </c>
      <c r="Q954" s="824">
        <v>459427.88050000003</v>
      </c>
      <c r="R954" s="824">
        <v>287788.68609999999</v>
      </c>
      <c r="S954" s="824">
        <v>503630.20069999999</v>
      </c>
      <c r="T954" s="824">
        <v>312252.5025</v>
      </c>
      <c r="U954" s="824">
        <v>546441.87939999998</v>
      </c>
    </row>
    <row r="955" spans="1:21" ht="14.5">
      <c r="A955" s="823" t="s">
        <v>1184</v>
      </c>
      <c r="B955" s="823" t="s">
        <v>267</v>
      </c>
      <c r="C955" s="823" t="s">
        <v>281</v>
      </c>
      <c r="D955" s="823" t="s">
        <v>485</v>
      </c>
      <c r="E955" s="823" t="s">
        <v>1080</v>
      </c>
      <c r="F955" s="823" t="s">
        <v>1180</v>
      </c>
      <c r="G955" s="823" t="s">
        <v>19</v>
      </c>
      <c r="H955" s="824">
        <v>103615.4696</v>
      </c>
      <c r="I955" s="824">
        <v>181327.07180000001</v>
      </c>
      <c r="J955" s="824">
        <v>136219.90150000001</v>
      </c>
      <c r="K955" s="824">
        <v>238384.82759999999</v>
      </c>
      <c r="L955" s="824">
        <v>166127.242</v>
      </c>
      <c r="M955" s="824">
        <v>290722.67340000003</v>
      </c>
      <c r="N955" s="824">
        <v>204643.98240000001</v>
      </c>
      <c r="O955" s="824">
        <v>358126.96919999999</v>
      </c>
      <c r="P955" s="824">
        <v>243444.2542</v>
      </c>
      <c r="Q955" s="824">
        <v>426027.4449</v>
      </c>
      <c r="R955" s="824">
        <v>268504.66090000002</v>
      </c>
      <c r="S955" s="824">
        <v>469883.15669999999</v>
      </c>
      <c r="T955" s="824">
        <v>292296.26730000001</v>
      </c>
      <c r="U955" s="824">
        <v>511518.46789999999</v>
      </c>
    </row>
    <row r="956" spans="1:21" ht="14.5">
      <c r="A956" s="823" t="s">
        <v>1184</v>
      </c>
      <c r="B956" s="823" t="s">
        <v>267</v>
      </c>
      <c r="C956" s="823" t="s">
        <v>281</v>
      </c>
      <c r="D956" s="823" t="s">
        <v>485</v>
      </c>
      <c r="E956" s="823" t="s">
        <v>1080</v>
      </c>
      <c r="F956" s="823" t="s">
        <v>1181</v>
      </c>
      <c r="G956" s="823" t="s">
        <v>44</v>
      </c>
      <c r="H956" s="824">
        <v>90549.362999999998</v>
      </c>
      <c r="I956" s="824">
        <v>158461.38529999999</v>
      </c>
      <c r="J956" s="824">
        <v>123034.98149999999</v>
      </c>
      <c r="K956" s="824">
        <v>215311.21770000001</v>
      </c>
      <c r="L956" s="824">
        <v>155430.81200000001</v>
      </c>
      <c r="M956" s="824">
        <v>272003.92090000003</v>
      </c>
      <c r="N956" s="824">
        <v>204475.4185</v>
      </c>
      <c r="O956" s="824">
        <v>357831.98249999998</v>
      </c>
      <c r="P956" s="824">
        <v>253001.46299999999</v>
      </c>
      <c r="Q956" s="824">
        <v>442752.56030000001</v>
      </c>
      <c r="R956" s="824">
        <v>284775.97940000001</v>
      </c>
      <c r="S956" s="824">
        <v>498357.96399999998</v>
      </c>
      <c r="T956" s="824">
        <v>316089.55170000001</v>
      </c>
      <c r="U956" s="824">
        <v>553156.71550000005</v>
      </c>
    </row>
    <row r="957" spans="1:21" ht="14.5">
      <c r="A957" s="823" t="s">
        <v>1184</v>
      </c>
      <c r="B957" s="823" t="s">
        <v>267</v>
      </c>
      <c r="C957" s="823" t="s">
        <v>281</v>
      </c>
      <c r="D957" s="823" t="s">
        <v>485</v>
      </c>
      <c r="E957" s="823" t="s">
        <v>1080</v>
      </c>
      <c r="F957" s="823" t="s">
        <v>1182</v>
      </c>
      <c r="G957" s="823" t="s">
        <v>21</v>
      </c>
      <c r="H957" s="824">
        <v>102511.76519999999</v>
      </c>
      <c r="I957" s="824">
        <v>164018.82680000001</v>
      </c>
      <c r="J957" s="824">
        <v>143516.4713</v>
      </c>
      <c r="K957" s="824">
        <v>229626.35750000001</v>
      </c>
      <c r="L957" s="824">
        <v>184521.17739999999</v>
      </c>
      <c r="M957" s="824">
        <v>295233.88829999999</v>
      </c>
      <c r="N957" s="824">
        <v>246028.2365</v>
      </c>
      <c r="O957" s="824">
        <v>393645.18430000002</v>
      </c>
      <c r="P957" s="824">
        <v>307535.29560000001</v>
      </c>
      <c r="Q957" s="824">
        <v>492056.4804</v>
      </c>
      <c r="R957" s="824">
        <v>348540.00170000002</v>
      </c>
      <c r="S957" s="824">
        <v>557664.0111</v>
      </c>
      <c r="T957" s="824">
        <v>389544.70779999997</v>
      </c>
      <c r="U957" s="824">
        <v>623271.54180000001</v>
      </c>
    </row>
    <row r="958" spans="1:21" ht="14.5">
      <c r="A958" s="823" t="s">
        <v>1184</v>
      </c>
      <c r="B958" s="823" t="s">
        <v>267</v>
      </c>
      <c r="C958" s="823" t="s">
        <v>281</v>
      </c>
      <c r="D958" s="823" t="s">
        <v>485</v>
      </c>
      <c r="E958" s="823" t="s">
        <v>288</v>
      </c>
      <c r="F958" s="823" t="s">
        <v>1179</v>
      </c>
      <c r="G958" s="823" t="s">
        <v>165</v>
      </c>
      <c r="H958" s="824">
        <v>118967.2758</v>
      </c>
      <c r="I958" s="824">
        <v>208192.73269999999</v>
      </c>
      <c r="J958" s="824">
        <v>154810.4927</v>
      </c>
      <c r="K958" s="824">
        <v>270918.36219999997</v>
      </c>
      <c r="L958" s="824">
        <v>186298.36799999999</v>
      </c>
      <c r="M958" s="824">
        <v>326022.14390000002</v>
      </c>
      <c r="N958" s="824">
        <v>224076.69190000001</v>
      </c>
      <c r="O958" s="824">
        <v>392134.2108</v>
      </c>
      <c r="P958" s="824">
        <v>264056.05349999998</v>
      </c>
      <c r="Q958" s="824">
        <v>462098.09360000002</v>
      </c>
      <c r="R958" s="824">
        <v>289467.47700000001</v>
      </c>
      <c r="S958" s="824">
        <v>506568.08470000001</v>
      </c>
      <c r="T958" s="824">
        <v>314088.82709999999</v>
      </c>
      <c r="U958" s="824">
        <v>549655.4473</v>
      </c>
    </row>
    <row r="959" spans="1:21" ht="14.5">
      <c r="A959" s="823" t="s">
        <v>1184</v>
      </c>
      <c r="B959" s="823" t="s">
        <v>267</v>
      </c>
      <c r="C959" s="823" t="s">
        <v>281</v>
      </c>
      <c r="D959" s="823" t="s">
        <v>485</v>
      </c>
      <c r="E959" s="823" t="s">
        <v>288</v>
      </c>
      <c r="F959" s="823" t="s">
        <v>1180</v>
      </c>
      <c r="G959" s="823" t="s">
        <v>19</v>
      </c>
      <c r="H959" s="824">
        <v>104111.08779999999</v>
      </c>
      <c r="I959" s="824">
        <v>182194.4038</v>
      </c>
      <c r="J959" s="824">
        <v>136898.1747</v>
      </c>
      <c r="K959" s="824">
        <v>239571.80559999999</v>
      </c>
      <c r="L959" s="824">
        <v>166979.26</v>
      </c>
      <c r="M959" s="824">
        <v>292213.70480000001</v>
      </c>
      <c r="N959" s="824">
        <v>205739.91130000001</v>
      </c>
      <c r="O959" s="824">
        <v>360044.84480000002</v>
      </c>
      <c r="P959" s="824">
        <v>244773.32800000001</v>
      </c>
      <c r="Q959" s="824">
        <v>428353.32390000002</v>
      </c>
      <c r="R959" s="824">
        <v>269984.64760000003</v>
      </c>
      <c r="S959" s="824">
        <v>472473.13339999999</v>
      </c>
      <c r="T959" s="824">
        <v>293926.85769999999</v>
      </c>
      <c r="U959" s="824">
        <v>514372.00099999999</v>
      </c>
    </row>
    <row r="960" spans="1:21" ht="14.5">
      <c r="A960" s="823" t="s">
        <v>1184</v>
      </c>
      <c r="B960" s="823" t="s">
        <v>267</v>
      </c>
      <c r="C960" s="823" t="s">
        <v>281</v>
      </c>
      <c r="D960" s="823" t="s">
        <v>485</v>
      </c>
      <c r="E960" s="823" t="s">
        <v>288</v>
      </c>
      <c r="F960" s="823" t="s">
        <v>1181</v>
      </c>
      <c r="G960" s="823" t="s">
        <v>44</v>
      </c>
      <c r="H960" s="824">
        <v>90907.965400000001</v>
      </c>
      <c r="I960" s="824">
        <v>159088.93950000001</v>
      </c>
      <c r="J960" s="824">
        <v>123498.5287</v>
      </c>
      <c r="K960" s="824">
        <v>216122.42540000001</v>
      </c>
      <c r="L960" s="824">
        <v>155998.37839999999</v>
      </c>
      <c r="M960" s="824">
        <v>272997.16220000002</v>
      </c>
      <c r="N960" s="824">
        <v>205203.66190000001</v>
      </c>
      <c r="O960" s="824">
        <v>359106.40820000001</v>
      </c>
      <c r="P960" s="824">
        <v>253885.03719999999</v>
      </c>
      <c r="Q960" s="824">
        <v>444298.81510000001</v>
      </c>
      <c r="R960" s="824">
        <v>285757.16749999998</v>
      </c>
      <c r="S960" s="824">
        <v>500075.04310000001</v>
      </c>
      <c r="T960" s="824">
        <v>317163.6017</v>
      </c>
      <c r="U960" s="824">
        <v>555036.30299999996</v>
      </c>
    </row>
    <row r="961" spans="1:21" ht="14.5">
      <c r="A961" s="823" t="s">
        <v>1184</v>
      </c>
      <c r="B961" s="823" t="s">
        <v>267</v>
      </c>
      <c r="C961" s="823" t="s">
        <v>281</v>
      </c>
      <c r="D961" s="823" t="s">
        <v>485</v>
      </c>
      <c r="E961" s="823" t="s">
        <v>288</v>
      </c>
      <c r="F961" s="823" t="s">
        <v>1182</v>
      </c>
      <c r="G961" s="823" t="s">
        <v>21</v>
      </c>
      <c r="H961" s="824">
        <v>103081.8985</v>
      </c>
      <c r="I961" s="824">
        <v>164931.04010000001</v>
      </c>
      <c r="J961" s="824">
        <v>144314.65779999999</v>
      </c>
      <c r="K961" s="824">
        <v>230903.45610000001</v>
      </c>
      <c r="L961" s="824">
        <v>185547.4173</v>
      </c>
      <c r="M961" s="824">
        <v>296875.87209999998</v>
      </c>
      <c r="N961" s="824">
        <v>247396.5564</v>
      </c>
      <c r="O961" s="824">
        <v>395834.49619999999</v>
      </c>
      <c r="P961" s="824">
        <v>309245.69549999997</v>
      </c>
      <c r="Q961" s="824">
        <v>494793.1201</v>
      </c>
      <c r="R961" s="824">
        <v>350478.45490000001</v>
      </c>
      <c r="S961" s="824">
        <v>560765.53619999997</v>
      </c>
      <c r="T961" s="824">
        <v>391711.21429999999</v>
      </c>
      <c r="U961" s="824">
        <v>626737.95220000006</v>
      </c>
    </row>
    <row r="962" spans="1:21" ht="14.5">
      <c r="A962" s="823" t="s">
        <v>1184</v>
      </c>
      <c r="B962" s="823" t="s">
        <v>267</v>
      </c>
      <c r="C962" s="823" t="s">
        <v>281</v>
      </c>
      <c r="D962" s="823" t="s">
        <v>485</v>
      </c>
      <c r="E962" s="823" t="s">
        <v>289</v>
      </c>
      <c r="F962" s="823" t="s">
        <v>1179</v>
      </c>
      <c r="G962" s="823" t="s">
        <v>165</v>
      </c>
      <c r="H962" s="824">
        <v>119614.4877</v>
      </c>
      <c r="I962" s="824">
        <v>209325.3535</v>
      </c>
      <c r="J962" s="824">
        <v>155671.54440000001</v>
      </c>
      <c r="K962" s="824">
        <v>272425.20260000002</v>
      </c>
      <c r="L962" s="824">
        <v>187347.51949999999</v>
      </c>
      <c r="M962" s="824">
        <v>327858.15909999999</v>
      </c>
      <c r="N962" s="824">
        <v>225359.73069999999</v>
      </c>
      <c r="O962" s="824">
        <v>394379.52860000002</v>
      </c>
      <c r="P962" s="824">
        <v>265581.88959999999</v>
      </c>
      <c r="Q962" s="824">
        <v>464768.30670000002</v>
      </c>
      <c r="R962" s="824">
        <v>291146.26789999998</v>
      </c>
      <c r="S962" s="824">
        <v>509505.96889999998</v>
      </c>
      <c r="T962" s="824">
        <v>315925.15159999998</v>
      </c>
      <c r="U962" s="824">
        <v>552869.01520000002</v>
      </c>
    </row>
    <row r="963" spans="1:21" ht="14.5">
      <c r="A963" s="823" t="s">
        <v>1184</v>
      </c>
      <c r="B963" s="823" t="s">
        <v>267</v>
      </c>
      <c r="C963" s="823" t="s">
        <v>281</v>
      </c>
      <c r="D963" s="823" t="s">
        <v>485</v>
      </c>
      <c r="E963" s="823" t="s">
        <v>289</v>
      </c>
      <c r="F963" s="823" t="s">
        <v>1180</v>
      </c>
      <c r="G963" s="823" t="s">
        <v>19</v>
      </c>
      <c r="H963" s="824">
        <v>104606.7061</v>
      </c>
      <c r="I963" s="824">
        <v>183061.73579999999</v>
      </c>
      <c r="J963" s="824">
        <v>137576.44769999999</v>
      </c>
      <c r="K963" s="824">
        <v>240758.78349999999</v>
      </c>
      <c r="L963" s="824">
        <v>167831.27789999999</v>
      </c>
      <c r="M963" s="824">
        <v>293704.73629999999</v>
      </c>
      <c r="N963" s="824">
        <v>206835.84030000001</v>
      </c>
      <c r="O963" s="824">
        <v>361962.7205</v>
      </c>
      <c r="P963" s="824">
        <v>246102.40169999999</v>
      </c>
      <c r="Q963" s="824">
        <v>430679.20299999998</v>
      </c>
      <c r="R963" s="824">
        <v>271464.63439999998</v>
      </c>
      <c r="S963" s="824">
        <v>475063.1102</v>
      </c>
      <c r="T963" s="824">
        <v>295557.44809999998</v>
      </c>
      <c r="U963" s="824">
        <v>517225.53409999999</v>
      </c>
    </row>
    <row r="964" spans="1:21" ht="14.5">
      <c r="A964" s="823" t="s">
        <v>1184</v>
      </c>
      <c r="B964" s="823" t="s">
        <v>267</v>
      </c>
      <c r="C964" s="823" t="s">
        <v>281</v>
      </c>
      <c r="D964" s="823" t="s">
        <v>485</v>
      </c>
      <c r="E964" s="823" t="s">
        <v>289</v>
      </c>
      <c r="F964" s="823" t="s">
        <v>1181</v>
      </c>
      <c r="G964" s="823" t="s">
        <v>44</v>
      </c>
      <c r="H964" s="824">
        <v>91266.567899999995</v>
      </c>
      <c r="I964" s="824">
        <v>159716.49369999999</v>
      </c>
      <c r="J964" s="824">
        <v>123962.07610000001</v>
      </c>
      <c r="K964" s="824">
        <v>216933.63310000001</v>
      </c>
      <c r="L964" s="824">
        <v>156565.9449</v>
      </c>
      <c r="M964" s="824">
        <v>273990.40350000001</v>
      </c>
      <c r="N964" s="824">
        <v>205931.90520000001</v>
      </c>
      <c r="O964" s="824">
        <v>360380.83409999998</v>
      </c>
      <c r="P964" s="824">
        <v>254768.61139999999</v>
      </c>
      <c r="Q964" s="824">
        <v>445845.0699</v>
      </c>
      <c r="R964" s="824">
        <v>286738.35550000001</v>
      </c>
      <c r="S964" s="824">
        <v>501792.12229999999</v>
      </c>
      <c r="T964" s="824">
        <v>318237.65169999999</v>
      </c>
      <c r="U964" s="824">
        <v>556915.89040000003</v>
      </c>
    </row>
    <row r="965" spans="1:21" ht="14.5">
      <c r="A965" s="823" t="s">
        <v>1184</v>
      </c>
      <c r="B965" s="823" t="s">
        <v>267</v>
      </c>
      <c r="C965" s="823" t="s">
        <v>281</v>
      </c>
      <c r="D965" s="823" t="s">
        <v>485</v>
      </c>
      <c r="E965" s="823" t="s">
        <v>289</v>
      </c>
      <c r="F965" s="823" t="s">
        <v>1182</v>
      </c>
      <c r="G965" s="823" t="s">
        <v>21</v>
      </c>
      <c r="H965" s="824">
        <v>103652.0318</v>
      </c>
      <c r="I965" s="824">
        <v>165843.25339999999</v>
      </c>
      <c r="J965" s="824">
        <v>145112.84450000001</v>
      </c>
      <c r="K965" s="824">
        <v>232180.55470000001</v>
      </c>
      <c r="L965" s="824">
        <v>186573.65719999999</v>
      </c>
      <c r="M965" s="824">
        <v>298517.85600000003</v>
      </c>
      <c r="N965" s="824">
        <v>248764.8763</v>
      </c>
      <c r="O965" s="824">
        <v>398023.80790000001</v>
      </c>
      <c r="P965" s="824">
        <v>310956.09539999999</v>
      </c>
      <c r="Q965" s="824">
        <v>497529.7599</v>
      </c>
      <c r="R965" s="824">
        <v>352416.9081</v>
      </c>
      <c r="S965" s="824">
        <v>563867.06129999994</v>
      </c>
      <c r="T965" s="824">
        <v>393877.72070000001</v>
      </c>
      <c r="U965" s="824">
        <v>630204.36270000006</v>
      </c>
    </row>
    <row r="966" spans="1:21" ht="14.5">
      <c r="A966" s="823" t="s">
        <v>1184</v>
      </c>
      <c r="B966" s="823" t="s">
        <v>267</v>
      </c>
      <c r="C966" s="823" t="s">
        <v>290</v>
      </c>
      <c r="D966" s="823" t="s">
        <v>486</v>
      </c>
      <c r="E966" s="823" t="s">
        <v>1081</v>
      </c>
      <c r="F966" s="823" t="s">
        <v>1179</v>
      </c>
      <c r="G966" s="823" t="s">
        <v>165</v>
      </c>
      <c r="H966" s="824">
        <v>130385.4724</v>
      </c>
      <c r="I966" s="824">
        <v>228174.57680000001</v>
      </c>
      <c r="J966" s="824">
        <v>169612.09299999999</v>
      </c>
      <c r="K966" s="824">
        <v>296821.16279999999</v>
      </c>
      <c r="L966" s="824">
        <v>204071.51730000001</v>
      </c>
      <c r="M966" s="824">
        <v>357125.15519999998</v>
      </c>
      <c r="N966" s="824">
        <v>245390.30480000001</v>
      </c>
      <c r="O966" s="824">
        <v>429433.03330000001</v>
      </c>
      <c r="P966" s="824">
        <v>289130.60759999999</v>
      </c>
      <c r="Q966" s="824">
        <v>505978.56310000003</v>
      </c>
      <c r="R966" s="824">
        <v>316936.66259999998</v>
      </c>
      <c r="S966" s="824">
        <v>554639.15949999995</v>
      </c>
      <c r="T966" s="824">
        <v>343850.08419999998</v>
      </c>
      <c r="U966" s="824">
        <v>601737.64729999995</v>
      </c>
    </row>
    <row r="967" spans="1:21" ht="14.5">
      <c r="A967" s="823" t="s">
        <v>1184</v>
      </c>
      <c r="B967" s="823" t="s">
        <v>267</v>
      </c>
      <c r="C967" s="823" t="s">
        <v>290</v>
      </c>
      <c r="D967" s="823" t="s">
        <v>486</v>
      </c>
      <c r="E967" s="823" t="s">
        <v>1081</v>
      </c>
      <c r="F967" s="823" t="s">
        <v>1180</v>
      </c>
      <c r="G967" s="823" t="s">
        <v>19</v>
      </c>
      <c r="H967" s="824">
        <v>114316.5356</v>
      </c>
      <c r="I967" s="824">
        <v>200053.93729999999</v>
      </c>
      <c r="J967" s="824">
        <v>150237.54629999999</v>
      </c>
      <c r="K967" s="824">
        <v>262915.70610000001</v>
      </c>
      <c r="L967" s="824">
        <v>183175.3407</v>
      </c>
      <c r="M967" s="824">
        <v>320556.84620000003</v>
      </c>
      <c r="N967" s="824">
        <v>225556.64559999999</v>
      </c>
      <c r="O967" s="824">
        <v>394724.1299</v>
      </c>
      <c r="P967" s="824">
        <v>268273.78340000001</v>
      </c>
      <c r="Q967" s="824">
        <v>469479.12099999998</v>
      </c>
      <c r="R967" s="824">
        <v>295863.39980000001</v>
      </c>
      <c r="S967" s="824">
        <v>517760.94959999999</v>
      </c>
      <c r="T967" s="824">
        <v>322042.2414</v>
      </c>
      <c r="U967" s="824">
        <v>563573.92249999999</v>
      </c>
    </row>
    <row r="968" spans="1:21" ht="14.5">
      <c r="A968" s="823" t="s">
        <v>1184</v>
      </c>
      <c r="B968" s="823" t="s">
        <v>267</v>
      </c>
      <c r="C968" s="823" t="s">
        <v>290</v>
      </c>
      <c r="D968" s="823" t="s">
        <v>486</v>
      </c>
      <c r="E968" s="823" t="s">
        <v>1081</v>
      </c>
      <c r="F968" s="823" t="s">
        <v>1181</v>
      </c>
      <c r="G968" s="823" t="s">
        <v>44</v>
      </c>
      <c r="H968" s="824">
        <v>100042.5048</v>
      </c>
      <c r="I968" s="824">
        <v>175074.3835</v>
      </c>
      <c r="J968" s="824">
        <v>135978.91510000001</v>
      </c>
      <c r="K968" s="824">
        <v>237963.10140000001</v>
      </c>
      <c r="L968" s="824">
        <v>171817.20629999999</v>
      </c>
      <c r="M968" s="824">
        <v>300680.11109999998</v>
      </c>
      <c r="N968" s="824">
        <v>226067.33670000001</v>
      </c>
      <c r="O968" s="824">
        <v>395617.83919999999</v>
      </c>
      <c r="P968" s="824">
        <v>279750.79090000002</v>
      </c>
      <c r="Q968" s="824">
        <v>489563.88410000002</v>
      </c>
      <c r="R968" s="824">
        <v>314910.12050000002</v>
      </c>
      <c r="S968" s="824">
        <v>551092.71089999995</v>
      </c>
      <c r="T968" s="824">
        <v>349565.73800000001</v>
      </c>
      <c r="U968" s="824">
        <v>611740.0416</v>
      </c>
    </row>
    <row r="969" spans="1:21" ht="14.5">
      <c r="A969" s="823" t="s">
        <v>1184</v>
      </c>
      <c r="B969" s="823" t="s">
        <v>267</v>
      </c>
      <c r="C969" s="823" t="s">
        <v>290</v>
      </c>
      <c r="D969" s="823" t="s">
        <v>486</v>
      </c>
      <c r="E969" s="823" t="s">
        <v>1081</v>
      </c>
      <c r="F969" s="823" t="s">
        <v>1182</v>
      </c>
      <c r="G969" s="823" t="s">
        <v>21</v>
      </c>
      <c r="H969" s="824">
        <v>112947.32369999999</v>
      </c>
      <c r="I969" s="824">
        <v>180715.7205</v>
      </c>
      <c r="J969" s="824">
        <v>158126.25320000001</v>
      </c>
      <c r="K969" s="824">
        <v>253002.00880000001</v>
      </c>
      <c r="L969" s="824">
        <v>203305.1827</v>
      </c>
      <c r="M969" s="824">
        <v>325288.29710000003</v>
      </c>
      <c r="N969" s="824">
        <v>271073.57689999999</v>
      </c>
      <c r="O969" s="824">
        <v>433717.72940000001</v>
      </c>
      <c r="P969" s="824">
        <v>338841.97100000002</v>
      </c>
      <c r="Q969" s="824">
        <v>542147.16170000006</v>
      </c>
      <c r="R969" s="824">
        <v>384020.90049999999</v>
      </c>
      <c r="S969" s="824">
        <v>614433.44999999995</v>
      </c>
      <c r="T969" s="824">
        <v>429199.82990000001</v>
      </c>
      <c r="U969" s="824">
        <v>686719.73829999997</v>
      </c>
    </row>
    <row r="970" spans="1:21" ht="14.5">
      <c r="A970" s="823" t="s">
        <v>1184</v>
      </c>
      <c r="B970" s="823" t="s">
        <v>267</v>
      </c>
      <c r="C970" s="823" t="s">
        <v>290</v>
      </c>
      <c r="D970" s="823" t="s">
        <v>486</v>
      </c>
      <c r="E970" s="823" t="s">
        <v>291</v>
      </c>
      <c r="F970" s="823" t="s">
        <v>1179</v>
      </c>
      <c r="G970" s="823" t="s">
        <v>165</v>
      </c>
      <c r="H970" s="824">
        <v>133575.21460000001</v>
      </c>
      <c r="I970" s="824">
        <v>233756.62549999999</v>
      </c>
      <c r="J970" s="824">
        <v>173777.89379999999</v>
      </c>
      <c r="K970" s="824">
        <v>304111.31420000002</v>
      </c>
      <c r="L970" s="824">
        <v>209094.96950000001</v>
      </c>
      <c r="M970" s="824">
        <v>365916.19660000002</v>
      </c>
      <c r="N970" s="824">
        <v>251449.29440000001</v>
      </c>
      <c r="O970" s="824">
        <v>440036.26500000001</v>
      </c>
      <c r="P970" s="824">
        <v>296281.70390000002</v>
      </c>
      <c r="Q970" s="824">
        <v>518492.98180000001</v>
      </c>
      <c r="R970" s="824">
        <v>324780.8236</v>
      </c>
      <c r="S970" s="824">
        <v>568366.44149999996</v>
      </c>
      <c r="T970" s="824">
        <v>352373.2083</v>
      </c>
      <c r="U970" s="824">
        <v>616653.11450000003</v>
      </c>
    </row>
    <row r="971" spans="1:21" ht="14.5">
      <c r="A971" s="823" t="s">
        <v>1184</v>
      </c>
      <c r="B971" s="823" t="s">
        <v>267</v>
      </c>
      <c r="C971" s="823" t="s">
        <v>290</v>
      </c>
      <c r="D971" s="823" t="s">
        <v>486</v>
      </c>
      <c r="E971" s="823" t="s">
        <v>291</v>
      </c>
      <c r="F971" s="823" t="s">
        <v>1180</v>
      </c>
      <c r="G971" s="823" t="s">
        <v>19</v>
      </c>
      <c r="H971" s="824">
        <v>117051.4952</v>
      </c>
      <c r="I971" s="824">
        <v>204840.11660000001</v>
      </c>
      <c r="J971" s="824">
        <v>153855.00930000001</v>
      </c>
      <c r="K971" s="824">
        <v>269246.26620000001</v>
      </c>
      <c r="L971" s="824">
        <v>187607.38990000001</v>
      </c>
      <c r="M971" s="824">
        <v>328312.93229999999</v>
      </c>
      <c r="N971" s="824">
        <v>231054.30350000001</v>
      </c>
      <c r="O971" s="824">
        <v>404345.03110000002</v>
      </c>
      <c r="P971" s="824">
        <v>274834.5906</v>
      </c>
      <c r="Q971" s="824">
        <v>480960.53340000001</v>
      </c>
      <c r="R971" s="824">
        <v>303111.1459</v>
      </c>
      <c r="S971" s="824">
        <v>530444.50540000002</v>
      </c>
      <c r="T971" s="824">
        <v>329948.1605</v>
      </c>
      <c r="U971" s="824">
        <v>577409.28090000001</v>
      </c>
    </row>
    <row r="972" spans="1:21" ht="14.5">
      <c r="A972" s="823" t="s">
        <v>1184</v>
      </c>
      <c r="B972" s="823" t="s">
        <v>267</v>
      </c>
      <c r="C972" s="823" t="s">
        <v>290</v>
      </c>
      <c r="D972" s="823" t="s">
        <v>486</v>
      </c>
      <c r="E972" s="823" t="s">
        <v>291</v>
      </c>
      <c r="F972" s="823" t="s">
        <v>1181</v>
      </c>
      <c r="G972" s="823" t="s">
        <v>44</v>
      </c>
      <c r="H972" s="824">
        <v>102371.45879999999</v>
      </c>
      <c r="I972" s="824">
        <v>179150.05300000001</v>
      </c>
      <c r="J972" s="824">
        <v>139123.96189999999</v>
      </c>
      <c r="K972" s="824">
        <v>243466.93340000001</v>
      </c>
      <c r="L972" s="824">
        <v>175775.56909999999</v>
      </c>
      <c r="M972" s="824">
        <v>307607.24589999998</v>
      </c>
      <c r="N972" s="824">
        <v>231259.61730000001</v>
      </c>
      <c r="O972" s="824">
        <v>404704.33039999998</v>
      </c>
      <c r="P972" s="824">
        <v>286160.95150000002</v>
      </c>
      <c r="Q972" s="824">
        <v>500781.66519999999</v>
      </c>
      <c r="R972" s="824">
        <v>322114.38099999999</v>
      </c>
      <c r="S972" s="824">
        <v>563700.16680000001</v>
      </c>
      <c r="T972" s="824">
        <v>357549.84240000002</v>
      </c>
      <c r="U972" s="824">
        <v>625712.22420000006</v>
      </c>
    </row>
    <row r="973" spans="1:21" ht="14.5">
      <c r="A973" s="823" t="s">
        <v>1184</v>
      </c>
      <c r="B973" s="823" t="s">
        <v>267</v>
      </c>
      <c r="C973" s="823" t="s">
        <v>290</v>
      </c>
      <c r="D973" s="823" t="s">
        <v>486</v>
      </c>
      <c r="E973" s="823" t="s">
        <v>291</v>
      </c>
      <c r="F973" s="823" t="s">
        <v>1182</v>
      </c>
      <c r="G973" s="823" t="s">
        <v>21</v>
      </c>
      <c r="H973" s="824">
        <v>115718.6009</v>
      </c>
      <c r="I973" s="824">
        <v>185149.76420000001</v>
      </c>
      <c r="J973" s="824">
        <v>162006.04120000001</v>
      </c>
      <c r="K973" s="824">
        <v>259209.6697</v>
      </c>
      <c r="L973" s="824">
        <v>208293.48149999999</v>
      </c>
      <c r="M973" s="824">
        <v>333269.57539999997</v>
      </c>
      <c r="N973" s="824">
        <v>277724.64199999999</v>
      </c>
      <c r="O973" s="824">
        <v>444359.4338</v>
      </c>
      <c r="P973" s="824">
        <v>347155.8026</v>
      </c>
      <c r="Q973" s="824">
        <v>555449.29229999997</v>
      </c>
      <c r="R973" s="824">
        <v>393443.24290000001</v>
      </c>
      <c r="S973" s="824">
        <v>629509.19799999997</v>
      </c>
      <c r="T973" s="824">
        <v>439730.68329999998</v>
      </c>
      <c r="U973" s="824">
        <v>703569.10360000003</v>
      </c>
    </row>
    <row r="974" spans="1:21" ht="14.5">
      <c r="A974" s="823" t="s">
        <v>1184</v>
      </c>
      <c r="B974" s="823" t="s">
        <v>267</v>
      </c>
      <c r="C974" s="823" t="s">
        <v>290</v>
      </c>
      <c r="D974" s="823" t="s">
        <v>486</v>
      </c>
      <c r="E974" s="823" t="s">
        <v>292</v>
      </c>
      <c r="F974" s="823" t="s">
        <v>1179</v>
      </c>
      <c r="G974" s="823" t="s">
        <v>165</v>
      </c>
      <c r="H974" s="824">
        <v>133528.88959999999</v>
      </c>
      <c r="I974" s="824">
        <v>233675.55679999999</v>
      </c>
      <c r="J974" s="824">
        <v>173638.42600000001</v>
      </c>
      <c r="K974" s="824">
        <v>303867.24540000001</v>
      </c>
      <c r="L974" s="824">
        <v>208872.65169999999</v>
      </c>
      <c r="M974" s="824">
        <v>365527.14049999998</v>
      </c>
      <c r="N974" s="824">
        <v>251093.07459999999</v>
      </c>
      <c r="O974" s="824">
        <v>439412.88059999997</v>
      </c>
      <c r="P974" s="824">
        <v>295803.6018</v>
      </c>
      <c r="Q974" s="824">
        <v>517656.30320000002</v>
      </c>
      <c r="R974" s="824">
        <v>324231.01010000001</v>
      </c>
      <c r="S974" s="824">
        <v>567404.26780000003</v>
      </c>
      <c r="T974" s="824">
        <v>351714.68780000001</v>
      </c>
      <c r="U974" s="824">
        <v>615500.70369999995</v>
      </c>
    </row>
    <row r="975" spans="1:21" ht="14.5">
      <c r="A975" s="823" t="s">
        <v>1184</v>
      </c>
      <c r="B975" s="823" t="s">
        <v>267</v>
      </c>
      <c r="C975" s="823" t="s">
        <v>290</v>
      </c>
      <c r="D975" s="823" t="s">
        <v>486</v>
      </c>
      <c r="E975" s="823" t="s">
        <v>292</v>
      </c>
      <c r="F975" s="823" t="s">
        <v>1180</v>
      </c>
      <c r="G975" s="823" t="s">
        <v>19</v>
      </c>
      <c r="H975" s="824">
        <v>117308.35739999999</v>
      </c>
      <c r="I975" s="824">
        <v>205289.62549999999</v>
      </c>
      <c r="J975" s="824">
        <v>154081.09849999999</v>
      </c>
      <c r="K975" s="824">
        <v>269641.92249999999</v>
      </c>
      <c r="L975" s="824">
        <v>187779.33919999999</v>
      </c>
      <c r="M975" s="824">
        <v>328613.84360000002</v>
      </c>
      <c r="N975" s="824">
        <v>231072.30350000001</v>
      </c>
      <c r="O975" s="824">
        <v>404376.53100000002</v>
      </c>
      <c r="P975" s="824">
        <v>274750.01309999998</v>
      </c>
      <c r="Q975" s="824">
        <v>480812.52289999998</v>
      </c>
      <c r="R975" s="824">
        <v>302958.94079999998</v>
      </c>
      <c r="S975" s="824">
        <v>530178.14639999997</v>
      </c>
      <c r="T975" s="824">
        <v>329701.10840000003</v>
      </c>
      <c r="U975" s="824">
        <v>576976.93980000005</v>
      </c>
    </row>
    <row r="976" spans="1:21" ht="14.5">
      <c r="A976" s="823" t="s">
        <v>1184</v>
      </c>
      <c r="B976" s="823" t="s">
        <v>267</v>
      </c>
      <c r="C976" s="823" t="s">
        <v>290</v>
      </c>
      <c r="D976" s="823" t="s">
        <v>486</v>
      </c>
      <c r="E976" s="823" t="s">
        <v>292</v>
      </c>
      <c r="F976" s="823" t="s">
        <v>1181</v>
      </c>
      <c r="G976" s="823" t="s">
        <v>44</v>
      </c>
      <c r="H976" s="824">
        <v>102907.39659999999</v>
      </c>
      <c r="I976" s="824">
        <v>180087.94409999999</v>
      </c>
      <c r="J976" s="824">
        <v>139951.26689999999</v>
      </c>
      <c r="K976" s="824">
        <v>244914.71710000001</v>
      </c>
      <c r="L976" s="824">
        <v>176896.09270000001</v>
      </c>
      <c r="M976" s="824">
        <v>309568.16220000002</v>
      </c>
      <c r="N976" s="824">
        <v>232810.6727</v>
      </c>
      <c r="O976" s="824">
        <v>407418.67739999999</v>
      </c>
      <c r="P976" s="824">
        <v>288153.23080000002</v>
      </c>
      <c r="Q976" s="824">
        <v>504268.15389999998</v>
      </c>
      <c r="R976" s="824">
        <v>324412.68949999998</v>
      </c>
      <c r="S976" s="824">
        <v>567722.20660000003</v>
      </c>
      <c r="T976" s="824">
        <v>360163.68400000001</v>
      </c>
      <c r="U976" s="824">
        <v>630286.44720000005</v>
      </c>
    </row>
    <row r="977" spans="1:21" ht="14.5">
      <c r="A977" s="823" t="s">
        <v>1184</v>
      </c>
      <c r="B977" s="823" t="s">
        <v>267</v>
      </c>
      <c r="C977" s="823" t="s">
        <v>290</v>
      </c>
      <c r="D977" s="823" t="s">
        <v>486</v>
      </c>
      <c r="E977" s="823" t="s">
        <v>292</v>
      </c>
      <c r="F977" s="823" t="s">
        <v>1182</v>
      </c>
      <c r="G977" s="823" t="s">
        <v>21</v>
      </c>
      <c r="H977" s="824">
        <v>115639.20480000001</v>
      </c>
      <c r="I977" s="824">
        <v>185022.73050000001</v>
      </c>
      <c r="J977" s="824">
        <v>161894.8867</v>
      </c>
      <c r="K977" s="824">
        <v>259031.82260000001</v>
      </c>
      <c r="L977" s="824">
        <v>208150.5687</v>
      </c>
      <c r="M977" s="824">
        <v>333040.91480000003</v>
      </c>
      <c r="N977" s="824">
        <v>277534.09149999998</v>
      </c>
      <c r="O977" s="824">
        <v>444054.55300000001</v>
      </c>
      <c r="P977" s="824">
        <v>346917.61440000002</v>
      </c>
      <c r="Q977" s="824">
        <v>555068.19129999995</v>
      </c>
      <c r="R977" s="824">
        <v>393173.29639999999</v>
      </c>
      <c r="S977" s="824">
        <v>629077.28350000002</v>
      </c>
      <c r="T977" s="824">
        <v>439428.97820000001</v>
      </c>
      <c r="U977" s="824">
        <v>703086.37560000003</v>
      </c>
    </row>
    <row r="978" spans="1:21" ht="14.5">
      <c r="A978" s="823" t="s">
        <v>1184</v>
      </c>
      <c r="B978" s="823" t="s">
        <v>267</v>
      </c>
      <c r="C978" s="823" t="s">
        <v>290</v>
      </c>
      <c r="D978" s="823" t="s">
        <v>486</v>
      </c>
      <c r="E978" s="823" t="s">
        <v>293</v>
      </c>
      <c r="F978" s="823" t="s">
        <v>1179</v>
      </c>
      <c r="G978" s="823" t="s">
        <v>165</v>
      </c>
      <c r="H978" s="824">
        <v>141826.83919999999</v>
      </c>
      <c r="I978" s="824">
        <v>248196.96859999999</v>
      </c>
      <c r="J978" s="824">
        <v>184483.4376</v>
      </c>
      <c r="K978" s="824">
        <v>322846.01579999999</v>
      </c>
      <c r="L978" s="824">
        <v>221955.83790000001</v>
      </c>
      <c r="M978" s="824">
        <v>388422.71649999998</v>
      </c>
      <c r="N978" s="824">
        <v>266882.0428</v>
      </c>
      <c r="O978" s="824">
        <v>467043.57490000001</v>
      </c>
      <c r="P978" s="824">
        <v>314444.23070000001</v>
      </c>
      <c r="Q978" s="824">
        <v>550277.40379999997</v>
      </c>
      <c r="R978" s="824">
        <v>344680.77500000002</v>
      </c>
      <c r="S978" s="824">
        <v>603191.35629999998</v>
      </c>
      <c r="T978" s="824">
        <v>373940.62349999999</v>
      </c>
      <c r="U978" s="824">
        <v>654396.09109999996</v>
      </c>
    </row>
    <row r="979" spans="1:21" ht="14.5">
      <c r="A979" s="823" t="s">
        <v>1184</v>
      </c>
      <c r="B979" s="823" t="s">
        <v>267</v>
      </c>
      <c r="C979" s="823" t="s">
        <v>290</v>
      </c>
      <c r="D979" s="823" t="s">
        <v>486</v>
      </c>
      <c r="E979" s="823" t="s">
        <v>293</v>
      </c>
      <c r="F979" s="823" t="s">
        <v>1180</v>
      </c>
      <c r="G979" s="823" t="s">
        <v>19</v>
      </c>
      <c r="H979" s="824">
        <v>124393.55809999999</v>
      </c>
      <c r="I979" s="824">
        <v>217688.7268</v>
      </c>
      <c r="J979" s="824">
        <v>163463.88159999999</v>
      </c>
      <c r="K979" s="824">
        <v>286061.79269999999</v>
      </c>
      <c r="L979" s="824">
        <v>199285.45689999999</v>
      </c>
      <c r="M979" s="824">
        <v>348749.54969999997</v>
      </c>
      <c r="N979" s="824">
        <v>245364.39309999999</v>
      </c>
      <c r="O979" s="824">
        <v>429387.68780000001</v>
      </c>
      <c r="P979" s="824">
        <v>291816.54350000003</v>
      </c>
      <c r="Q979" s="824">
        <v>510678.95110000001</v>
      </c>
      <c r="R979" s="824">
        <v>321818.2721</v>
      </c>
      <c r="S979" s="824">
        <v>563181.97620000003</v>
      </c>
      <c r="T979" s="824">
        <v>350281.17060000001</v>
      </c>
      <c r="U979" s="824">
        <v>612992.04859999998</v>
      </c>
    </row>
    <row r="980" spans="1:21" ht="14.5">
      <c r="A980" s="823" t="s">
        <v>1184</v>
      </c>
      <c r="B980" s="823" t="s">
        <v>267</v>
      </c>
      <c r="C980" s="823" t="s">
        <v>290</v>
      </c>
      <c r="D980" s="823" t="s">
        <v>486</v>
      </c>
      <c r="E980" s="823" t="s">
        <v>293</v>
      </c>
      <c r="F980" s="823" t="s">
        <v>1181</v>
      </c>
      <c r="G980" s="823" t="s">
        <v>44</v>
      </c>
      <c r="H980" s="824">
        <v>108909.0797</v>
      </c>
      <c r="I980" s="824">
        <v>190590.88949999999</v>
      </c>
      <c r="J980" s="824">
        <v>148045.65429999999</v>
      </c>
      <c r="K980" s="824">
        <v>259079.89509999999</v>
      </c>
      <c r="L980" s="824">
        <v>187075.77919999999</v>
      </c>
      <c r="M980" s="824">
        <v>327382.61369999999</v>
      </c>
      <c r="N980" s="824">
        <v>246155.49230000001</v>
      </c>
      <c r="O980" s="824">
        <v>430772.11170000001</v>
      </c>
      <c r="P980" s="824">
        <v>304620.4154</v>
      </c>
      <c r="Q980" s="824">
        <v>533085.72719999996</v>
      </c>
      <c r="R980" s="824">
        <v>342913.93099999998</v>
      </c>
      <c r="S980" s="824">
        <v>600099.37919999997</v>
      </c>
      <c r="T980" s="824">
        <v>380660.96639999998</v>
      </c>
      <c r="U980" s="824">
        <v>666156.6912</v>
      </c>
    </row>
    <row r="981" spans="1:21" ht="14.5">
      <c r="A981" s="823" t="s">
        <v>1184</v>
      </c>
      <c r="B981" s="823" t="s">
        <v>267</v>
      </c>
      <c r="C981" s="823" t="s">
        <v>290</v>
      </c>
      <c r="D981" s="823" t="s">
        <v>486</v>
      </c>
      <c r="E981" s="823" t="s">
        <v>293</v>
      </c>
      <c r="F981" s="823" t="s">
        <v>1182</v>
      </c>
      <c r="G981" s="823" t="s">
        <v>21</v>
      </c>
      <c r="H981" s="824">
        <v>122852.4537</v>
      </c>
      <c r="I981" s="824">
        <v>196563.92879999999</v>
      </c>
      <c r="J981" s="824">
        <v>171993.43520000001</v>
      </c>
      <c r="K981" s="824">
        <v>275189.50030000001</v>
      </c>
      <c r="L981" s="824">
        <v>221134.4166</v>
      </c>
      <c r="M981" s="824">
        <v>353815.07189999998</v>
      </c>
      <c r="N981" s="824">
        <v>294845.88880000002</v>
      </c>
      <c r="O981" s="824">
        <v>471753.42920000001</v>
      </c>
      <c r="P981" s="824">
        <v>368557.36109999998</v>
      </c>
      <c r="Q981" s="824">
        <v>589691.78650000005</v>
      </c>
      <c r="R981" s="824">
        <v>417698.34259999997</v>
      </c>
      <c r="S981" s="824">
        <v>668317.35809999995</v>
      </c>
      <c r="T981" s="824">
        <v>466839.32400000002</v>
      </c>
      <c r="U981" s="824">
        <v>746942.92960000003</v>
      </c>
    </row>
    <row r="982" spans="1:21" ht="14.5">
      <c r="A982" s="823" t="s">
        <v>1184</v>
      </c>
      <c r="B982" s="823" t="s">
        <v>267</v>
      </c>
      <c r="C982" s="823" t="s">
        <v>290</v>
      </c>
      <c r="D982" s="823" t="s">
        <v>486</v>
      </c>
      <c r="E982" s="823" t="s">
        <v>294</v>
      </c>
      <c r="F982" s="823" t="s">
        <v>1179</v>
      </c>
      <c r="G982" s="823" t="s">
        <v>165</v>
      </c>
      <c r="H982" s="824">
        <v>134869.63829999999</v>
      </c>
      <c r="I982" s="824">
        <v>236021.86720000001</v>
      </c>
      <c r="J982" s="824">
        <v>175499.99720000001</v>
      </c>
      <c r="K982" s="824">
        <v>307124.9951</v>
      </c>
      <c r="L982" s="824">
        <v>211193.27249999999</v>
      </c>
      <c r="M982" s="824">
        <v>369588.22690000001</v>
      </c>
      <c r="N982" s="824">
        <v>254015.3719</v>
      </c>
      <c r="O982" s="824">
        <v>444526.9008</v>
      </c>
      <c r="P982" s="824">
        <v>299333.37599999999</v>
      </c>
      <c r="Q982" s="824">
        <v>523833.4081</v>
      </c>
      <c r="R982" s="824">
        <v>328138.40549999999</v>
      </c>
      <c r="S982" s="824">
        <v>574242.20959999994</v>
      </c>
      <c r="T982" s="824">
        <v>356045.85729999997</v>
      </c>
      <c r="U982" s="824">
        <v>623080.25029999996</v>
      </c>
    </row>
    <row r="983" spans="1:21" ht="14.5">
      <c r="A983" s="823" t="s">
        <v>1184</v>
      </c>
      <c r="B983" s="823" t="s">
        <v>267</v>
      </c>
      <c r="C983" s="823" t="s">
        <v>290</v>
      </c>
      <c r="D983" s="823" t="s">
        <v>486</v>
      </c>
      <c r="E983" s="823" t="s">
        <v>294</v>
      </c>
      <c r="F983" s="823" t="s">
        <v>1180</v>
      </c>
      <c r="G983" s="823" t="s">
        <v>19</v>
      </c>
      <c r="H983" s="824">
        <v>118042.73179999999</v>
      </c>
      <c r="I983" s="824">
        <v>206574.78049999999</v>
      </c>
      <c r="J983" s="824">
        <v>155211.55549999999</v>
      </c>
      <c r="K983" s="824">
        <v>271620.22210000001</v>
      </c>
      <c r="L983" s="824">
        <v>189311.4258</v>
      </c>
      <c r="M983" s="824">
        <v>331294.9951</v>
      </c>
      <c r="N983" s="824">
        <v>233246.16149999999</v>
      </c>
      <c r="O983" s="824">
        <v>408180.78249999997</v>
      </c>
      <c r="P983" s="824">
        <v>277492.73800000001</v>
      </c>
      <c r="Q983" s="824">
        <v>485612.2916</v>
      </c>
      <c r="R983" s="824">
        <v>306071.11930000002</v>
      </c>
      <c r="S983" s="824">
        <v>535624.45900000003</v>
      </c>
      <c r="T983" s="824">
        <v>333209.34110000002</v>
      </c>
      <c r="U983" s="824">
        <v>583116.34699999995</v>
      </c>
    </row>
    <row r="984" spans="1:21" ht="14.5">
      <c r="A984" s="823" t="s">
        <v>1184</v>
      </c>
      <c r="B984" s="823" t="s">
        <v>267</v>
      </c>
      <c r="C984" s="823" t="s">
        <v>290</v>
      </c>
      <c r="D984" s="823" t="s">
        <v>486</v>
      </c>
      <c r="E984" s="823" t="s">
        <v>294</v>
      </c>
      <c r="F984" s="823" t="s">
        <v>1181</v>
      </c>
      <c r="G984" s="823" t="s">
        <v>44</v>
      </c>
      <c r="H984" s="824">
        <v>103088.6637</v>
      </c>
      <c r="I984" s="824">
        <v>180405.16149999999</v>
      </c>
      <c r="J984" s="824">
        <v>140051.0564</v>
      </c>
      <c r="K984" s="824">
        <v>245089.34880000001</v>
      </c>
      <c r="L984" s="824">
        <v>176910.70199999999</v>
      </c>
      <c r="M984" s="824">
        <v>309593.72850000003</v>
      </c>
      <c r="N984" s="824">
        <v>232716.10389999999</v>
      </c>
      <c r="O984" s="824">
        <v>407253.18190000003</v>
      </c>
      <c r="P984" s="824">
        <v>287928.09980000003</v>
      </c>
      <c r="Q984" s="824">
        <v>503874.17479999998</v>
      </c>
      <c r="R984" s="824">
        <v>324076.75719999999</v>
      </c>
      <c r="S984" s="824">
        <v>567134.32499999995</v>
      </c>
      <c r="T984" s="824">
        <v>359697.9424</v>
      </c>
      <c r="U984" s="824">
        <v>629471.39919999999</v>
      </c>
    </row>
    <row r="985" spans="1:21" ht="14.5">
      <c r="A985" s="823" t="s">
        <v>1184</v>
      </c>
      <c r="B985" s="823" t="s">
        <v>267</v>
      </c>
      <c r="C985" s="823" t="s">
        <v>290</v>
      </c>
      <c r="D985" s="823" t="s">
        <v>486</v>
      </c>
      <c r="E985" s="823" t="s">
        <v>294</v>
      </c>
      <c r="F985" s="823" t="s">
        <v>1182</v>
      </c>
      <c r="G985" s="823" t="s">
        <v>21</v>
      </c>
      <c r="H985" s="824">
        <v>116858.8674</v>
      </c>
      <c r="I985" s="824">
        <v>186974.19070000001</v>
      </c>
      <c r="J985" s="824">
        <v>163602.41440000001</v>
      </c>
      <c r="K985" s="824">
        <v>261763.86679999999</v>
      </c>
      <c r="L985" s="824">
        <v>210345.9613</v>
      </c>
      <c r="M985" s="824">
        <v>336553.54310000001</v>
      </c>
      <c r="N985" s="824">
        <v>280461.2818</v>
      </c>
      <c r="O985" s="824">
        <v>448738.0576</v>
      </c>
      <c r="P985" s="824">
        <v>350576.60220000002</v>
      </c>
      <c r="Q985" s="824">
        <v>560922.57189999998</v>
      </c>
      <c r="R985" s="824">
        <v>397320.14929999999</v>
      </c>
      <c r="S985" s="824">
        <v>635712.24820000003</v>
      </c>
      <c r="T985" s="824">
        <v>444063.69620000001</v>
      </c>
      <c r="U985" s="824">
        <v>710501.92449999996</v>
      </c>
    </row>
    <row r="986" spans="1:21" ht="14.5">
      <c r="A986" s="823" t="s">
        <v>1184</v>
      </c>
      <c r="B986" s="823" t="s">
        <v>267</v>
      </c>
      <c r="C986" s="823" t="s">
        <v>290</v>
      </c>
      <c r="D986" s="823" t="s">
        <v>486</v>
      </c>
      <c r="E986" s="823" t="s">
        <v>1082</v>
      </c>
      <c r="F986" s="823" t="s">
        <v>1179</v>
      </c>
      <c r="G986" s="823" t="s">
        <v>165</v>
      </c>
      <c r="H986" s="824">
        <v>141202.78969999999</v>
      </c>
      <c r="I986" s="824">
        <v>247104.88209999999</v>
      </c>
      <c r="J986" s="824">
        <v>183692.11979999999</v>
      </c>
      <c r="K986" s="824">
        <v>321461.20970000001</v>
      </c>
      <c r="L986" s="824">
        <v>221017.84529999999</v>
      </c>
      <c r="M986" s="824">
        <v>386781.22940000001</v>
      </c>
      <c r="N986" s="824">
        <v>265777.1139</v>
      </c>
      <c r="O986" s="824">
        <v>465109.94929999998</v>
      </c>
      <c r="P986" s="824">
        <v>313157.44579999999</v>
      </c>
      <c r="Q986" s="824">
        <v>548025.53</v>
      </c>
      <c r="R986" s="824">
        <v>343276.8909</v>
      </c>
      <c r="S986" s="824">
        <v>600734.55900000001</v>
      </c>
      <c r="T986" s="824">
        <v>372433.55920000002</v>
      </c>
      <c r="U986" s="824">
        <v>651758.72860000003</v>
      </c>
    </row>
    <row r="987" spans="1:21" ht="14.5">
      <c r="A987" s="823" t="s">
        <v>1184</v>
      </c>
      <c r="B987" s="823" t="s">
        <v>267</v>
      </c>
      <c r="C987" s="823" t="s">
        <v>290</v>
      </c>
      <c r="D987" s="823" t="s">
        <v>486</v>
      </c>
      <c r="E987" s="823" t="s">
        <v>1082</v>
      </c>
      <c r="F987" s="823" t="s">
        <v>1180</v>
      </c>
      <c r="G987" s="823" t="s">
        <v>19</v>
      </c>
      <c r="H987" s="824">
        <v>123769.50870000001</v>
      </c>
      <c r="I987" s="824">
        <v>216596.6403</v>
      </c>
      <c r="J987" s="824">
        <v>162672.56390000001</v>
      </c>
      <c r="K987" s="824">
        <v>284676.9866</v>
      </c>
      <c r="L987" s="824">
        <v>198347.46429999999</v>
      </c>
      <c r="M987" s="824">
        <v>347108.0626</v>
      </c>
      <c r="N987" s="824">
        <v>244259.46419999999</v>
      </c>
      <c r="O987" s="824">
        <v>427454.06219999999</v>
      </c>
      <c r="P987" s="824">
        <v>290529.7585</v>
      </c>
      <c r="Q987" s="824">
        <v>508427.0773</v>
      </c>
      <c r="R987" s="824">
        <v>320414.38799999998</v>
      </c>
      <c r="S987" s="824">
        <v>560725.17890000006</v>
      </c>
      <c r="T987" s="824">
        <v>348774.10639999999</v>
      </c>
      <c r="U987" s="824">
        <v>610354.68610000005</v>
      </c>
    </row>
    <row r="988" spans="1:21" ht="14.5">
      <c r="A988" s="823" t="s">
        <v>1184</v>
      </c>
      <c r="B988" s="823" t="s">
        <v>267</v>
      </c>
      <c r="C988" s="823" t="s">
        <v>290</v>
      </c>
      <c r="D988" s="823" t="s">
        <v>486</v>
      </c>
      <c r="E988" s="823" t="s">
        <v>1082</v>
      </c>
      <c r="F988" s="823" t="s">
        <v>1181</v>
      </c>
      <c r="G988" s="823" t="s">
        <v>44</v>
      </c>
      <c r="H988" s="824">
        <v>108282.50840000001</v>
      </c>
      <c r="I988" s="824">
        <v>189494.3898</v>
      </c>
      <c r="J988" s="824">
        <v>147168.45449999999</v>
      </c>
      <c r="K988" s="824">
        <v>257544.79550000001</v>
      </c>
      <c r="L988" s="824">
        <v>185947.951</v>
      </c>
      <c r="M988" s="824">
        <v>325408.9142</v>
      </c>
      <c r="N988" s="824">
        <v>244651.72140000001</v>
      </c>
      <c r="O988" s="824">
        <v>428140.5123</v>
      </c>
      <c r="P988" s="824">
        <v>302740.70169999998</v>
      </c>
      <c r="Q988" s="824">
        <v>529796.228</v>
      </c>
      <c r="R988" s="824">
        <v>340783.58860000002</v>
      </c>
      <c r="S988" s="824">
        <v>596371.28020000004</v>
      </c>
      <c r="T988" s="824">
        <v>378279.99560000002</v>
      </c>
      <c r="U988" s="824">
        <v>661989.99230000004</v>
      </c>
    </row>
    <row r="989" spans="1:21" ht="14.5">
      <c r="A989" s="823" t="s">
        <v>1184</v>
      </c>
      <c r="B989" s="823" t="s">
        <v>267</v>
      </c>
      <c r="C989" s="823" t="s">
        <v>290</v>
      </c>
      <c r="D989" s="823" t="s">
        <v>486</v>
      </c>
      <c r="E989" s="823" t="s">
        <v>1082</v>
      </c>
      <c r="F989" s="823" t="s">
        <v>1182</v>
      </c>
      <c r="G989" s="823" t="s">
        <v>21</v>
      </c>
      <c r="H989" s="824">
        <v>122322.01850000001</v>
      </c>
      <c r="I989" s="824">
        <v>195715.23240000001</v>
      </c>
      <c r="J989" s="824">
        <v>171250.82579999999</v>
      </c>
      <c r="K989" s="824">
        <v>274001.32530000003</v>
      </c>
      <c r="L989" s="824">
        <v>220179.63320000001</v>
      </c>
      <c r="M989" s="824">
        <v>352287.41830000002</v>
      </c>
      <c r="N989" s="824">
        <v>293572.84419999999</v>
      </c>
      <c r="O989" s="824">
        <v>469716.55780000001</v>
      </c>
      <c r="P989" s="824">
        <v>366966.05530000001</v>
      </c>
      <c r="Q989" s="824">
        <v>587145.69720000005</v>
      </c>
      <c r="R989" s="824">
        <v>415894.8627</v>
      </c>
      <c r="S989" s="824">
        <v>665431.79020000005</v>
      </c>
      <c r="T989" s="824">
        <v>464823.67</v>
      </c>
      <c r="U989" s="824">
        <v>743717.88320000004</v>
      </c>
    </row>
    <row r="990" spans="1:21" ht="14.5">
      <c r="A990" s="823" t="s">
        <v>1184</v>
      </c>
      <c r="B990" s="823" t="s">
        <v>267</v>
      </c>
      <c r="C990" s="823" t="s">
        <v>290</v>
      </c>
      <c r="D990" s="823" t="s">
        <v>486</v>
      </c>
      <c r="E990" s="823" t="s">
        <v>295</v>
      </c>
      <c r="F990" s="823" t="s">
        <v>1179</v>
      </c>
      <c r="G990" s="823" t="s">
        <v>165</v>
      </c>
      <c r="H990" s="824">
        <v>138613.94219999999</v>
      </c>
      <c r="I990" s="824">
        <v>242574.3989</v>
      </c>
      <c r="J990" s="824">
        <v>180247.91310000001</v>
      </c>
      <c r="K990" s="824">
        <v>315433.84789999999</v>
      </c>
      <c r="L990" s="824">
        <v>216821.23929999999</v>
      </c>
      <c r="M990" s="824">
        <v>379437.16879999998</v>
      </c>
      <c r="N990" s="824">
        <v>260644.95869999999</v>
      </c>
      <c r="O990" s="824">
        <v>456128.6777</v>
      </c>
      <c r="P990" s="824">
        <v>307054.10149999999</v>
      </c>
      <c r="Q990" s="824">
        <v>537344.67760000005</v>
      </c>
      <c r="R990" s="824">
        <v>336561.72720000002</v>
      </c>
      <c r="S990" s="824">
        <v>588983.02249999996</v>
      </c>
      <c r="T990" s="824">
        <v>365088.2611</v>
      </c>
      <c r="U990" s="824">
        <v>638904.45700000005</v>
      </c>
    </row>
    <row r="991" spans="1:21" ht="14.5">
      <c r="A991" s="823" t="s">
        <v>1184</v>
      </c>
      <c r="B991" s="823" t="s">
        <v>267</v>
      </c>
      <c r="C991" s="823" t="s">
        <v>290</v>
      </c>
      <c r="D991" s="823" t="s">
        <v>486</v>
      </c>
      <c r="E991" s="823" t="s">
        <v>295</v>
      </c>
      <c r="F991" s="823" t="s">
        <v>1180</v>
      </c>
      <c r="G991" s="823" t="s">
        <v>19</v>
      </c>
      <c r="H991" s="824">
        <v>121787.0356</v>
      </c>
      <c r="I991" s="824">
        <v>213127.31229999999</v>
      </c>
      <c r="J991" s="824">
        <v>159959.47140000001</v>
      </c>
      <c r="K991" s="824">
        <v>279929.07490000001</v>
      </c>
      <c r="L991" s="824">
        <v>194939.39259999999</v>
      </c>
      <c r="M991" s="824">
        <v>341143.93699999998</v>
      </c>
      <c r="N991" s="824">
        <v>239875.74830000001</v>
      </c>
      <c r="O991" s="824">
        <v>419782.55949999997</v>
      </c>
      <c r="P991" s="824">
        <v>285213.46350000001</v>
      </c>
      <c r="Q991" s="824">
        <v>499123.56109999999</v>
      </c>
      <c r="R991" s="824">
        <v>314494.4411</v>
      </c>
      <c r="S991" s="824">
        <v>550365.27190000005</v>
      </c>
      <c r="T991" s="824">
        <v>342251.745</v>
      </c>
      <c r="U991" s="824">
        <v>598940.55370000005</v>
      </c>
    </row>
    <row r="992" spans="1:21" ht="14.5">
      <c r="A992" s="823" t="s">
        <v>1184</v>
      </c>
      <c r="B992" s="823" t="s">
        <v>267</v>
      </c>
      <c r="C992" s="823" t="s">
        <v>290</v>
      </c>
      <c r="D992" s="823" t="s">
        <v>486</v>
      </c>
      <c r="E992" s="823" t="s">
        <v>295</v>
      </c>
      <c r="F992" s="823" t="s">
        <v>1181</v>
      </c>
      <c r="G992" s="823" t="s">
        <v>44</v>
      </c>
      <c r="H992" s="824">
        <v>106848.09880000001</v>
      </c>
      <c r="I992" s="824">
        <v>186984.17290000001</v>
      </c>
      <c r="J992" s="824">
        <v>145314.26550000001</v>
      </c>
      <c r="K992" s="824">
        <v>254299.96470000001</v>
      </c>
      <c r="L992" s="824">
        <v>183677.6851</v>
      </c>
      <c r="M992" s="824">
        <v>321435.94890000002</v>
      </c>
      <c r="N992" s="824">
        <v>241738.7481</v>
      </c>
      <c r="O992" s="824">
        <v>423042.80920000002</v>
      </c>
      <c r="P992" s="824">
        <v>299206.40509999997</v>
      </c>
      <c r="Q992" s="824">
        <v>523611.20880000002</v>
      </c>
      <c r="R992" s="824">
        <v>336858.83630000002</v>
      </c>
      <c r="S992" s="824">
        <v>589502.96369999996</v>
      </c>
      <c r="T992" s="824">
        <v>373983.79560000001</v>
      </c>
      <c r="U992" s="824">
        <v>654471.64229999995</v>
      </c>
    </row>
    <row r="993" spans="1:21" ht="14.5">
      <c r="A993" s="823" t="s">
        <v>1184</v>
      </c>
      <c r="B993" s="823" t="s">
        <v>267</v>
      </c>
      <c r="C993" s="823" t="s">
        <v>290</v>
      </c>
      <c r="D993" s="823" t="s">
        <v>486</v>
      </c>
      <c r="E993" s="823" t="s">
        <v>295</v>
      </c>
      <c r="F993" s="823" t="s">
        <v>1182</v>
      </c>
      <c r="G993" s="823" t="s">
        <v>21</v>
      </c>
      <c r="H993" s="824">
        <v>120041.4853</v>
      </c>
      <c r="I993" s="824">
        <v>192066.37940000001</v>
      </c>
      <c r="J993" s="824">
        <v>168058.07939999999</v>
      </c>
      <c r="K993" s="824">
        <v>268892.93099999998</v>
      </c>
      <c r="L993" s="824">
        <v>216074.67360000001</v>
      </c>
      <c r="M993" s="824">
        <v>345719.4828</v>
      </c>
      <c r="N993" s="824">
        <v>288099.56469999999</v>
      </c>
      <c r="O993" s="824">
        <v>460959.31040000002</v>
      </c>
      <c r="P993" s="824">
        <v>360124.4559</v>
      </c>
      <c r="Q993" s="824">
        <v>576199.13789999997</v>
      </c>
      <c r="R993" s="824">
        <v>408141.05</v>
      </c>
      <c r="S993" s="824">
        <v>653025.68980000005</v>
      </c>
      <c r="T993" s="824">
        <v>456157.64409999998</v>
      </c>
      <c r="U993" s="824">
        <v>729852.24140000006</v>
      </c>
    </row>
    <row r="994" spans="1:21" ht="14.5">
      <c r="A994" s="823" t="s">
        <v>1184</v>
      </c>
      <c r="B994" s="823" t="s">
        <v>267</v>
      </c>
      <c r="C994" s="823" t="s">
        <v>296</v>
      </c>
      <c r="D994" s="823" t="s">
        <v>487</v>
      </c>
      <c r="E994" s="823" t="s">
        <v>297</v>
      </c>
      <c r="F994" s="823" t="s">
        <v>1179</v>
      </c>
      <c r="G994" s="823" t="s">
        <v>165</v>
      </c>
      <c r="H994" s="824">
        <v>121486.63959999999</v>
      </c>
      <c r="I994" s="824">
        <v>212601.6194</v>
      </c>
      <c r="J994" s="824">
        <v>158045.50229999999</v>
      </c>
      <c r="K994" s="824">
        <v>276579.62900000002</v>
      </c>
      <c r="L994" s="824">
        <v>190161.50289999999</v>
      </c>
      <c r="M994" s="824">
        <v>332782.63</v>
      </c>
      <c r="N994" s="824">
        <v>228674.52410000001</v>
      </c>
      <c r="O994" s="824">
        <v>400180.41710000002</v>
      </c>
      <c r="P994" s="824">
        <v>269442.25229999999</v>
      </c>
      <c r="Q994" s="824">
        <v>471523.94140000001</v>
      </c>
      <c r="R994" s="824">
        <v>295357.92869999999</v>
      </c>
      <c r="S994" s="824">
        <v>516876.37530000001</v>
      </c>
      <c r="T994" s="824">
        <v>320446.35340000002</v>
      </c>
      <c r="U994" s="824">
        <v>560781.11860000005</v>
      </c>
    </row>
    <row r="995" spans="1:21" ht="14.5">
      <c r="A995" s="823" t="s">
        <v>1184</v>
      </c>
      <c r="B995" s="823" t="s">
        <v>267</v>
      </c>
      <c r="C995" s="823" t="s">
        <v>296</v>
      </c>
      <c r="D995" s="823" t="s">
        <v>487</v>
      </c>
      <c r="E995" s="823" t="s">
        <v>297</v>
      </c>
      <c r="F995" s="823" t="s">
        <v>1180</v>
      </c>
      <c r="G995" s="823" t="s">
        <v>19</v>
      </c>
      <c r="H995" s="824">
        <v>106478.8581</v>
      </c>
      <c r="I995" s="824">
        <v>186338.00169999999</v>
      </c>
      <c r="J995" s="824">
        <v>139950.4057</v>
      </c>
      <c r="K995" s="824">
        <v>244913.20989999999</v>
      </c>
      <c r="L995" s="824">
        <v>170645.26130000001</v>
      </c>
      <c r="M995" s="824">
        <v>298629.2072</v>
      </c>
      <c r="N995" s="824">
        <v>210150.63370000001</v>
      </c>
      <c r="O995" s="824">
        <v>367763.609</v>
      </c>
      <c r="P995" s="824">
        <v>249962.76439999999</v>
      </c>
      <c r="Q995" s="824">
        <v>437434.83769999997</v>
      </c>
      <c r="R995" s="824">
        <v>275676.29519999999</v>
      </c>
      <c r="S995" s="824">
        <v>482433.51669999998</v>
      </c>
      <c r="T995" s="824">
        <v>300078.64990000002</v>
      </c>
      <c r="U995" s="824">
        <v>525137.63740000001</v>
      </c>
    </row>
    <row r="996" spans="1:21" ht="14.5">
      <c r="A996" s="823" t="s">
        <v>1184</v>
      </c>
      <c r="B996" s="823" t="s">
        <v>267</v>
      </c>
      <c r="C996" s="823" t="s">
        <v>296</v>
      </c>
      <c r="D996" s="823" t="s">
        <v>487</v>
      </c>
      <c r="E996" s="823" t="s">
        <v>297</v>
      </c>
      <c r="F996" s="823" t="s">
        <v>1181</v>
      </c>
      <c r="G996" s="823" t="s">
        <v>44</v>
      </c>
      <c r="H996" s="824">
        <v>93146.285399999993</v>
      </c>
      <c r="I996" s="824">
        <v>163005.99950000001</v>
      </c>
      <c r="J996" s="824">
        <v>126593.68060000001</v>
      </c>
      <c r="K996" s="824">
        <v>221538.94099999999</v>
      </c>
      <c r="L996" s="824">
        <v>159949.43650000001</v>
      </c>
      <c r="M996" s="824">
        <v>279911.51370000001</v>
      </c>
      <c r="N996" s="824">
        <v>210443.22719999999</v>
      </c>
      <c r="O996" s="824">
        <v>368275.64769999997</v>
      </c>
      <c r="P996" s="824">
        <v>260407.764</v>
      </c>
      <c r="Q996" s="824">
        <v>455713.587</v>
      </c>
      <c r="R996" s="824">
        <v>293129.39510000002</v>
      </c>
      <c r="S996" s="824">
        <v>512976.44150000002</v>
      </c>
      <c r="T996" s="824">
        <v>325380.57829999999</v>
      </c>
      <c r="U996" s="824">
        <v>569416.01210000005</v>
      </c>
    </row>
    <row r="997" spans="1:21" ht="14.5">
      <c r="A997" s="823" t="s">
        <v>1184</v>
      </c>
      <c r="B997" s="823" t="s">
        <v>267</v>
      </c>
      <c r="C997" s="823" t="s">
        <v>296</v>
      </c>
      <c r="D997" s="823" t="s">
        <v>487</v>
      </c>
      <c r="E997" s="823" t="s">
        <v>297</v>
      </c>
      <c r="F997" s="823" t="s">
        <v>1182</v>
      </c>
      <c r="G997" s="823" t="s">
        <v>21</v>
      </c>
      <c r="H997" s="824">
        <v>105243.3407</v>
      </c>
      <c r="I997" s="824">
        <v>168389.34770000001</v>
      </c>
      <c r="J997" s="824">
        <v>147340.677</v>
      </c>
      <c r="K997" s="824">
        <v>235745.08670000001</v>
      </c>
      <c r="L997" s="824">
        <v>189438.01329999999</v>
      </c>
      <c r="M997" s="824">
        <v>303100.82579999999</v>
      </c>
      <c r="N997" s="824">
        <v>252584.0177</v>
      </c>
      <c r="O997" s="824">
        <v>404134.43440000003</v>
      </c>
      <c r="P997" s="824">
        <v>315730.0221</v>
      </c>
      <c r="Q997" s="824">
        <v>505168.0429</v>
      </c>
      <c r="R997" s="824">
        <v>357827.35840000003</v>
      </c>
      <c r="S997" s="824">
        <v>572523.78209999995</v>
      </c>
      <c r="T997" s="824">
        <v>399924.6948</v>
      </c>
      <c r="U997" s="824">
        <v>639879.52110000001</v>
      </c>
    </row>
    <row r="998" spans="1:21" ht="14.5">
      <c r="A998" s="823" t="s">
        <v>1184</v>
      </c>
      <c r="B998" s="823" t="s">
        <v>267</v>
      </c>
      <c r="C998" s="823" t="s">
        <v>296</v>
      </c>
      <c r="D998" s="823" t="s">
        <v>487</v>
      </c>
      <c r="E998" s="823" t="s">
        <v>1083</v>
      </c>
      <c r="F998" s="823" t="s">
        <v>1179</v>
      </c>
      <c r="G998" s="823" t="s">
        <v>165</v>
      </c>
      <c r="H998" s="824">
        <v>117649.6857</v>
      </c>
      <c r="I998" s="824">
        <v>205886.95</v>
      </c>
      <c r="J998" s="824">
        <v>153018.6502</v>
      </c>
      <c r="K998" s="824">
        <v>267782.63780000003</v>
      </c>
      <c r="L998" s="824">
        <v>184088.89980000001</v>
      </c>
      <c r="M998" s="824">
        <v>322155.57459999999</v>
      </c>
      <c r="N998" s="824">
        <v>221332.49679999999</v>
      </c>
      <c r="O998" s="824">
        <v>387331.86940000003</v>
      </c>
      <c r="P998" s="824">
        <v>260765.32130000001</v>
      </c>
      <c r="Q998" s="824">
        <v>456339.31219999999</v>
      </c>
      <c r="R998" s="824">
        <v>285834.97840000002</v>
      </c>
      <c r="S998" s="824">
        <v>500211.2121</v>
      </c>
      <c r="T998" s="824">
        <v>310086.9069</v>
      </c>
      <c r="U998" s="824">
        <v>542652.08700000006</v>
      </c>
    </row>
    <row r="999" spans="1:21" ht="14.5">
      <c r="A999" s="823" t="s">
        <v>1184</v>
      </c>
      <c r="B999" s="823" t="s">
        <v>267</v>
      </c>
      <c r="C999" s="823" t="s">
        <v>296</v>
      </c>
      <c r="D999" s="823" t="s">
        <v>487</v>
      </c>
      <c r="E999" s="823" t="s">
        <v>1083</v>
      </c>
      <c r="F999" s="823" t="s">
        <v>1180</v>
      </c>
      <c r="G999" s="823" t="s">
        <v>19</v>
      </c>
      <c r="H999" s="824">
        <v>103248.2795</v>
      </c>
      <c r="I999" s="824">
        <v>180684.48910000001</v>
      </c>
      <c r="J999" s="824">
        <v>135654.66899999999</v>
      </c>
      <c r="K999" s="824">
        <v>237395.67069999999</v>
      </c>
      <c r="L999" s="824">
        <v>165361.1936</v>
      </c>
      <c r="M999" s="824">
        <v>289382.08870000002</v>
      </c>
      <c r="N999" s="824">
        <v>203557.04689999999</v>
      </c>
      <c r="O999" s="824">
        <v>356224.83199999999</v>
      </c>
      <c r="P999" s="824">
        <v>242072.88380000001</v>
      </c>
      <c r="Q999" s="824">
        <v>423627.5466</v>
      </c>
      <c r="R999" s="824">
        <v>266948.56280000001</v>
      </c>
      <c r="S999" s="824">
        <v>467159.98489999998</v>
      </c>
      <c r="T999" s="824">
        <v>290542.14120000001</v>
      </c>
      <c r="U999" s="824">
        <v>508448.74729999999</v>
      </c>
    </row>
    <row r="1000" spans="1:21" ht="14.5">
      <c r="A1000" s="823" t="s">
        <v>1184</v>
      </c>
      <c r="B1000" s="823" t="s">
        <v>267</v>
      </c>
      <c r="C1000" s="823" t="s">
        <v>296</v>
      </c>
      <c r="D1000" s="823" t="s">
        <v>487</v>
      </c>
      <c r="E1000" s="823" t="s">
        <v>1083</v>
      </c>
      <c r="F1000" s="823" t="s">
        <v>1181</v>
      </c>
      <c r="G1000" s="823" t="s">
        <v>44</v>
      </c>
      <c r="H1000" s="824">
        <v>90458.727400000003</v>
      </c>
      <c r="I1000" s="824">
        <v>158302.77290000001</v>
      </c>
      <c r="J1000" s="824">
        <v>122985.084</v>
      </c>
      <c r="K1000" s="824">
        <v>215223.897</v>
      </c>
      <c r="L1000" s="824">
        <v>155423.50399999999</v>
      </c>
      <c r="M1000" s="824">
        <v>271991.13179999997</v>
      </c>
      <c r="N1000" s="824">
        <v>204522.6986</v>
      </c>
      <c r="O1000" s="824">
        <v>357914.72259999998</v>
      </c>
      <c r="P1000" s="824">
        <v>253114.0232</v>
      </c>
      <c r="Q1000" s="824">
        <v>442949.54060000001</v>
      </c>
      <c r="R1000" s="824">
        <v>284943.93979999999</v>
      </c>
      <c r="S1000" s="824">
        <v>498651.89449999999</v>
      </c>
      <c r="T1000" s="824">
        <v>316322.41619999998</v>
      </c>
      <c r="U1000" s="824">
        <v>553564.22829999996</v>
      </c>
    </row>
    <row r="1001" spans="1:21" ht="14.5">
      <c r="A1001" s="823" t="s">
        <v>1184</v>
      </c>
      <c r="B1001" s="823" t="s">
        <v>267</v>
      </c>
      <c r="C1001" s="823" t="s">
        <v>296</v>
      </c>
      <c r="D1001" s="823" t="s">
        <v>487</v>
      </c>
      <c r="E1001" s="823" t="s">
        <v>1083</v>
      </c>
      <c r="F1001" s="823" t="s">
        <v>1182</v>
      </c>
      <c r="G1001" s="823" t="s">
        <v>21</v>
      </c>
      <c r="H1001" s="824">
        <v>101901.93060000001</v>
      </c>
      <c r="I1001" s="824">
        <v>163043.0912</v>
      </c>
      <c r="J1001" s="824">
        <v>142662.70269999999</v>
      </c>
      <c r="K1001" s="824">
        <v>228260.32759999999</v>
      </c>
      <c r="L1001" s="824">
        <v>183423.4749</v>
      </c>
      <c r="M1001" s="824">
        <v>293477.56420000002</v>
      </c>
      <c r="N1001" s="824">
        <v>244564.63320000001</v>
      </c>
      <c r="O1001" s="824">
        <v>391303.41899999999</v>
      </c>
      <c r="P1001" s="824">
        <v>305705.7916</v>
      </c>
      <c r="Q1001" s="824">
        <v>489129.27360000001</v>
      </c>
      <c r="R1001" s="824">
        <v>346466.5637</v>
      </c>
      <c r="S1001" s="824">
        <v>554346.51029999997</v>
      </c>
      <c r="T1001" s="824">
        <v>387227.33590000001</v>
      </c>
      <c r="U1001" s="824">
        <v>619563.74670000002</v>
      </c>
    </row>
    <row r="1002" spans="1:21" ht="14.5">
      <c r="A1002" s="823" t="s">
        <v>1184</v>
      </c>
      <c r="B1002" s="823" t="s">
        <v>267</v>
      </c>
      <c r="C1002" s="823" t="s">
        <v>296</v>
      </c>
      <c r="D1002" s="823" t="s">
        <v>487</v>
      </c>
      <c r="E1002" s="823" t="s">
        <v>298</v>
      </c>
      <c r="F1002" s="823" t="s">
        <v>1179</v>
      </c>
      <c r="G1002" s="823" t="s">
        <v>165</v>
      </c>
      <c r="H1002" s="824">
        <v>118343.2264</v>
      </c>
      <c r="I1002" s="824">
        <v>207100.64619999999</v>
      </c>
      <c r="J1002" s="824">
        <v>154019.17490000001</v>
      </c>
      <c r="K1002" s="824">
        <v>269533.55609999999</v>
      </c>
      <c r="L1002" s="824">
        <v>185360.37539999999</v>
      </c>
      <c r="M1002" s="824">
        <v>324380.6569</v>
      </c>
      <c r="N1002" s="824">
        <v>222971.7629</v>
      </c>
      <c r="O1002" s="824">
        <v>390200.58510000003</v>
      </c>
      <c r="P1002" s="824">
        <v>262769.2684</v>
      </c>
      <c r="Q1002" s="824">
        <v>459846.21980000002</v>
      </c>
      <c r="R1002" s="824">
        <v>288063.59279999998</v>
      </c>
      <c r="S1002" s="824">
        <v>504111.28749999998</v>
      </c>
      <c r="T1002" s="824">
        <v>312581.76270000002</v>
      </c>
      <c r="U1002" s="824">
        <v>547018.08479999995</v>
      </c>
    </row>
    <row r="1003" spans="1:21" ht="14.5">
      <c r="A1003" s="823" t="s">
        <v>1184</v>
      </c>
      <c r="B1003" s="823" t="s">
        <v>267</v>
      </c>
      <c r="C1003" s="823" t="s">
        <v>296</v>
      </c>
      <c r="D1003" s="823" t="s">
        <v>487</v>
      </c>
      <c r="E1003" s="823" t="s">
        <v>298</v>
      </c>
      <c r="F1003" s="823" t="s">
        <v>1180</v>
      </c>
      <c r="G1003" s="823" t="s">
        <v>19</v>
      </c>
      <c r="H1003" s="824">
        <v>103487.0384</v>
      </c>
      <c r="I1003" s="824">
        <v>181102.3173</v>
      </c>
      <c r="J1003" s="824">
        <v>136106.85690000001</v>
      </c>
      <c r="K1003" s="824">
        <v>238186.99960000001</v>
      </c>
      <c r="L1003" s="824">
        <v>166041.26740000001</v>
      </c>
      <c r="M1003" s="824">
        <v>290572.21779999998</v>
      </c>
      <c r="N1003" s="824">
        <v>204634.98240000001</v>
      </c>
      <c r="O1003" s="824">
        <v>358111.21919999999</v>
      </c>
      <c r="P1003" s="824">
        <v>243486.5429</v>
      </c>
      <c r="Q1003" s="824">
        <v>426101.45010000002</v>
      </c>
      <c r="R1003" s="824">
        <v>268580.7635</v>
      </c>
      <c r="S1003" s="824">
        <v>470016.33610000001</v>
      </c>
      <c r="T1003" s="824">
        <v>292419.79330000002</v>
      </c>
      <c r="U1003" s="824">
        <v>511734.6384</v>
      </c>
    </row>
    <row r="1004" spans="1:21" ht="14.5">
      <c r="A1004" s="823" t="s">
        <v>1184</v>
      </c>
      <c r="B1004" s="823" t="s">
        <v>267</v>
      </c>
      <c r="C1004" s="823" t="s">
        <v>296</v>
      </c>
      <c r="D1004" s="823" t="s">
        <v>487</v>
      </c>
      <c r="E1004" s="823" t="s">
        <v>298</v>
      </c>
      <c r="F1004" s="823" t="s">
        <v>1181</v>
      </c>
      <c r="G1004" s="823" t="s">
        <v>44</v>
      </c>
      <c r="H1004" s="824">
        <v>90281.394100000005</v>
      </c>
      <c r="I1004" s="824">
        <v>157992.43979999999</v>
      </c>
      <c r="J1004" s="824">
        <v>122621.329</v>
      </c>
      <c r="K1004" s="824">
        <v>214587.32569999999</v>
      </c>
      <c r="L1004" s="824">
        <v>154870.55009999999</v>
      </c>
      <c r="M1004" s="824">
        <v>271023.46279999998</v>
      </c>
      <c r="N1004" s="824">
        <v>203699.89079999999</v>
      </c>
      <c r="O1004" s="824">
        <v>356474.8089</v>
      </c>
      <c r="P1004" s="824">
        <v>252005.32339999999</v>
      </c>
      <c r="Q1004" s="824">
        <v>441009.31599999999</v>
      </c>
      <c r="R1004" s="824">
        <v>283626.82520000002</v>
      </c>
      <c r="S1004" s="824">
        <v>496346.94400000002</v>
      </c>
      <c r="T1004" s="824">
        <v>314782.63089999999</v>
      </c>
      <c r="U1004" s="824">
        <v>550869.60400000005</v>
      </c>
    </row>
    <row r="1005" spans="1:21" ht="14.5">
      <c r="A1005" s="823" t="s">
        <v>1184</v>
      </c>
      <c r="B1005" s="823" t="s">
        <v>267</v>
      </c>
      <c r="C1005" s="823" t="s">
        <v>296</v>
      </c>
      <c r="D1005" s="823" t="s">
        <v>487</v>
      </c>
      <c r="E1005" s="823" t="s">
        <v>298</v>
      </c>
      <c r="F1005" s="823" t="s">
        <v>1182</v>
      </c>
      <c r="G1005" s="823" t="s">
        <v>21</v>
      </c>
      <c r="H1005" s="824">
        <v>102551.4633</v>
      </c>
      <c r="I1005" s="824">
        <v>164082.34359999999</v>
      </c>
      <c r="J1005" s="824">
        <v>143572.0485</v>
      </c>
      <c r="K1005" s="824">
        <v>229715.28099999999</v>
      </c>
      <c r="L1005" s="824">
        <v>184592.63389999999</v>
      </c>
      <c r="M1005" s="824">
        <v>295348.21850000002</v>
      </c>
      <c r="N1005" s="824">
        <v>246123.51180000001</v>
      </c>
      <c r="O1005" s="824">
        <v>393797.62479999999</v>
      </c>
      <c r="P1005" s="824">
        <v>307654.3897</v>
      </c>
      <c r="Q1005" s="824">
        <v>492247.03080000001</v>
      </c>
      <c r="R1005" s="824">
        <v>348674.97509999998</v>
      </c>
      <c r="S1005" s="824">
        <v>557879.96829999995</v>
      </c>
      <c r="T1005" s="824">
        <v>389695.56030000001</v>
      </c>
      <c r="U1005" s="824">
        <v>623512.90579999995</v>
      </c>
    </row>
    <row r="1006" spans="1:21" ht="14.5">
      <c r="A1006" s="823" t="s">
        <v>1184</v>
      </c>
      <c r="B1006" s="823" t="s">
        <v>267</v>
      </c>
      <c r="C1006" s="823" t="s">
        <v>296</v>
      </c>
      <c r="D1006" s="823" t="s">
        <v>487</v>
      </c>
      <c r="E1006" s="823" t="s">
        <v>299</v>
      </c>
      <c r="F1006" s="823" t="s">
        <v>1179</v>
      </c>
      <c r="G1006" s="823" t="s">
        <v>165</v>
      </c>
      <c r="H1006" s="824">
        <v>124029.16220000001</v>
      </c>
      <c r="I1006" s="824">
        <v>217051.03390000001</v>
      </c>
      <c r="J1006" s="824">
        <v>161350.24110000001</v>
      </c>
      <c r="K1006" s="824">
        <v>282362.92200000002</v>
      </c>
      <c r="L1006" s="824">
        <v>194135.7911</v>
      </c>
      <c r="M1006" s="824">
        <v>339737.63449999999</v>
      </c>
      <c r="N1006" s="824">
        <v>233450.4595</v>
      </c>
      <c r="O1006" s="824">
        <v>408538.30410000001</v>
      </c>
      <c r="P1006" s="824">
        <v>275067.49440000003</v>
      </c>
      <c r="Q1006" s="824">
        <v>481368.1152</v>
      </c>
      <c r="R1006" s="824">
        <v>301523.27889999998</v>
      </c>
      <c r="S1006" s="824">
        <v>527665.73809999996</v>
      </c>
      <c r="T1006" s="824">
        <v>327133.1311</v>
      </c>
      <c r="U1006" s="824">
        <v>572482.97939999995</v>
      </c>
    </row>
    <row r="1007" spans="1:21" ht="14.5">
      <c r="A1007" s="823" t="s">
        <v>1184</v>
      </c>
      <c r="B1007" s="823" t="s">
        <v>267</v>
      </c>
      <c r="C1007" s="823" t="s">
        <v>296</v>
      </c>
      <c r="D1007" s="823" t="s">
        <v>487</v>
      </c>
      <c r="E1007" s="823" t="s">
        <v>299</v>
      </c>
      <c r="F1007" s="823" t="s">
        <v>1180</v>
      </c>
      <c r="G1007" s="823" t="s">
        <v>19</v>
      </c>
      <c r="H1007" s="824">
        <v>108718.19349999999</v>
      </c>
      <c r="I1007" s="824">
        <v>190256.83859999999</v>
      </c>
      <c r="J1007" s="824">
        <v>142889.58730000001</v>
      </c>
      <c r="K1007" s="824">
        <v>250056.77789999999</v>
      </c>
      <c r="L1007" s="824">
        <v>174225.28229999999</v>
      </c>
      <c r="M1007" s="824">
        <v>304894.24410000001</v>
      </c>
      <c r="N1007" s="824">
        <v>214552.34950000001</v>
      </c>
      <c r="O1007" s="824">
        <v>375466.6116</v>
      </c>
      <c r="P1007" s="824">
        <v>255194.48190000001</v>
      </c>
      <c r="Q1007" s="824">
        <v>446590.34330000001</v>
      </c>
      <c r="R1007" s="824">
        <v>281444.03700000001</v>
      </c>
      <c r="S1007" s="824">
        <v>492527.06479999999</v>
      </c>
      <c r="T1007" s="824">
        <v>306353.95919999998</v>
      </c>
      <c r="U1007" s="824">
        <v>536119.42870000005</v>
      </c>
    </row>
    <row r="1008" spans="1:21" ht="14.5">
      <c r="A1008" s="823" t="s">
        <v>1184</v>
      </c>
      <c r="B1008" s="823" t="s">
        <v>267</v>
      </c>
      <c r="C1008" s="823" t="s">
        <v>296</v>
      </c>
      <c r="D1008" s="823" t="s">
        <v>487</v>
      </c>
      <c r="E1008" s="823" t="s">
        <v>299</v>
      </c>
      <c r="F1008" s="823" t="s">
        <v>1181</v>
      </c>
      <c r="G1008" s="823" t="s">
        <v>44</v>
      </c>
      <c r="H1008" s="824">
        <v>95116.632700000002</v>
      </c>
      <c r="I1008" s="824">
        <v>166454.1073</v>
      </c>
      <c r="J1008" s="824">
        <v>129275.1747</v>
      </c>
      <c r="K1008" s="824">
        <v>226231.55559999999</v>
      </c>
      <c r="L1008" s="824">
        <v>163340.22589999999</v>
      </c>
      <c r="M1008" s="824">
        <v>285845.39529999997</v>
      </c>
      <c r="N1008" s="824">
        <v>214907.25589999999</v>
      </c>
      <c r="O1008" s="824">
        <v>376087.69790000003</v>
      </c>
      <c r="P1008" s="824">
        <v>265934.33980000002</v>
      </c>
      <c r="Q1008" s="824">
        <v>465385.09480000002</v>
      </c>
      <c r="R1008" s="824">
        <v>299352.4559</v>
      </c>
      <c r="S1008" s="824">
        <v>523866.7978</v>
      </c>
      <c r="T1008" s="824">
        <v>332290.61989999999</v>
      </c>
      <c r="U1008" s="824">
        <v>581508.58479999995</v>
      </c>
    </row>
    <row r="1009" spans="1:21" ht="14.5">
      <c r="A1009" s="823" t="s">
        <v>1184</v>
      </c>
      <c r="B1009" s="823" t="s">
        <v>267</v>
      </c>
      <c r="C1009" s="823" t="s">
        <v>296</v>
      </c>
      <c r="D1009" s="823" t="s">
        <v>487</v>
      </c>
      <c r="E1009" s="823" t="s">
        <v>299</v>
      </c>
      <c r="F1009" s="823" t="s">
        <v>1182</v>
      </c>
      <c r="G1009" s="823" t="s">
        <v>21</v>
      </c>
      <c r="H1009" s="824">
        <v>107444.47779999999</v>
      </c>
      <c r="I1009" s="824">
        <v>171911.16709999999</v>
      </c>
      <c r="J1009" s="824">
        <v>150422.2689</v>
      </c>
      <c r="K1009" s="824">
        <v>240675.63389999999</v>
      </c>
      <c r="L1009" s="824">
        <v>193400.0601</v>
      </c>
      <c r="M1009" s="824">
        <v>309440.10070000001</v>
      </c>
      <c r="N1009" s="824">
        <v>257866.74669999999</v>
      </c>
      <c r="O1009" s="824">
        <v>412586.80089999997</v>
      </c>
      <c r="P1009" s="824">
        <v>322333.43339999998</v>
      </c>
      <c r="Q1009" s="824">
        <v>515733.50109999999</v>
      </c>
      <c r="R1009" s="824">
        <v>365311.22460000002</v>
      </c>
      <c r="S1009" s="824">
        <v>584497.96799999999</v>
      </c>
      <c r="T1009" s="824">
        <v>408289.01569999999</v>
      </c>
      <c r="U1009" s="824">
        <v>653262.43480000005</v>
      </c>
    </row>
    <row r="1010" spans="1:21" ht="14.5">
      <c r="A1010" s="823" t="s">
        <v>1184</v>
      </c>
      <c r="B1010" s="823" t="s">
        <v>267</v>
      </c>
      <c r="C1010" s="823" t="s">
        <v>296</v>
      </c>
      <c r="D1010" s="823" t="s">
        <v>487</v>
      </c>
      <c r="E1010" s="823" t="s">
        <v>235</v>
      </c>
      <c r="F1010" s="823" t="s">
        <v>1179</v>
      </c>
      <c r="G1010" s="823" t="s">
        <v>165</v>
      </c>
      <c r="H1010" s="824">
        <v>122157.014</v>
      </c>
      <c r="I1010" s="824">
        <v>213774.7746</v>
      </c>
      <c r="J1010" s="824">
        <v>158976.2879</v>
      </c>
      <c r="K1010" s="824">
        <v>278208.50380000001</v>
      </c>
      <c r="L1010" s="824">
        <v>191321.81330000001</v>
      </c>
      <c r="M1010" s="824">
        <v>334813.17320000002</v>
      </c>
      <c r="N1010" s="824">
        <v>230135.67259999999</v>
      </c>
      <c r="O1010" s="824">
        <v>402737.42719999998</v>
      </c>
      <c r="P1010" s="824">
        <v>271207.13939999999</v>
      </c>
      <c r="Q1010" s="824">
        <v>474612.4939</v>
      </c>
      <c r="R1010" s="824">
        <v>297311.62640000001</v>
      </c>
      <c r="S1010" s="824">
        <v>520295.34620000003</v>
      </c>
      <c r="T1010" s="824">
        <v>322611.93819999998</v>
      </c>
      <c r="U1010" s="824">
        <v>564570.89179999998</v>
      </c>
    </row>
    <row r="1011" spans="1:21" ht="14.5">
      <c r="A1011" s="823" t="s">
        <v>1184</v>
      </c>
      <c r="B1011" s="823" t="s">
        <v>267</v>
      </c>
      <c r="C1011" s="823" t="s">
        <v>296</v>
      </c>
      <c r="D1011" s="823" t="s">
        <v>487</v>
      </c>
      <c r="E1011" s="823" t="s">
        <v>235</v>
      </c>
      <c r="F1011" s="823" t="s">
        <v>1180</v>
      </c>
      <c r="G1011" s="823" t="s">
        <v>19</v>
      </c>
      <c r="H1011" s="824">
        <v>106846.04519999999</v>
      </c>
      <c r="I1011" s="824">
        <v>186980.57930000001</v>
      </c>
      <c r="J1011" s="824">
        <v>140515.6341</v>
      </c>
      <c r="K1011" s="824">
        <v>245902.35980000001</v>
      </c>
      <c r="L1011" s="824">
        <v>171411.3046</v>
      </c>
      <c r="M1011" s="824">
        <v>299969.783</v>
      </c>
      <c r="N1011" s="824">
        <v>211237.56270000001</v>
      </c>
      <c r="O1011" s="824">
        <v>369665.73469999997</v>
      </c>
      <c r="P1011" s="824">
        <v>251334.1269</v>
      </c>
      <c r="Q1011" s="824">
        <v>439834.72200000001</v>
      </c>
      <c r="R1011" s="824">
        <v>277232.38449999999</v>
      </c>
      <c r="S1011" s="824">
        <v>485156.67290000001</v>
      </c>
      <c r="T1011" s="824">
        <v>301832.76630000002</v>
      </c>
      <c r="U1011" s="824">
        <v>528207.34100000001</v>
      </c>
    </row>
    <row r="1012" spans="1:21" ht="14.5">
      <c r="A1012" s="823" t="s">
        <v>1184</v>
      </c>
      <c r="B1012" s="823" t="s">
        <v>267</v>
      </c>
      <c r="C1012" s="823" t="s">
        <v>296</v>
      </c>
      <c r="D1012" s="823" t="s">
        <v>487</v>
      </c>
      <c r="E1012" s="823" t="s">
        <v>235</v>
      </c>
      <c r="F1012" s="823" t="s">
        <v>1181</v>
      </c>
      <c r="G1012" s="823" t="s">
        <v>44</v>
      </c>
      <c r="H1012" s="824">
        <v>93236.918999999994</v>
      </c>
      <c r="I1012" s="824">
        <v>163164.60810000001</v>
      </c>
      <c r="J1012" s="824">
        <v>126643.5753</v>
      </c>
      <c r="K1012" s="824">
        <v>221626.25690000001</v>
      </c>
      <c r="L1012" s="824">
        <v>159956.74110000001</v>
      </c>
      <c r="M1012" s="824">
        <v>279924.29680000001</v>
      </c>
      <c r="N1012" s="824">
        <v>210395.94279999999</v>
      </c>
      <c r="O1012" s="824">
        <v>368192.89990000002</v>
      </c>
      <c r="P1012" s="824">
        <v>260295.1985</v>
      </c>
      <c r="Q1012" s="824">
        <v>455516.59740000003</v>
      </c>
      <c r="R1012" s="824">
        <v>292961.429</v>
      </c>
      <c r="S1012" s="824">
        <v>512682.50079999998</v>
      </c>
      <c r="T1012" s="824">
        <v>325147.70740000001</v>
      </c>
      <c r="U1012" s="824">
        <v>569008.48809999996</v>
      </c>
    </row>
    <row r="1013" spans="1:21" ht="14.5">
      <c r="A1013" s="823" t="s">
        <v>1184</v>
      </c>
      <c r="B1013" s="823" t="s">
        <v>267</v>
      </c>
      <c r="C1013" s="823" t="s">
        <v>296</v>
      </c>
      <c r="D1013" s="823" t="s">
        <v>487</v>
      </c>
      <c r="E1013" s="823" t="s">
        <v>235</v>
      </c>
      <c r="F1013" s="823" t="s">
        <v>1182</v>
      </c>
      <c r="G1013" s="823" t="s">
        <v>21</v>
      </c>
      <c r="H1013" s="824">
        <v>105853.17200000001</v>
      </c>
      <c r="I1013" s="824">
        <v>169365.0778</v>
      </c>
      <c r="J1013" s="824">
        <v>148194.44080000001</v>
      </c>
      <c r="K1013" s="824">
        <v>237111.10879999999</v>
      </c>
      <c r="L1013" s="824">
        <v>190535.70970000001</v>
      </c>
      <c r="M1013" s="824">
        <v>304857.14</v>
      </c>
      <c r="N1013" s="824">
        <v>254047.61290000001</v>
      </c>
      <c r="O1013" s="824">
        <v>406476.18660000002</v>
      </c>
      <c r="P1013" s="824">
        <v>317559.51610000001</v>
      </c>
      <c r="Q1013" s="824">
        <v>508095.23320000002</v>
      </c>
      <c r="R1013" s="824">
        <v>359900.78499999997</v>
      </c>
      <c r="S1013" s="824">
        <v>575841.26450000005</v>
      </c>
      <c r="T1013" s="824">
        <v>402242.05369999999</v>
      </c>
      <c r="U1013" s="824">
        <v>643587.29559999995</v>
      </c>
    </row>
    <row r="1014" spans="1:21" ht="14.5">
      <c r="A1014" s="823" t="s">
        <v>1184</v>
      </c>
      <c r="B1014" s="823" t="s">
        <v>267</v>
      </c>
      <c r="C1014" s="823" t="s">
        <v>296</v>
      </c>
      <c r="D1014" s="823" t="s">
        <v>487</v>
      </c>
      <c r="E1014" s="823" t="s">
        <v>300</v>
      </c>
      <c r="F1014" s="823" t="s">
        <v>1179</v>
      </c>
      <c r="G1014" s="823" t="s">
        <v>165</v>
      </c>
      <c r="H1014" s="824">
        <v>119591.32520000001</v>
      </c>
      <c r="I1014" s="824">
        <v>209284.81909999999</v>
      </c>
      <c r="J1014" s="824">
        <v>155601.81039999999</v>
      </c>
      <c r="K1014" s="824">
        <v>272303.16820000001</v>
      </c>
      <c r="L1014" s="824">
        <v>187236.36060000001</v>
      </c>
      <c r="M1014" s="824">
        <v>327663.63099999999</v>
      </c>
      <c r="N1014" s="824">
        <v>225181.6208</v>
      </c>
      <c r="O1014" s="824">
        <v>394067.83639999997</v>
      </c>
      <c r="P1014" s="824">
        <v>265342.83850000001</v>
      </c>
      <c r="Q1014" s="824">
        <v>464349.96730000002</v>
      </c>
      <c r="R1014" s="824">
        <v>290871.36119999998</v>
      </c>
      <c r="S1014" s="824">
        <v>509024.88199999998</v>
      </c>
      <c r="T1014" s="824">
        <v>315595.89130000002</v>
      </c>
      <c r="U1014" s="824">
        <v>552292.80980000005</v>
      </c>
    </row>
    <row r="1015" spans="1:21" ht="14.5">
      <c r="A1015" s="823" t="s">
        <v>1184</v>
      </c>
      <c r="B1015" s="823" t="s">
        <v>267</v>
      </c>
      <c r="C1015" s="823" t="s">
        <v>296</v>
      </c>
      <c r="D1015" s="823" t="s">
        <v>487</v>
      </c>
      <c r="E1015" s="823" t="s">
        <v>300</v>
      </c>
      <c r="F1015" s="823" t="s">
        <v>1180</v>
      </c>
      <c r="G1015" s="823" t="s">
        <v>19</v>
      </c>
      <c r="H1015" s="824">
        <v>104735.1373</v>
      </c>
      <c r="I1015" s="824">
        <v>183286.4903</v>
      </c>
      <c r="J1015" s="824">
        <v>137689.49239999999</v>
      </c>
      <c r="K1015" s="824">
        <v>240956.61170000001</v>
      </c>
      <c r="L1015" s="824">
        <v>167917.25260000001</v>
      </c>
      <c r="M1015" s="824">
        <v>293855.19189999998</v>
      </c>
      <c r="N1015" s="824">
        <v>206844.84030000001</v>
      </c>
      <c r="O1015" s="824">
        <v>361978.4705</v>
      </c>
      <c r="P1015" s="824">
        <v>246060.11300000001</v>
      </c>
      <c r="Q1015" s="824">
        <v>430605.19760000001</v>
      </c>
      <c r="R1015" s="824">
        <v>271388.5318</v>
      </c>
      <c r="S1015" s="824">
        <v>474929.93060000002</v>
      </c>
      <c r="T1015" s="824">
        <v>295433.92200000002</v>
      </c>
      <c r="U1015" s="824">
        <v>517009.36349999998</v>
      </c>
    </row>
    <row r="1016" spans="1:21" ht="14.5">
      <c r="A1016" s="823" t="s">
        <v>1184</v>
      </c>
      <c r="B1016" s="823" t="s">
        <v>267</v>
      </c>
      <c r="C1016" s="823" t="s">
        <v>296</v>
      </c>
      <c r="D1016" s="823" t="s">
        <v>487</v>
      </c>
      <c r="E1016" s="823" t="s">
        <v>300</v>
      </c>
      <c r="F1016" s="823" t="s">
        <v>1181</v>
      </c>
      <c r="G1016" s="823" t="s">
        <v>44</v>
      </c>
      <c r="H1016" s="824">
        <v>91534.536699999997</v>
      </c>
      <c r="I1016" s="824">
        <v>160185.43919999999</v>
      </c>
      <c r="J1016" s="824">
        <v>124375.7285</v>
      </c>
      <c r="K1016" s="824">
        <v>217657.52489999999</v>
      </c>
      <c r="L1016" s="824">
        <v>157126.20670000001</v>
      </c>
      <c r="M1016" s="824">
        <v>274970.86170000001</v>
      </c>
      <c r="N1016" s="824">
        <v>206707.43290000001</v>
      </c>
      <c r="O1016" s="824">
        <v>361738.00760000001</v>
      </c>
      <c r="P1016" s="824">
        <v>255764.75099999999</v>
      </c>
      <c r="Q1016" s="824">
        <v>447588.31420000002</v>
      </c>
      <c r="R1016" s="824">
        <v>287887.5098</v>
      </c>
      <c r="S1016" s="824">
        <v>503803.1421</v>
      </c>
      <c r="T1016" s="824">
        <v>319544.57250000001</v>
      </c>
      <c r="U1016" s="824">
        <v>559203.00190000003</v>
      </c>
    </row>
    <row r="1017" spans="1:21" ht="14.5">
      <c r="A1017" s="823" t="s">
        <v>1184</v>
      </c>
      <c r="B1017" s="823" t="s">
        <v>267</v>
      </c>
      <c r="C1017" s="823" t="s">
        <v>296</v>
      </c>
      <c r="D1017" s="823" t="s">
        <v>487</v>
      </c>
      <c r="E1017" s="823" t="s">
        <v>300</v>
      </c>
      <c r="F1017" s="823" t="s">
        <v>1182</v>
      </c>
      <c r="G1017" s="823" t="s">
        <v>21</v>
      </c>
      <c r="H1017" s="824">
        <v>103612.33379999999</v>
      </c>
      <c r="I1017" s="824">
        <v>165779.7365</v>
      </c>
      <c r="J1017" s="824">
        <v>145057.26730000001</v>
      </c>
      <c r="K1017" s="824">
        <v>232091.63099999999</v>
      </c>
      <c r="L1017" s="824">
        <v>186502.20069999999</v>
      </c>
      <c r="M1017" s="824">
        <v>298403.5257</v>
      </c>
      <c r="N1017" s="824">
        <v>248669.601</v>
      </c>
      <c r="O1017" s="824">
        <v>397871.3676</v>
      </c>
      <c r="P1017" s="824">
        <v>310837.0013</v>
      </c>
      <c r="Q1017" s="824">
        <v>497339.20939999999</v>
      </c>
      <c r="R1017" s="824">
        <v>352281.93479999999</v>
      </c>
      <c r="S1017" s="824">
        <v>563651.10400000005</v>
      </c>
      <c r="T1017" s="824">
        <v>393726.86829999997</v>
      </c>
      <c r="U1017" s="824">
        <v>629962.99860000005</v>
      </c>
    </row>
    <row r="1018" spans="1:21" ht="14.5">
      <c r="A1018" s="823" t="s">
        <v>1184</v>
      </c>
      <c r="B1018" s="823" t="s">
        <v>267</v>
      </c>
      <c r="C1018" s="823" t="s">
        <v>296</v>
      </c>
      <c r="D1018" s="823" t="s">
        <v>487</v>
      </c>
      <c r="E1018" s="823" t="s">
        <v>1084</v>
      </c>
      <c r="F1018" s="823" t="s">
        <v>1179</v>
      </c>
      <c r="G1018" s="823" t="s">
        <v>165</v>
      </c>
      <c r="H1018" s="824">
        <v>117649.6857</v>
      </c>
      <c r="I1018" s="824">
        <v>205886.95</v>
      </c>
      <c r="J1018" s="824">
        <v>153018.6502</v>
      </c>
      <c r="K1018" s="824">
        <v>267782.63780000003</v>
      </c>
      <c r="L1018" s="824">
        <v>184088.89980000001</v>
      </c>
      <c r="M1018" s="824">
        <v>322155.57459999999</v>
      </c>
      <c r="N1018" s="824">
        <v>221332.49679999999</v>
      </c>
      <c r="O1018" s="824">
        <v>387331.86940000003</v>
      </c>
      <c r="P1018" s="824">
        <v>260765.32130000001</v>
      </c>
      <c r="Q1018" s="824">
        <v>456339.31219999999</v>
      </c>
      <c r="R1018" s="824">
        <v>285834.97840000002</v>
      </c>
      <c r="S1018" s="824">
        <v>500211.2121</v>
      </c>
      <c r="T1018" s="824">
        <v>310086.9069</v>
      </c>
      <c r="U1018" s="824">
        <v>542652.08700000006</v>
      </c>
    </row>
    <row r="1019" spans="1:21" ht="14.5">
      <c r="A1019" s="823" t="s">
        <v>1184</v>
      </c>
      <c r="B1019" s="823" t="s">
        <v>267</v>
      </c>
      <c r="C1019" s="823" t="s">
        <v>296</v>
      </c>
      <c r="D1019" s="823" t="s">
        <v>487</v>
      </c>
      <c r="E1019" s="823" t="s">
        <v>1084</v>
      </c>
      <c r="F1019" s="823" t="s">
        <v>1180</v>
      </c>
      <c r="G1019" s="823" t="s">
        <v>19</v>
      </c>
      <c r="H1019" s="824">
        <v>103248.2795</v>
      </c>
      <c r="I1019" s="824">
        <v>180684.48910000001</v>
      </c>
      <c r="J1019" s="824">
        <v>135654.66899999999</v>
      </c>
      <c r="K1019" s="824">
        <v>237395.67069999999</v>
      </c>
      <c r="L1019" s="824">
        <v>165361.1936</v>
      </c>
      <c r="M1019" s="824">
        <v>289382.08870000002</v>
      </c>
      <c r="N1019" s="824">
        <v>203557.04689999999</v>
      </c>
      <c r="O1019" s="824">
        <v>356224.83199999999</v>
      </c>
      <c r="P1019" s="824">
        <v>242072.88380000001</v>
      </c>
      <c r="Q1019" s="824">
        <v>423627.5466</v>
      </c>
      <c r="R1019" s="824">
        <v>266948.56280000001</v>
      </c>
      <c r="S1019" s="824">
        <v>467159.98489999998</v>
      </c>
      <c r="T1019" s="824">
        <v>290542.14120000001</v>
      </c>
      <c r="U1019" s="824">
        <v>508448.74729999999</v>
      </c>
    </row>
    <row r="1020" spans="1:21" ht="14.5">
      <c r="A1020" s="823" t="s">
        <v>1184</v>
      </c>
      <c r="B1020" s="823" t="s">
        <v>267</v>
      </c>
      <c r="C1020" s="823" t="s">
        <v>296</v>
      </c>
      <c r="D1020" s="823" t="s">
        <v>487</v>
      </c>
      <c r="E1020" s="823" t="s">
        <v>1084</v>
      </c>
      <c r="F1020" s="823" t="s">
        <v>1181</v>
      </c>
      <c r="G1020" s="823" t="s">
        <v>44</v>
      </c>
      <c r="H1020" s="824">
        <v>90458.727400000003</v>
      </c>
      <c r="I1020" s="824">
        <v>158302.77290000001</v>
      </c>
      <c r="J1020" s="824">
        <v>122985.084</v>
      </c>
      <c r="K1020" s="824">
        <v>215223.897</v>
      </c>
      <c r="L1020" s="824">
        <v>155423.50399999999</v>
      </c>
      <c r="M1020" s="824">
        <v>271991.13179999997</v>
      </c>
      <c r="N1020" s="824">
        <v>204522.6986</v>
      </c>
      <c r="O1020" s="824">
        <v>357914.72259999998</v>
      </c>
      <c r="P1020" s="824">
        <v>253114.0232</v>
      </c>
      <c r="Q1020" s="824">
        <v>442949.54060000001</v>
      </c>
      <c r="R1020" s="824">
        <v>284943.93979999999</v>
      </c>
      <c r="S1020" s="824">
        <v>498651.89449999999</v>
      </c>
      <c r="T1020" s="824">
        <v>316322.41619999998</v>
      </c>
      <c r="U1020" s="824">
        <v>553564.22829999996</v>
      </c>
    </row>
    <row r="1021" spans="1:21" ht="14.5">
      <c r="A1021" s="823" t="s">
        <v>1184</v>
      </c>
      <c r="B1021" s="823" t="s">
        <v>267</v>
      </c>
      <c r="C1021" s="823" t="s">
        <v>296</v>
      </c>
      <c r="D1021" s="823" t="s">
        <v>487</v>
      </c>
      <c r="E1021" s="823" t="s">
        <v>1084</v>
      </c>
      <c r="F1021" s="823" t="s">
        <v>1182</v>
      </c>
      <c r="G1021" s="823" t="s">
        <v>21</v>
      </c>
      <c r="H1021" s="824">
        <v>101901.93060000001</v>
      </c>
      <c r="I1021" s="824">
        <v>163043.0912</v>
      </c>
      <c r="J1021" s="824">
        <v>142662.70269999999</v>
      </c>
      <c r="K1021" s="824">
        <v>228260.32759999999</v>
      </c>
      <c r="L1021" s="824">
        <v>183423.4749</v>
      </c>
      <c r="M1021" s="824">
        <v>293477.56420000002</v>
      </c>
      <c r="N1021" s="824">
        <v>244564.63320000001</v>
      </c>
      <c r="O1021" s="824">
        <v>391303.41899999999</v>
      </c>
      <c r="P1021" s="824">
        <v>305705.7916</v>
      </c>
      <c r="Q1021" s="824">
        <v>489129.27360000001</v>
      </c>
      <c r="R1021" s="824">
        <v>346466.5637</v>
      </c>
      <c r="S1021" s="824">
        <v>554346.51029999997</v>
      </c>
      <c r="T1021" s="824">
        <v>387227.33590000001</v>
      </c>
      <c r="U1021" s="824">
        <v>619563.74670000002</v>
      </c>
    </row>
    <row r="1022" spans="1:21" ht="14.5">
      <c r="A1022" s="823" t="s">
        <v>1184</v>
      </c>
      <c r="B1022" s="823" t="s">
        <v>267</v>
      </c>
      <c r="C1022" s="823" t="s">
        <v>296</v>
      </c>
      <c r="D1022" s="823" t="s">
        <v>487</v>
      </c>
      <c r="E1022" s="823" t="s">
        <v>1085</v>
      </c>
      <c r="F1022" s="823" t="s">
        <v>1179</v>
      </c>
      <c r="G1022" s="823" t="s">
        <v>165</v>
      </c>
      <c r="H1022" s="824">
        <v>117649.6857</v>
      </c>
      <c r="I1022" s="824">
        <v>205886.95</v>
      </c>
      <c r="J1022" s="824">
        <v>153018.6502</v>
      </c>
      <c r="K1022" s="824">
        <v>267782.63780000003</v>
      </c>
      <c r="L1022" s="824">
        <v>184088.89980000001</v>
      </c>
      <c r="M1022" s="824">
        <v>322155.57459999999</v>
      </c>
      <c r="N1022" s="824">
        <v>221332.49679999999</v>
      </c>
      <c r="O1022" s="824">
        <v>387331.86940000003</v>
      </c>
      <c r="P1022" s="824">
        <v>260765.32130000001</v>
      </c>
      <c r="Q1022" s="824">
        <v>456339.31219999999</v>
      </c>
      <c r="R1022" s="824">
        <v>285834.97840000002</v>
      </c>
      <c r="S1022" s="824">
        <v>500211.2121</v>
      </c>
      <c r="T1022" s="824">
        <v>310086.9069</v>
      </c>
      <c r="U1022" s="824">
        <v>542652.08700000006</v>
      </c>
    </row>
    <row r="1023" spans="1:21" ht="14.5">
      <c r="A1023" s="823" t="s">
        <v>1184</v>
      </c>
      <c r="B1023" s="823" t="s">
        <v>267</v>
      </c>
      <c r="C1023" s="823" t="s">
        <v>296</v>
      </c>
      <c r="D1023" s="823" t="s">
        <v>487</v>
      </c>
      <c r="E1023" s="823" t="s">
        <v>1085</v>
      </c>
      <c r="F1023" s="823" t="s">
        <v>1180</v>
      </c>
      <c r="G1023" s="823" t="s">
        <v>19</v>
      </c>
      <c r="H1023" s="824">
        <v>103248.2795</v>
      </c>
      <c r="I1023" s="824">
        <v>180684.48910000001</v>
      </c>
      <c r="J1023" s="824">
        <v>135654.66899999999</v>
      </c>
      <c r="K1023" s="824">
        <v>237395.67069999999</v>
      </c>
      <c r="L1023" s="824">
        <v>165361.1936</v>
      </c>
      <c r="M1023" s="824">
        <v>289382.08870000002</v>
      </c>
      <c r="N1023" s="824">
        <v>203557.04689999999</v>
      </c>
      <c r="O1023" s="824">
        <v>356224.83199999999</v>
      </c>
      <c r="P1023" s="824">
        <v>242072.88380000001</v>
      </c>
      <c r="Q1023" s="824">
        <v>423627.5466</v>
      </c>
      <c r="R1023" s="824">
        <v>266948.56280000001</v>
      </c>
      <c r="S1023" s="824">
        <v>467159.98489999998</v>
      </c>
      <c r="T1023" s="824">
        <v>290542.14120000001</v>
      </c>
      <c r="U1023" s="824">
        <v>508448.74729999999</v>
      </c>
    </row>
    <row r="1024" spans="1:21" ht="14.5">
      <c r="A1024" s="823" t="s">
        <v>1184</v>
      </c>
      <c r="B1024" s="823" t="s">
        <v>267</v>
      </c>
      <c r="C1024" s="823" t="s">
        <v>296</v>
      </c>
      <c r="D1024" s="823" t="s">
        <v>487</v>
      </c>
      <c r="E1024" s="823" t="s">
        <v>1085</v>
      </c>
      <c r="F1024" s="823" t="s">
        <v>1181</v>
      </c>
      <c r="G1024" s="823" t="s">
        <v>44</v>
      </c>
      <c r="H1024" s="824">
        <v>90458.727400000003</v>
      </c>
      <c r="I1024" s="824">
        <v>158302.77290000001</v>
      </c>
      <c r="J1024" s="824">
        <v>122985.084</v>
      </c>
      <c r="K1024" s="824">
        <v>215223.897</v>
      </c>
      <c r="L1024" s="824">
        <v>155423.50399999999</v>
      </c>
      <c r="M1024" s="824">
        <v>271991.13179999997</v>
      </c>
      <c r="N1024" s="824">
        <v>204522.6986</v>
      </c>
      <c r="O1024" s="824">
        <v>357914.72259999998</v>
      </c>
      <c r="P1024" s="824">
        <v>253114.0232</v>
      </c>
      <c r="Q1024" s="824">
        <v>442949.54060000001</v>
      </c>
      <c r="R1024" s="824">
        <v>284943.93979999999</v>
      </c>
      <c r="S1024" s="824">
        <v>498651.89449999999</v>
      </c>
      <c r="T1024" s="824">
        <v>316322.41619999998</v>
      </c>
      <c r="U1024" s="824">
        <v>553564.22829999996</v>
      </c>
    </row>
    <row r="1025" spans="1:21" ht="14.5">
      <c r="A1025" s="823" t="s">
        <v>1184</v>
      </c>
      <c r="B1025" s="823" t="s">
        <v>267</v>
      </c>
      <c r="C1025" s="823" t="s">
        <v>296</v>
      </c>
      <c r="D1025" s="823" t="s">
        <v>487</v>
      </c>
      <c r="E1025" s="823" t="s">
        <v>1085</v>
      </c>
      <c r="F1025" s="823" t="s">
        <v>1182</v>
      </c>
      <c r="G1025" s="823" t="s">
        <v>21</v>
      </c>
      <c r="H1025" s="824">
        <v>101901.93060000001</v>
      </c>
      <c r="I1025" s="824">
        <v>163043.0912</v>
      </c>
      <c r="J1025" s="824">
        <v>142662.70269999999</v>
      </c>
      <c r="K1025" s="824">
        <v>228260.32759999999</v>
      </c>
      <c r="L1025" s="824">
        <v>183423.4749</v>
      </c>
      <c r="M1025" s="824">
        <v>293477.56420000002</v>
      </c>
      <c r="N1025" s="824">
        <v>244564.63320000001</v>
      </c>
      <c r="O1025" s="824">
        <v>391303.41899999999</v>
      </c>
      <c r="P1025" s="824">
        <v>305705.7916</v>
      </c>
      <c r="Q1025" s="824">
        <v>489129.27360000001</v>
      </c>
      <c r="R1025" s="824">
        <v>346466.5637</v>
      </c>
      <c r="S1025" s="824">
        <v>554346.51029999997</v>
      </c>
      <c r="T1025" s="824">
        <v>387227.33590000001</v>
      </c>
      <c r="U1025" s="824">
        <v>619563.74670000002</v>
      </c>
    </row>
    <row r="1026" spans="1:21" ht="14.5">
      <c r="A1026" s="823" t="s">
        <v>1184</v>
      </c>
      <c r="B1026" s="823" t="s">
        <v>267</v>
      </c>
      <c r="C1026" s="823" t="s">
        <v>296</v>
      </c>
      <c r="D1026" s="823" t="s">
        <v>487</v>
      </c>
      <c r="E1026" s="823" t="s">
        <v>301</v>
      </c>
      <c r="F1026" s="823" t="s">
        <v>1179</v>
      </c>
      <c r="G1026" s="823" t="s">
        <v>165</v>
      </c>
      <c r="H1026" s="824">
        <v>120862.59020000001</v>
      </c>
      <c r="I1026" s="824">
        <v>211509.53289999999</v>
      </c>
      <c r="J1026" s="824">
        <v>157254.18460000001</v>
      </c>
      <c r="K1026" s="824">
        <v>275194.82299999997</v>
      </c>
      <c r="L1026" s="824">
        <v>189223.51029999999</v>
      </c>
      <c r="M1026" s="824">
        <v>331141.14299999998</v>
      </c>
      <c r="N1026" s="824">
        <v>227569.59510000001</v>
      </c>
      <c r="O1026" s="824">
        <v>398246.79149999999</v>
      </c>
      <c r="P1026" s="824">
        <v>268155.46720000001</v>
      </c>
      <c r="Q1026" s="824">
        <v>469272.06760000001</v>
      </c>
      <c r="R1026" s="824">
        <v>293954.04450000002</v>
      </c>
      <c r="S1026" s="824">
        <v>514419.57799999998</v>
      </c>
      <c r="T1026" s="824">
        <v>318939.2892</v>
      </c>
      <c r="U1026" s="824">
        <v>558143.75600000005</v>
      </c>
    </row>
    <row r="1027" spans="1:21" ht="14.5">
      <c r="A1027" s="823" t="s">
        <v>1184</v>
      </c>
      <c r="B1027" s="823" t="s">
        <v>267</v>
      </c>
      <c r="C1027" s="823" t="s">
        <v>296</v>
      </c>
      <c r="D1027" s="823" t="s">
        <v>487</v>
      </c>
      <c r="E1027" s="823" t="s">
        <v>301</v>
      </c>
      <c r="F1027" s="823" t="s">
        <v>1180</v>
      </c>
      <c r="G1027" s="823" t="s">
        <v>19</v>
      </c>
      <c r="H1027" s="824">
        <v>105854.80869999999</v>
      </c>
      <c r="I1027" s="824">
        <v>185245.91519999999</v>
      </c>
      <c r="J1027" s="824">
        <v>139159.08790000001</v>
      </c>
      <c r="K1027" s="824">
        <v>243528.4039</v>
      </c>
      <c r="L1027" s="824">
        <v>169707.26869999999</v>
      </c>
      <c r="M1027" s="824">
        <v>296987.72019999998</v>
      </c>
      <c r="N1027" s="824">
        <v>209045.70480000001</v>
      </c>
      <c r="O1027" s="824">
        <v>365829.98330000002</v>
      </c>
      <c r="P1027" s="824">
        <v>248675.97940000001</v>
      </c>
      <c r="Q1027" s="824">
        <v>435182.96389999997</v>
      </c>
      <c r="R1027" s="824">
        <v>274272.41100000002</v>
      </c>
      <c r="S1027" s="824">
        <v>479976.7194</v>
      </c>
      <c r="T1027" s="824">
        <v>298571.5857</v>
      </c>
      <c r="U1027" s="824">
        <v>522500.27480000001</v>
      </c>
    </row>
    <row r="1028" spans="1:21" ht="14.5">
      <c r="A1028" s="823" t="s">
        <v>1184</v>
      </c>
      <c r="B1028" s="823" t="s">
        <v>267</v>
      </c>
      <c r="C1028" s="823" t="s">
        <v>296</v>
      </c>
      <c r="D1028" s="823" t="s">
        <v>487</v>
      </c>
      <c r="E1028" s="823" t="s">
        <v>301</v>
      </c>
      <c r="F1028" s="823" t="s">
        <v>1181</v>
      </c>
      <c r="G1028" s="823" t="s">
        <v>44</v>
      </c>
      <c r="H1028" s="824">
        <v>92519.714099999997</v>
      </c>
      <c r="I1028" s="824">
        <v>161909.49969999999</v>
      </c>
      <c r="J1028" s="824">
        <v>125716.4809</v>
      </c>
      <c r="K1028" s="824">
        <v>220003.8414</v>
      </c>
      <c r="L1028" s="824">
        <v>158821.60819999999</v>
      </c>
      <c r="M1028" s="824">
        <v>277937.81420000002</v>
      </c>
      <c r="N1028" s="824">
        <v>208939.45619999999</v>
      </c>
      <c r="O1028" s="824">
        <v>365644.04840000003</v>
      </c>
      <c r="P1028" s="824">
        <v>258528.0502</v>
      </c>
      <c r="Q1028" s="824">
        <v>452424.08779999998</v>
      </c>
      <c r="R1028" s="824">
        <v>290999.0528</v>
      </c>
      <c r="S1028" s="824">
        <v>509248.34250000003</v>
      </c>
      <c r="T1028" s="824">
        <v>322999.60749999998</v>
      </c>
      <c r="U1028" s="824">
        <v>565249.31310000003</v>
      </c>
    </row>
    <row r="1029" spans="1:21" ht="14.5">
      <c r="A1029" s="823" t="s">
        <v>1184</v>
      </c>
      <c r="B1029" s="823" t="s">
        <v>267</v>
      </c>
      <c r="C1029" s="823" t="s">
        <v>296</v>
      </c>
      <c r="D1029" s="823" t="s">
        <v>487</v>
      </c>
      <c r="E1029" s="823" t="s">
        <v>301</v>
      </c>
      <c r="F1029" s="823" t="s">
        <v>1182</v>
      </c>
      <c r="G1029" s="823" t="s">
        <v>21</v>
      </c>
      <c r="H1029" s="824">
        <v>104712.90549999999</v>
      </c>
      <c r="I1029" s="824">
        <v>167540.65119999999</v>
      </c>
      <c r="J1029" s="824">
        <v>146598.06760000001</v>
      </c>
      <c r="K1029" s="824">
        <v>234556.9117</v>
      </c>
      <c r="L1029" s="824">
        <v>188483.22990000001</v>
      </c>
      <c r="M1029" s="824">
        <v>301573.17229999998</v>
      </c>
      <c r="N1029" s="824">
        <v>251310.97320000001</v>
      </c>
      <c r="O1029" s="824">
        <v>402097.56290000002</v>
      </c>
      <c r="P1029" s="824">
        <v>314138.71639999998</v>
      </c>
      <c r="Q1029" s="824">
        <v>502621.95360000001</v>
      </c>
      <c r="R1029" s="824">
        <v>356023.8786</v>
      </c>
      <c r="S1029" s="824">
        <v>569638.21420000005</v>
      </c>
      <c r="T1029" s="824">
        <v>397909.04070000001</v>
      </c>
      <c r="U1029" s="824">
        <v>636654.47470000002</v>
      </c>
    </row>
    <row r="1030" spans="1:21" ht="14.5">
      <c r="A1030" s="823" t="s">
        <v>1184</v>
      </c>
      <c r="B1030" s="823" t="s">
        <v>267</v>
      </c>
      <c r="C1030" s="823" t="s">
        <v>296</v>
      </c>
      <c r="D1030" s="823" t="s">
        <v>487</v>
      </c>
      <c r="E1030" s="823" t="s">
        <v>302</v>
      </c>
      <c r="F1030" s="823" t="s">
        <v>1179</v>
      </c>
      <c r="G1030" s="823" t="s">
        <v>165</v>
      </c>
      <c r="H1030" s="824">
        <v>117649.6857</v>
      </c>
      <c r="I1030" s="824">
        <v>205886.95</v>
      </c>
      <c r="J1030" s="824">
        <v>153018.6502</v>
      </c>
      <c r="K1030" s="824">
        <v>267782.63780000003</v>
      </c>
      <c r="L1030" s="824">
        <v>184088.89980000001</v>
      </c>
      <c r="M1030" s="824">
        <v>322155.57459999999</v>
      </c>
      <c r="N1030" s="824">
        <v>221332.49679999999</v>
      </c>
      <c r="O1030" s="824">
        <v>387331.86940000003</v>
      </c>
      <c r="P1030" s="824">
        <v>260765.32130000001</v>
      </c>
      <c r="Q1030" s="824">
        <v>456339.31219999999</v>
      </c>
      <c r="R1030" s="824">
        <v>285834.97840000002</v>
      </c>
      <c r="S1030" s="824">
        <v>500211.2121</v>
      </c>
      <c r="T1030" s="824">
        <v>310086.9069</v>
      </c>
      <c r="U1030" s="824">
        <v>542652.08700000006</v>
      </c>
    </row>
    <row r="1031" spans="1:21" ht="14.5">
      <c r="A1031" s="823" t="s">
        <v>1184</v>
      </c>
      <c r="B1031" s="823" t="s">
        <v>267</v>
      </c>
      <c r="C1031" s="823" t="s">
        <v>296</v>
      </c>
      <c r="D1031" s="823" t="s">
        <v>487</v>
      </c>
      <c r="E1031" s="823" t="s">
        <v>302</v>
      </c>
      <c r="F1031" s="823" t="s">
        <v>1180</v>
      </c>
      <c r="G1031" s="823" t="s">
        <v>19</v>
      </c>
      <c r="H1031" s="824">
        <v>103248.2795</v>
      </c>
      <c r="I1031" s="824">
        <v>180684.48910000001</v>
      </c>
      <c r="J1031" s="824">
        <v>135654.66899999999</v>
      </c>
      <c r="K1031" s="824">
        <v>237395.67069999999</v>
      </c>
      <c r="L1031" s="824">
        <v>165361.1936</v>
      </c>
      <c r="M1031" s="824">
        <v>289382.08870000002</v>
      </c>
      <c r="N1031" s="824">
        <v>203557.04689999999</v>
      </c>
      <c r="O1031" s="824">
        <v>356224.83199999999</v>
      </c>
      <c r="P1031" s="824">
        <v>242072.88380000001</v>
      </c>
      <c r="Q1031" s="824">
        <v>423627.5466</v>
      </c>
      <c r="R1031" s="824">
        <v>266948.56280000001</v>
      </c>
      <c r="S1031" s="824">
        <v>467159.98489999998</v>
      </c>
      <c r="T1031" s="824">
        <v>290542.14120000001</v>
      </c>
      <c r="U1031" s="824">
        <v>508448.74729999999</v>
      </c>
    </row>
    <row r="1032" spans="1:21" ht="14.5">
      <c r="A1032" s="823" t="s">
        <v>1184</v>
      </c>
      <c r="B1032" s="823" t="s">
        <v>267</v>
      </c>
      <c r="C1032" s="823" t="s">
        <v>296</v>
      </c>
      <c r="D1032" s="823" t="s">
        <v>487</v>
      </c>
      <c r="E1032" s="823" t="s">
        <v>302</v>
      </c>
      <c r="F1032" s="823" t="s">
        <v>1181</v>
      </c>
      <c r="G1032" s="823" t="s">
        <v>44</v>
      </c>
      <c r="H1032" s="824">
        <v>90458.727400000003</v>
      </c>
      <c r="I1032" s="824">
        <v>158302.77290000001</v>
      </c>
      <c r="J1032" s="824">
        <v>122985.084</v>
      </c>
      <c r="K1032" s="824">
        <v>215223.897</v>
      </c>
      <c r="L1032" s="824">
        <v>155423.50399999999</v>
      </c>
      <c r="M1032" s="824">
        <v>271991.13179999997</v>
      </c>
      <c r="N1032" s="824">
        <v>204522.6986</v>
      </c>
      <c r="O1032" s="824">
        <v>357914.72259999998</v>
      </c>
      <c r="P1032" s="824">
        <v>253114.0232</v>
      </c>
      <c r="Q1032" s="824">
        <v>442949.54060000001</v>
      </c>
      <c r="R1032" s="824">
        <v>284943.93979999999</v>
      </c>
      <c r="S1032" s="824">
        <v>498651.89449999999</v>
      </c>
      <c r="T1032" s="824">
        <v>316322.41619999998</v>
      </c>
      <c r="U1032" s="824">
        <v>553564.22829999996</v>
      </c>
    </row>
    <row r="1033" spans="1:21" ht="14.5">
      <c r="A1033" s="823" t="s">
        <v>1184</v>
      </c>
      <c r="B1033" s="823" t="s">
        <v>267</v>
      </c>
      <c r="C1033" s="823" t="s">
        <v>296</v>
      </c>
      <c r="D1033" s="823" t="s">
        <v>487</v>
      </c>
      <c r="E1033" s="823" t="s">
        <v>302</v>
      </c>
      <c r="F1033" s="823" t="s">
        <v>1182</v>
      </c>
      <c r="G1033" s="823" t="s">
        <v>21</v>
      </c>
      <c r="H1033" s="824">
        <v>101901.93060000001</v>
      </c>
      <c r="I1033" s="824">
        <v>163043.0912</v>
      </c>
      <c r="J1033" s="824">
        <v>142662.70269999999</v>
      </c>
      <c r="K1033" s="824">
        <v>228260.32759999999</v>
      </c>
      <c r="L1033" s="824">
        <v>183423.4749</v>
      </c>
      <c r="M1033" s="824">
        <v>293477.56420000002</v>
      </c>
      <c r="N1033" s="824">
        <v>244564.63320000001</v>
      </c>
      <c r="O1033" s="824">
        <v>391303.41899999999</v>
      </c>
      <c r="P1033" s="824">
        <v>305705.7916</v>
      </c>
      <c r="Q1033" s="824">
        <v>489129.27360000001</v>
      </c>
      <c r="R1033" s="824">
        <v>346466.5637</v>
      </c>
      <c r="S1033" s="824">
        <v>554346.51029999997</v>
      </c>
      <c r="T1033" s="824">
        <v>387227.33590000001</v>
      </c>
      <c r="U1033" s="824">
        <v>619563.74670000002</v>
      </c>
    </row>
    <row r="1034" spans="1:21" ht="14.5">
      <c r="A1034" s="823" t="s">
        <v>1184</v>
      </c>
      <c r="B1034" s="823" t="s">
        <v>267</v>
      </c>
      <c r="C1034" s="823" t="s">
        <v>296</v>
      </c>
      <c r="D1034" s="823" t="s">
        <v>487</v>
      </c>
      <c r="E1034" s="823" t="s">
        <v>1086</v>
      </c>
      <c r="F1034" s="823" t="s">
        <v>1179</v>
      </c>
      <c r="G1034" s="823" t="s">
        <v>165</v>
      </c>
      <c r="H1034" s="824">
        <v>117672.84819999999</v>
      </c>
      <c r="I1034" s="824">
        <v>205927.48430000001</v>
      </c>
      <c r="J1034" s="824">
        <v>153088.3841</v>
      </c>
      <c r="K1034" s="824">
        <v>267904.67229999998</v>
      </c>
      <c r="L1034" s="824">
        <v>184200.05869999999</v>
      </c>
      <c r="M1034" s="824">
        <v>322350.10269999999</v>
      </c>
      <c r="N1034" s="824">
        <v>221510.6067</v>
      </c>
      <c r="O1034" s="824">
        <v>387643.56160000002</v>
      </c>
      <c r="P1034" s="824">
        <v>261004.37229999999</v>
      </c>
      <c r="Q1034" s="824">
        <v>456757.65149999998</v>
      </c>
      <c r="R1034" s="824">
        <v>286109.88510000001</v>
      </c>
      <c r="S1034" s="824">
        <v>500692.299</v>
      </c>
      <c r="T1034" s="824">
        <v>310416.16700000002</v>
      </c>
      <c r="U1034" s="824">
        <v>543228.29240000003</v>
      </c>
    </row>
    <row r="1035" spans="1:21" ht="14.5">
      <c r="A1035" s="823" t="s">
        <v>1184</v>
      </c>
      <c r="B1035" s="823" t="s">
        <v>267</v>
      </c>
      <c r="C1035" s="823" t="s">
        <v>296</v>
      </c>
      <c r="D1035" s="823" t="s">
        <v>487</v>
      </c>
      <c r="E1035" s="823" t="s">
        <v>1086</v>
      </c>
      <c r="F1035" s="823" t="s">
        <v>1180</v>
      </c>
      <c r="G1035" s="823" t="s">
        <v>19</v>
      </c>
      <c r="H1035" s="824">
        <v>103119.8484</v>
      </c>
      <c r="I1035" s="824">
        <v>180459.7346</v>
      </c>
      <c r="J1035" s="824">
        <v>135541.6243</v>
      </c>
      <c r="K1035" s="824">
        <v>237197.84270000001</v>
      </c>
      <c r="L1035" s="824">
        <v>165275.21900000001</v>
      </c>
      <c r="M1035" s="824">
        <v>289231.63319999998</v>
      </c>
      <c r="N1035" s="824">
        <v>203548.04689999999</v>
      </c>
      <c r="O1035" s="824">
        <v>356209.08199999999</v>
      </c>
      <c r="P1035" s="824">
        <v>242115.17249999999</v>
      </c>
      <c r="Q1035" s="824">
        <v>423701.55190000002</v>
      </c>
      <c r="R1035" s="824">
        <v>267024.6654</v>
      </c>
      <c r="S1035" s="824">
        <v>467293.16440000001</v>
      </c>
      <c r="T1035" s="824">
        <v>290665.66729999997</v>
      </c>
      <c r="U1035" s="824">
        <v>508664.9178</v>
      </c>
    </row>
    <row r="1036" spans="1:21" ht="14.5">
      <c r="A1036" s="823" t="s">
        <v>1184</v>
      </c>
      <c r="B1036" s="823" t="s">
        <v>267</v>
      </c>
      <c r="C1036" s="823" t="s">
        <v>296</v>
      </c>
      <c r="D1036" s="823" t="s">
        <v>487</v>
      </c>
      <c r="E1036" s="823" t="s">
        <v>1086</v>
      </c>
      <c r="F1036" s="823" t="s">
        <v>1181</v>
      </c>
      <c r="G1036" s="823" t="s">
        <v>44</v>
      </c>
      <c r="H1036" s="824">
        <v>90190.758400000006</v>
      </c>
      <c r="I1036" s="824">
        <v>157833.82740000001</v>
      </c>
      <c r="J1036" s="824">
        <v>122571.43150000001</v>
      </c>
      <c r="K1036" s="824">
        <v>214500.00510000001</v>
      </c>
      <c r="L1036" s="824">
        <v>154863.2421</v>
      </c>
      <c r="M1036" s="824">
        <v>271010.67369999998</v>
      </c>
      <c r="N1036" s="824">
        <v>203747.17079999999</v>
      </c>
      <c r="O1036" s="824">
        <v>356557.549</v>
      </c>
      <c r="P1036" s="824">
        <v>252117.8836</v>
      </c>
      <c r="Q1036" s="824">
        <v>441206.29629999999</v>
      </c>
      <c r="R1036" s="824">
        <v>283794.7855</v>
      </c>
      <c r="S1036" s="824">
        <v>496640.87459999998</v>
      </c>
      <c r="T1036" s="824">
        <v>315015.49530000001</v>
      </c>
      <c r="U1036" s="824">
        <v>551277.11679999996</v>
      </c>
    </row>
    <row r="1037" spans="1:21" ht="14.5">
      <c r="A1037" s="823" t="s">
        <v>1184</v>
      </c>
      <c r="B1037" s="823" t="s">
        <v>267</v>
      </c>
      <c r="C1037" s="823" t="s">
        <v>296</v>
      </c>
      <c r="D1037" s="823" t="s">
        <v>487</v>
      </c>
      <c r="E1037" s="823" t="s">
        <v>1086</v>
      </c>
      <c r="F1037" s="823" t="s">
        <v>1182</v>
      </c>
      <c r="G1037" s="823" t="s">
        <v>21</v>
      </c>
      <c r="H1037" s="824">
        <v>101941.62850000001</v>
      </c>
      <c r="I1037" s="824">
        <v>163106.60810000001</v>
      </c>
      <c r="J1037" s="824">
        <v>142718.27989999999</v>
      </c>
      <c r="K1037" s="824">
        <v>228349.2513</v>
      </c>
      <c r="L1037" s="824">
        <v>183494.9313</v>
      </c>
      <c r="M1037" s="824">
        <v>293591.8946</v>
      </c>
      <c r="N1037" s="824">
        <v>244659.90849999999</v>
      </c>
      <c r="O1037" s="824">
        <v>391455.85940000002</v>
      </c>
      <c r="P1037" s="824">
        <v>305824.88559999998</v>
      </c>
      <c r="Q1037" s="824">
        <v>489319.82419999997</v>
      </c>
      <c r="R1037" s="824">
        <v>346601.53700000001</v>
      </c>
      <c r="S1037" s="824">
        <v>554562.46750000003</v>
      </c>
      <c r="T1037" s="824">
        <v>387378.18839999998</v>
      </c>
      <c r="U1037" s="824">
        <v>619805.11069999996</v>
      </c>
    </row>
    <row r="1038" spans="1:21" ht="14.5">
      <c r="A1038" s="823" t="s">
        <v>1184</v>
      </c>
      <c r="B1038" s="823" t="s">
        <v>267</v>
      </c>
      <c r="C1038" s="823" t="s">
        <v>296</v>
      </c>
      <c r="D1038" s="823" t="s">
        <v>487</v>
      </c>
      <c r="E1038" s="823" t="s">
        <v>271</v>
      </c>
      <c r="F1038" s="823" t="s">
        <v>1179</v>
      </c>
      <c r="G1038" s="823" t="s">
        <v>165</v>
      </c>
      <c r="H1038" s="824">
        <v>119591.32520000001</v>
      </c>
      <c r="I1038" s="824">
        <v>209284.81909999999</v>
      </c>
      <c r="J1038" s="824">
        <v>155601.81039999999</v>
      </c>
      <c r="K1038" s="824">
        <v>272303.16820000001</v>
      </c>
      <c r="L1038" s="824">
        <v>187236.36060000001</v>
      </c>
      <c r="M1038" s="824">
        <v>327663.63099999999</v>
      </c>
      <c r="N1038" s="824">
        <v>225181.6208</v>
      </c>
      <c r="O1038" s="824">
        <v>394067.83639999997</v>
      </c>
      <c r="P1038" s="824">
        <v>265342.83850000001</v>
      </c>
      <c r="Q1038" s="824">
        <v>464349.96730000002</v>
      </c>
      <c r="R1038" s="824">
        <v>290871.36119999998</v>
      </c>
      <c r="S1038" s="824">
        <v>509024.88199999998</v>
      </c>
      <c r="T1038" s="824">
        <v>315595.89130000002</v>
      </c>
      <c r="U1038" s="824">
        <v>552292.80980000005</v>
      </c>
    </row>
    <row r="1039" spans="1:21" ht="14.5">
      <c r="A1039" s="823" t="s">
        <v>1184</v>
      </c>
      <c r="B1039" s="823" t="s">
        <v>267</v>
      </c>
      <c r="C1039" s="823" t="s">
        <v>296</v>
      </c>
      <c r="D1039" s="823" t="s">
        <v>487</v>
      </c>
      <c r="E1039" s="823" t="s">
        <v>271</v>
      </c>
      <c r="F1039" s="823" t="s">
        <v>1180</v>
      </c>
      <c r="G1039" s="823" t="s">
        <v>19</v>
      </c>
      <c r="H1039" s="824">
        <v>104735.1373</v>
      </c>
      <c r="I1039" s="824">
        <v>183286.4903</v>
      </c>
      <c r="J1039" s="824">
        <v>137689.49239999999</v>
      </c>
      <c r="K1039" s="824">
        <v>240956.61170000001</v>
      </c>
      <c r="L1039" s="824">
        <v>167917.25260000001</v>
      </c>
      <c r="M1039" s="824">
        <v>293855.19189999998</v>
      </c>
      <c r="N1039" s="824">
        <v>206844.84030000001</v>
      </c>
      <c r="O1039" s="824">
        <v>361978.4705</v>
      </c>
      <c r="P1039" s="824">
        <v>246060.11300000001</v>
      </c>
      <c r="Q1039" s="824">
        <v>430605.19760000001</v>
      </c>
      <c r="R1039" s="824">
        <v>271388.5318</v>
      </c>
      <c r="S1039" s="824">
        <v>474929.93060000002</v>
      </c>
      <c r="T1039" s="824">
        <v>295433.92200000002</v>
      </c>
      <c r="U1039" s="824">
        <v>517009.36349999998</v>
      </c>
    </row>
    <row r="1040" spans="1:21" ht="14.5">
      <c r="A1040" s="823" t="s">
        <v>1184</v>
      </c>
      <c r="B1040" s="823" t="s">
        <v>267</v>
      </c>
      <c r="C1040" s="823" t="s">
        <v>296</v>
      </c>
      <c r="D1040" s="823" t="s">
        <v>487</v>
      </c>
      <c r="E1040" s="823" t="s">
        <v>271</v>
      </c>
      <c r="F1040" s="823" t="s">
        <v>1181</v>
      </c>
      <c r="G1040" s="823" t="s">
        <v>44</v>
      </c>
      <c r="H1040" s="824">
        <v>91534.536699999997</v>
      </c>
      <c r="I1040" s="824">
        <v>160185.43919999999</v>
      </c>
      <c r="J1040" s="824">
        <v>124375.7285</v>
      </c>
      <c r="K1040" s="824">
        <v>217657.52489999999</v>
      </c>
      <c r="L1040" s="824">
        <v>157126.20670000001</v>
      </c>
      <c r="M1040" s="824">
        <v>274970.86170000001</v>
      </c>
      <c r="N1040" s="824">
        <v>206707.43290000001</v>
      </c>
      <c r="O1040" s="824">
        <v>361738.00760000001</v>
      </c>
      <c r="P1040" s="824">
        <v>255764.75099999999</v>
      </c>
      <c r="Q1040" s="824">
        <v>447588.31420000002</v>
      </c>
      <c r="R1040" s="824">
        <v>287887.5098</v>
      </c>
      <c r="S1040" s="824">
        <v>503803.1421</v>
      </c>
      <c r="T1040" s="824">
        <v>319544.57250000001</v>
      </c>
      <c r="U1040" s="824">
        <v>559203.00190000003</v>
      </c>
    </row>
    <row r="1041" spans="1:21" ht="14.5">
      <c r="A1041" s="823" t="s">
        <v>1184</v>
      </c>
      <c r="B1041" s="823" t="s">
        <v>267</v>
      </c>
      <c r="C1041" s="823" t="s">
        <v>296</v>
      </c>
      <c r="D1041" s="823" t="s">
        <v>487</v>
      </c>
      <c r="E1041" s="823" t="s">
        <v>271</v>
      </c>
      <c r="F1041" s="823" t="s">
        <v>1182</v>
      </c>
      <c r="G1041" s="823" t="s">
        <v>21</v>
      </c>
      <c r="H1041" s="824">
        <v>103612.33379999999</v>
      </c>
      <c r="I1041" s="824">
        <v>165779.7365</v>
      </c>
      <c r="J1041" s="824">
        <v>145057.26730000001</v>
      </c>
      <c r="K1041" s="824">
        <v>232091.63099999999</v>
      </c>
      <c r="L1041" s="824">
        <v>186502.20069999999</v>
      </c>
      <c r="M1041" s="824">
        <v>298403.5257</v>
      </c>
      <c r="N1041" s="824">
        <v>248669.601</v>
      </c>
      <c r="O1041" s="824">
        <v>397871.3676</v>
      </c>
      <c r="P1041" s="824">
        <v>310837.0013</v>
      </c>
      <c r="Q1041" s="824">
        <v>497339.20939999999</v>
      </c>
      <c r="R1041" s="824">
        <v>352281.93479999999</v>
      </c>
      <c r="S1041" s="824">
        <v>563651.10400000005</v>
      </c>
      <c r="T1041" s="824">
        <v>393726.86829999997</v>
      </c>
      <c r="U1041" s="824">
        <v>629962.99860000005</v>
      </c>
    </row>
    <row r="1042" spans="1:21" ht="14.5">
      <c r="A1042" s="823" t="s">
        <v>1184</v>
      </c>
      <c r="B1042" s="823" t="s">
        <v>267</v>
      </c>
      <c r="C1042" s="823" t="s">
        <v>296</v>
      </c>
      <c r="D1042" s="823" t="s">
        <v>487</v>
      </c>
      <c r="E1042" s="823" t="s">
        <v>303</v>
      </c>
      <c r="F1042" s="823" t="s">
        <v>1179</v>
      </c>
      <c r="G1042" s="823" t="s">
        <v>165</v>
      </c>
      <c r="H1042" s="824">
        <v>125346.7485</v>
      </c>
      <c r="I1042" s="824">
        <v>219356.80979999999</v>
      </c>
      <c r="J1042" s="824">
        <v>163142.0785</v>
      </c>
      <c r="K1042" s="824">
        <v>285498.6373</v>
      </c>
      <c r="L1042" s="824">
        <v>196345.253</v>
      </c>
      <c r="M1042" s="824">
        <v>343604.19280000002</v>
      </c>
      <c r="N1042" s="824">
        <v>236194.64689999999</v>
      </c>
      <c r="O1042" s="824">
        <v>413340.63219999999</v>
      </c>
      <c r="P1042" s="824">
        <v>278358.21759999997</v>
      </c>
      <c r="Q1042" s="824">
        <v>487126.88079999998</v>
      </c>
      <c r="R1042" s="824">
        <v>305155.76750000002</v>
      </c>
      <c r="S1042" s="824">
        <v>534022.59310000006</v>
      </c>
      <c r="T1042" s="824">
        <v>331135.0404</v>
      </c>
      <c r="U1042" s="824">
        <v>579486.32059999998</v>
      </c>
    </row>
    <row r="1043" spans="1:21" ht="14.5">
      <c r="A1043" s="823" t="s">
        <v>1184</v>
      </c>
      <c r="B1043" s="823" t="s">
        <v>267</v>
      </c>
      <c r="C1043" s="823" t="s">
        <v>296</v>
      </c>
      <c r="D1043" s="823" t="s">
        <v>487</v>
      </c>
      <c r="E1043" s="823" t="s">
        <v>303</v>
      </c>
      <c r="F1043" s="823" t="s">
        <v>1180</v>
      </c>
      <c r="G1043" s="823" t="s">
        <v>19</v>
      </c>
      <c r="H1043" s="824">
        <v>109580.99890000001</v>
      </c>
      <c r="I1043" s="824">
        <v>191766.7481</v>
      </c>
      <c r="J1043" s="824">
        <v>144133.08900000001</v>
      </c>
      <c r="K1043" s="824">
        <v>252232.9057</v>
      </c>
      <c r="L1043" s="824">
        <v>175843.34359999999</v>
      </c>
      <c r="M1043" s="824">
        <v>307725.85129999998</v>
      </c>
      <c r="N1043" s="824">
        <v>216735.20740000001</v>
      </c>
      <c r="O1043" s="824">
        <v>379286.61300000001</v>
      </c>
      <c r="P1043" s="824">
        <v>257894.91819999999</v>
      </c>
      <c r="Q1043" s="824">
        <v>451316.1067</v>
      </c>
      <c r="R1043" s="824">
        <v>284480.11300000001</v>
      </c>
      <c r="S1043" s="824">
        <v>497840.19770000002</v>
      </c>
      <c r="T1043" s="824">
        <v>309738.66590000002</v>
      </c>
      <c r="U1043" s="824">
        <v>542042.66540000006</v>
      </c>
    </row>
    <row r="1044" spans="1:21" ht="14.5">
      <c r="A1044" s="823" t="s">
        <v>1184</v>
      </c>
      <c r="B1044" s="823" t="s">
        <v>267</v>
      </c>
      <c r="C1044" s="823" t="s">
        <v>296</v>
      </c>
      <c r="D1044" s="823" t="s">
        <v>487</v>
      </c>
      <c r="E1044" s="823" t="s">
        <v>303</v>
      </c>
      <c r="F1044" s="823" t="s">
        <v>1181</v>
      </c>
      <c r="G1044" s="823" t="s">
        <v>44</v>
      </c>
      <c r="H1044" s="824">
        <v>95565.868700000006</v>
      </c>
      <c r="I1044" s="824">
        <v>167240.2703</v>
      </c>
      <c r="J1044" s="824">
        <v>129788.61659999999</v>
      </c>
      <c r="K1044" s="824">
        <v>227130.07920000001</v>
      </c>
      <c r="L1044" s="824">
        <v>163915.09710000001</v>
      </c>
      <c r="M1044" s="824">
        <v>286851.41979999997</v>
      </c>
      <c r="N1044" s="824">
        <v>215588.21479999999</v>
      </c>
      <c r="O1044" s="824">
        <v>377279.37599999999</v>
      </c>
      <c r="P1044" s="824">
        <v>266705.34850000002</v>
      </c>
      <c r="Q1044" s="824">
        <v>466734.36009999999</v>
      </c>
      <c r="R1044" s="824">
        <v>300165.6778</v>
      </c>
      <c r="S1044" s="824">
        <v>525289.9362</v>
      </c>
      <c r="T1044" s="824">
        <v>333131.799</v>
      </c>
      <c r="U1044" s="824">
        <v>582980.6483</v>
      </c>
    </row>
    <row r="1045" spans="1:21" ht="14.5">
      <c r="A1045" s="823" t="s">
        <v>1184</v>
      </c>
      <c r="B1045" s="823" t="s">
        <v>267</v>
      </c>
      <c r="C1045" s="823" t="s">
        <v>296</v>
      </c>
      <c r="D1045" s="823" t="s">
        <v>487</v>
      </c>
      <c r="E1045" s="823" t="s">
        <v>303</v>
      </c>
      <c r="F1045" s="823" t="s">
        <v>1182</v>
      </c>
      <c r="G1045" s="823" t="s">
        <v>21</v>
      </c>
      <c r="H1045" s="824">
        <v>108624.4425</v>
      </c>
      <c r="I1045" s="824">
        <v>173799.11050000001</v>
      </c>
      <c r="J1045" s="824">
        <v>152074.2193</v>
      </c>
      <c r="K1045" s="824">
        <v>243318.75459999999</v>
      </c>
      <c r="L1045" s="824">
        <v>195523.9964</v>
      </c>
      <c r="M1045" s="824">
        <v>312838.39870000002</v>
      </c>
      <c r="N1045" s="824">
        <v>260698.6617</v>
      </c>
      <c r="O1045" s="824">
        <v>417117.8651</v>
      </c>
      <c r="P1045" s="824">
        <v>325873.3272</v>
      </c>
      <c r="Q1045" s="824">
        <v>521397.33120000002</v>
      </c>
      <c r="R1045" s="824">
        <v>369323.1042</v>
      </c>
      <c r="S1045" s="824">
        <v>590916.97549999994</v>
      </c>
      <c r="T1045" s="824">
        <v>412772.8811</v>
      </c>
      <c r="U1045" s="824">
        <v>660436.61970000004</v>
      </c>
    </row>
    <row r="1046" spans="1:21" ht="14.5">
      <c r="A1046" s="823" t="s">
        <v>1184</v>
      </c>
      <c r="B1046" s="823" t="s">
        <v>267</v>
      </c>
      <c r="C1046" s="823" t="s">
        <v>296</v>
      </c>
      <c r="D1046" s="823" t="s">
        <v>487</v>
      </c>
      <c r="E1046" s="823" t="s">
        <v>304</v>
      </c>
      <c r="F1046" s="823" t="s">
        <v>1179</v>
      </c>
      <c r="G1046" s="823" t="s">
        <v>165</v>
      </c>
      <c r="H1046" s="824">
        <v>122781.0634</v>
      </c>
      <c r="I1046" s="824">
        <v>214866.861</v>
      </c>
      <c r="J1046" s="824">
        <v>159767.60569999999</v>
      </c>
      <c r="K1046" s="824">
        <v>279593.30989999999</v>
      </c>
      <c r="L1046" s="824">
        <v>192259.80590000001</v>
      </c>
      <c r="M1046" s="824">
        <v>336454.66029999999</v>
      </c>
      <c r="N1046" s="824">
        <v>231240.60159999999</v>
      </c>
      <c r="O1046" s="824">
        <v>404671.0528</v>
      </c>
      <c r="P1046" s="824">
        <v>272493.92440000002</v>
      </c>
      <c r="Q1046" s="824">
        <v>476864.3677</v>
      </c>
      <c r="R1046" s="824">
        <v>298715.51059999998</v>
      </c>
      <c r="S1046" s="824">
        <v>522752.14350000001</v>
      </c>
      <c r="T1046" s="824">
        <v>324119.0025</v>
      </c>
      <c r="U1046" s="824">
        <v>567208.25430000003</v>
      </c>
    </row>
    <row r="1047" spans="1:21" ht="14.5">
      <c r="A1047" s="823" t="s">
        <v>1184</v>
      </c>
      <c r="B1047" s="823" t="s">
        <v>267</v>
      </c>
      <c r="C1047" s="823" t="s">
        <v>296</v>
      </c>
      <c r="D1047" s="823" t="s">
        <v>487</v>
      </c>
      <c r="E1047" s="823" t="s">
        <v>304</v>
      </c>
      <c r="F1047" s="823" t="s">
        <v>1180</v>
      </c>
      <c r="G1047" s="823" t="s">
        <v>19</v>
      </c>
      <c r="H1047" s="824">
        <v>107470.0946</v>
      </c>
      <c r="I1047" s="824">
        <v>188072.66570000001</v>
      </c>
      <c r="J1047" s="824">
        <v>141306.95189999999</v>
      </c>
      <c r="K1047" s="824">
        <v>247287.16579999999</v>
      </c>
      <c r="L1047" s="824">
        <v>172349.2971</v>
      </c>
      <c r="M1047" s="824">
        <v>301611.27</v>
      </c>
      <c r="N1047" s="824">
        <v>212342.49160000001</v>
      </c>
      <c r="O1047" s="824">
        <v>371599.3603</v>
      </c>
      <c r="P1047" s="824">
        <v>252620.91190000001</v>
      </c>
      <c r="Q1047" s="824">
        <v>442086.59580000001</v>
      </c>
      <c r="R1047" s="824">
        <v>278636.26860000001</v>
      </c>
      <c r="S1047" s="824">
        <v>487613.47019999998</v>
      </c>
      <c r="T1047" s="824">
        <v>303339.83059999999</v>
      </c>
      <c r="U1047" s="824">
        <v>530844.70349999995</v>
      </c>
    </row>
    <row r="1048" spans="1:21" ht="14.5">
      <c r="A1048" s="823" t="s">
        <v>1184</v>
      </c>
      <c r="B1048" s="823" t="s">
        <v>267</v>
      </c>
      <c r="C1048" s="823" t="s">
        <v>296</v>
      </c>
      <c r="D1048" s="823" t="s">
        <v>487</v>
      </c>
      <c r="E1048" s="823" t="s">
        <v>304</v>
      </c>
      <c r="F1048" s="823" t="s">
        <v>1181</v>
      </c>
      <c r="G1048" s="823" t="s">
        <v>44</v>
      </c>
      <c r="H1048" s="824">
        <v>93863.4902</v>
      </c>
      <c r="I1048" s="824">
        <v>164261.1079</v>
      </c>
      <c r="J1048" s="824">
        <v>127520.7751</v>
      </c>
      <c r="K1048" s="824">
        <v>223161.35639999999</v>
      </c>
      <c r="L1048" s="824">
        <v>161084.56940000001</v>
      </c>
      <c r="M1048" s="824">
        <v>281897.9963</v>
      </c>
      <c r="N1048" s="824">
        <v>211899.7139</v>
      </c>
      <c r="O1048" s="824">
        <v>370824.49920000002</v>
      </c>
      <c r="P1048" s="824">
        <v>262174.91230000003</v>
      </c>
      <c r="Q1048" s="824">
        <v>458806.09659999999</v>
      </c>
      <c r="R1048" s="824">
        <v>295091.77130000002</v>
      </c>
      <c r="S1048" s="824">
        <v>516410.59980000003</v>
      </c>
      <c r="T1048" s="824">
        <v>327528.67820000002</v>
      </c>
      <c r="U1048" s="824">
        <v>573175.18700000003</v>
      </c>
    </row>
    <row r="1049" spans="1:21" ht="14.5">
      <c r="A1049" s="823" t="s">
        <v>1184</v>
      </c>
      <c r="B1049" s="823" t="s">
        <v>267</v>
      </c>
      <c r="C1049" s="823" t="s">
        <v>296</v>
      </c>
      <c r="D1049" s="823" t="s">
        <v>487</v>
      </c>
      <c r="E1049" s="823" t="s">
        <v>304</v>
      </c>
      <c r="F1049" s="823" t="s">
        <v>1182</v>
      </c>
      <c r="G1049" s="823" t="s">
        <v>21</v>
      </c>
      <c r="H1049" s="824">
        <v>106383.6073</v>
      </c>
      <c r="I1049" s="824">
        <v>170213.77420000001</v>
      </c>
      <c r="J1049" s="824">
        <v>148937.0502</v>
      </c>
      <c r="K1049" s="824">
        <v>238299.28390000001</v>
      </c>
      <c r="L1049" s="824">
        <v>191490.49309999999</v>
      </c>
      <c r="M1049" s="824">
        <v>306384.79359999998</v>
      </c>
      <c r="N1049" s="824">
        <v>255320.6575</v>
      </c>
      <c r="O1049" s="824">
        <v>408513.05810000002</v>
      </c>
      <c r="P1049" s="824">
        <v>319150.82189999998</v>
      </c>
      <c r="Q1049" s="824">
        <v>510641.32250000001</v>
      </c>
      <c r="R1049" s="824">
        <v>361704.2648</v>
      </c>
      <c r="S1049" s="824">
        <v>578726.83230000001</v>
      </c>
      <c r="T1049" s="824">
        <v>404257.70770000003</v>
      </c>
      <c r="U1049" s="824">
        <v>646812.34199999995</v>
      </c>
    </row>
    <row r="1050" spans="1:21" ht="14.5">
      <c r="A1050" s="823" t="s">
        <v>1184</v>
      </c>
      <c r="B1050" s="823" t="s">
        <v>267</v>
      </c>
      <c r="C1050" s="823" t="s">
        <v>305</v>
      </c>
      <c r="D1050" s="823" t="s">
        <v>488</v>
      </c>
      <c r="E1050" s="823" t="s">
        <v>1087</v>
      </c>
      <c r="F1050" s="823" t="s">
        <v>1179</v>
      </c>
      <c r="G1050" s="823" t="s">
        <v>165</v>
      </c>
      <c r="H1050" s="824">
        <v>129784.5932</v>
      </c>
      <c r="I1050" s="824">
        <v>227123.03820000001</v>
      </c>
      <c r="J1050" s="824">
        <v>168890.51939999999</v>
      </c>
      <c r="K1050" s="824">
        <v>295558.40909999999</v>
      </c>
      <c r="L1050" s="824">
        <v>203244.6961</v>
      </c>
      <c r="M1050" s="824">
        <v>355678.2181</v>
      </c>
      <c r="N1050" s="824">
        <v>244463.50090000001</v>
      </c>
      <c r="O1050" s="824">
        <v>427811.12670000002</v>
      </c>
      <c r="P1050" s="824">
        <v>288082.89179999998</v>
      </c>
      <c r="Q1050" s="824">
        <v>504145.06050000002</v>
      </c>
      <c r="R1050" s="824">
        <v>315807.70520000003</v>
      </c>
      <c r="S1050" s="824">
        <v>552663.4841</v>
      </c>
      <c r="T1050" s="824">
        <v>342672.30190000002</v>
      </c>
      <c r="U1050" s="824">
        <v>599676.52859999996</v>
      </c>
    </row>
    <row r="1051" spans="1:21" ht="14.5">
      <c r="A1051" s="823" t="s">
        <v>1184</v>
      </c>
      <c r="B1051" s="823" t="s">
        <v>267</v>
      </c>
      <c r="C1051" s="823" t="s">
        <v>305</v>
      </c>
      <c r="D1051" s="823" t="s">
        <v>488</v>
      </c>
      <c r="E1051" s="823" t="s">
        <v>1087</v>
      </c>
      <c r="F1051" s="823" t="s">
        <v>1180</v>
      </c>
      <c r="G1051" s="823" t="s">
        <v>19</v>
      </c>
      <c r="H1051" s="824">
        <v>113564.061</v>
      </c>
      <c r="I1051" s="824">
        <v>198737.10680000001</v>
      </c>
      <c r="J1051" s="824">
        <v>149333.19209999999</v>
      </c>
      <c r="K1051" s="824">
        <v>261333.08609999999</v>
      </c>
      <c r="L1051" s="824">
        <v>182151.3836</v>
      </c>
      <c r="M1051" s="824">
        <v>318764.92129999999</v>
      </c>
      <c r="N1051" s="824">
        <v>224442.7298</v>
      </c>
      <c r="O1051" s="824">
        <v>392774.77710000001</v>
      </c>
      <c r="P1051" s="824">
        <v>267029.30300000001</v>
      </c>
      <c r="Q1051" s="824">
        <v>467301.28019999998</v>
      </c>
      <c r="R1051" s="824">
        <v>294535.63589999999</v>
      </c>
      <c r="S1051" s="824">
        <v>515437.3627</v>
      </c>
      <c r="T1051" s="824">
        <v>320658.72259999998</v>
      </c>
      <c r="U1051" s="824">
        <v>561152.76450000005</v>
      </c>
    </row>
    <row r="1052" spans="1:21" ht="14.5">
      <c r="A1052" s="823" t="s">
        <v>1184</v>
      </c>
      <c r="B1052" s="823" t="s">
        <v>267</v>
      </c>
      <c r="C1052" s="823" t="s">
        <v>305</v>
      </c>
      <c r="D1052" s="823" t="s">
        <v>488</v>
      </c>
      <c r="E1052" s="823" t="s">
        <v>1087</v>
      </c>
      <c r="F1052" s="823" t="s">
        <v>1181</v>
      </c>
      <c r="G1052" s="823" t="s">
        <v>44</v>
      </c>
      <c r="H1052" s="824">
        <v>99147.968999999997</v>
      </c>
      <c r="I1052" s="824">
        <v>173508.94579999999</v>
      </c>
      <c r="J1052" s="824">
        <v>134688.06830000001</v>
      </c>
      <c r="K1052" s="824">
        <v>235704.1195</v>
      </c>
      <c r="L1052" s="824">
        <v>170129.12299999999</v>
      </c>
      <c r="M1052" s="824">
        <v>297725.96529999998</v>
      </c>
      <c r="N1052" s="824">
        <v>223788.0465</v>
      </c>
      <c r="O1052" s="824">
        <v>391629.08149999997</v>
      </c>
      <c r="P1052" s="824">
        <v>276874.94799999997</v>
      </c>
      <c r="Q1052" s="824">
        <v>484531.15899999999</v>
      </c>
      <c r="R1052" s="824">
        <v>311630.63569999998</v>
      </c>
      <c r="S1052" s="824">
        <v>545353.61239999998</v>
      </c>
      <c r="T1052" s="824">
        <v>345877.85920000001</v>
      </c>
      <c r="U1052" s="824">
        <v>605286.25360000005</v>
      </c>
    </row>
    <row r="1053" spans="1:21" ht="14.5">
      <c r="A1053" s="823" t="s">
        <v>1184</v>
      </c>
      <c r="B1053" s="823" t="s">
        <v>267</v>
      </c>
      <c r="C1053" s="823" t="s">
        <v>305</v>
      </c>
      <c r="D1053" s="823" t="s">
        <v>488</v>
      </c>
      <c r="E1053" s="823" t="s">
        <v>1087</v>
      </c>
      <c r="F1053" s="823" t="s">
        <v>1182</v>
      </c>
      <c r="G1053" s="823" t="s">
        <v>21</v>
      </c>
      <c r="H1053" s="824">
        <v>112456.59329999999</v>
      </c>
      <c r="I1053" s="824">
        <v>179930.55179999999</v>
      </c>
      <c r="J1053" s="824">
        <v>157439.23050000001</v>
      </c>
      <c r="K1053" s="824">
        <v>251902.77249999999</v>
      </c>
      <c r="L1053" s="824">
        <v>202421.86790000001</v>
      </c>
      <c r="M1053" s="824">
        <v>323874.99339999998</v>
      </c>
      <c r="N1053" s="824">
        <v>269895.82380000001</v>
      </c>
      <c r="O1053" s="824">
        <v>431833.32449999999</v>
      </c>
      <c r="P1053" s="824">
        <v>337369.77970000001</v>
      </c>
      <c r="Q1053" s="824">
        <v>539791.65560000006</v>
      </c>
      <c r="R1053" s="824">
        <v>382352.41700000002</v>
      </c>
      <c r="S1053" s="824">
        <v>611763.87639999995</v>
      </c>
      <c r="T1053" s="824">
        <v>427335.05430000002</v>
      </c>
      <c r="U1053" s="824">
        <v>683736.09719999996</v>
      </c>
    </row>
    <row r="1054" spans="1:21" ht="14.5">
      <c r="A1054" s="823" t="s">
        <v>1184</v>
      </c>
      <c r="B1054" s="823" t="s">
        <v>267</v>
      </c>
      <c r="C1054" s="823" t="s">
        <v>305</v>
      </c>
      <c r="D1054" s="823" t="s">
        <v>488</v>
      </c>
      <c r="E1054" s="823" t="s">
        <v>306</v>
      </c>
      <c r="F1054" s="823" t="s">
        <v>1179</v>
      </c>
      <c r="G1054" s="823" t="s">
        <v>165</v>
      </c>
      <c r="H1054" s="824">
        <v>130408.64260000001</v>
      </c>
      <c r="I1054" s="824">
        <v>228215.12460000001</v>
      </c>
      <c r="J1054" s="824">
        <v>169681.83720000001</v>
      </c>
      <c r="K1054" s="824">
        <v>296943.21519999998</v>
      </c>
      <c r="L1054" s="824">
        <v>204182.6887</v>
      </c>
      <c r="M1054" s="824">
        <v>357319.70520000003</v>
      </c>
      <c r="N1054" s="824">
        <v>245568.42989999999</v>
      </c>
      <c r="O1054" s="824">
        <v>429744.7524</v>
      </c>
      <c r="P1054" s="824">
        <v>289369.67670000001</v>
      </c>
      <c r="Q1054" s="824">
        <v>506396.93430000002</v>
      </c>
      <c r="R1054" s="824">
        <v>317211.5894</v>
      </c>
      <c r="S1054" s="824">
        <v>555120.28139999998</v>
      </c>
      <c r="T1054" s="824">
        <v>344179.36629999999</v>
      </c>
      <c r="U1054" s="824">
        <v>602313.89099999995</v>
      </c>
    </row>
    <row r="1055" spans="1:21" ht="14.5">
      <c r="A1055" s="823" t="s">
        <v>1184</v>
      </c>
      <c r="B1055" s="823" t="s">
        <v>267</v>
      </c>
      <c r="C1055" s="823" t="s">
        <v>305</v>
      </c>
      <c r="D1055" s="823" t="s">
        <v>488</v>
      </c>
      <c r="E1055" s="823" t="s">
        <v>306</v>
      </c>
      <c r="F1055" s="823" t="s">
        <v>1180</v>
      </c>
      <c r="G1055" s="823" t="s">
        <v>19</v>
      </c>
      <c r="H1055" s="824">
        <v>114188.11040000001</v>
      </c>
      <c r="I1055" s="824">
        <v>199829.19330000001</v>
      </c>
      <c r="J1055" s="824">
        <v>150124.5098</v>
      </c>
      <c r="K1055" s="824">
        <v>262717.8922</v>
      </c>
      <c r="L1055" s="824">
        <v>183089.3762</v>
      </c>
      <c r="M1055" s="824">
        <v>320406.40830000001</v>
      </c>
      <c r="N1055" s="824">
        <v>225547.6588</v>
      </c>
      <c r="O1055" s="824">
        <v>394708.40279999998</v>
      </c>
      <c r="P1055" s="824">
        <v>268316.08799999999</v>
      </c>
      <c r="Q1055" s="824">
        <v>469553.15399999998</v>
      </c>
      <c r="R1055" s="824">
        <v>295939.52</v>
      </c>
      <c r="S1055" s="824">
        <v>517894.16</v>
      </c>
      <c r="T1055" s="824">
        <v>322165.78690000001</v>
      </c>
      <c r="U1055" s="824">
        <v>563790.12710000004</v>
      </c>
    </row>
    <row r="1056" spans="1:21" ht="14.5">
      <c r="A1056" s="823" t="s">
        <v>1184</v>
      </c>
      <c r="B1056" s="823" t="s">
        <v>267</v>
      </c>
      <c r="C1056" s="823" t="s">
        <v>305</v>
      </c>
      <c r="D1056" s="823" t="s">
        <v>488</v>
      </c>
      <c r="E1056" s="823" t="s">
        <v>306</v>
      </c>
      <c r="F1056" s="823" t="s">
        <v>1181</v>
      </c>
      <c r="G1056" s="823" t="s">
        <v>44</v>
      </c>
      <c r="H1056" s="824">
        <v>99774.540299999993</v>
      </c>
      <c r="I1056" s="824">
        <v>174605.4455</v>
      </c>
      <c r="J1056" s="824">
        <v>135565.26809999999</v>
      </c>
      <c r="K1056" s="824">
        <v>237239.21909999999</v>
      </c>
      <c r="L1056" s="824">
        <v>171256.95129999999</v>
      </c>
      <c r="M1056" s="824">
        <v>299699.66480000003</v>
      </c>
      <c r="N1056" s="824">
        <v>225291.81760000001</v>
      </c>
      <c r="O1056" s="824">
        <v>394260.68079999997</v>
      </c>
      <c r="P1056" s="824">
        <v>278754.6618</v>
      </c>
      <c r="Q1056" s="824">
        <v>487820.6581</v>
      </c>
      <c r="R1056" s="824">
        <v>313760.9779</v>
      </c>
      <c r="S1056" s="824">
        <v>549081.71140000003</v>
      </c>
      <c r="T1056" s="824">
        <v>348258.83</v>
      </c>
      <c r="U1056" s="824">
        <v>609452.95259999996</v>
      </c>
    </row>
    <row r="1057" spans="1:21" ht="14.5">
      <c r="A1057" s="823" t="s">
        <v>1184</v>
      </c>
      <c r="B1057" s="823" t="s">
        <v>267</v>
      </c>
      <c r="C1057" s="823" t="s">
        <v>305</v>
      </c>
      <c r="D1057" s="823" t="s">
        <v>488</v>
      </c>
      <c r="E1057" s="823" t="s">
        <v>306</v>
      </c>
      <c r="F1057" s="823" t="s">
        <v>1182</v>
      </c>
      <c r="G1057" s="823" t="s">
        <v>21</v>
      </c>
      <c r="H1057" s="824">
        <v>112987.02860000001</v>
      </c>
      <c r="I1057" s="824">
        <v>180779.24830000001</v>
      </c>
      <c r="J1057" s="824">
        <v>158181.83989999999</v>
      </c>
      <c r="K1057" s="824">
        <v>253090.94760000001</v>
      </c>
      <c r="L1057" s="824">
        <v>203376.6513</v>
      </c>
      <c r="M1057" s="824">
        <v>325402.647</v>
      </c>
      <c r="N1057" s="824">
        <v>271168.86839999998</v>
      </c>
      <c r="O1057" s="824">
        <v>433870.19589999999</v>
      </c>
      <c r="P1057" s="824">
        <v>338961.08549999999</v>
      </c>
      <c r="Q1057" s="824">
        <v>542337.74490000005</v>
      </c>
      <c r="R1057" s="824">
        <v>384155.897</v>
      </c>
      <c r="S1057" s="824">
        <v>614649.44420000003</v>
      </c>
      <c r="T1057" s="824">
        <v>429350.7083</v>
      </c>
      <c r="U1057" s="824">
        <v>686961.14359999995</v>
      </c>
    </row>
    <row r="1058" spans="1:21" ht="14.5">
      <c r="A1058" s="823" t="s">
        <v>1184</v>
      </c>
      <c r="B1058" s="823" t="s">
        <v>267</v>
      </c>
      <c r="C1058" s="823" t="s">
        <v>305</v>
      </c>
      <c r="D1058" s="823" t="s">
        <v>488</v>
      </c>
      <c r="E1058" s="823" t="s">
        <v>307</v>
      </c>
      <c r="F1058" s="823" t="s">
        <v>1179</v>
      </c>
      <c r="G1058" s="823" t="s">
        <v>165</v>
      </c>
      <c r="H1058" s="824">
        <v>127195.73789999999</v>
      </c>
      <c r="I1058" s="824">
        <v>222592.54139999999</v>
      </c>
      <c r="J1058" s="824">
        <v>165446.30239999999</v>
      </c>
      <c r="K1058" s="824">
        <v>289531.02929999999</v>
      </c>
      <c r="L1058" s="824">
        <v>199048.07750000001</v>
      </c>
      <c r="M1058" s="824">
        <v>348334.13569999998</v>
      </c>
      <c r="N1058" s="824">
        <v>239331.33050000001</v>
      </c>
      <c r="O1058" s="824">
        <v>418829.8284</v>
      </c>
      <c r="P1058" s="824">
        <v>281979.52929999999</v>
      </c>
      <c r="Q1058" s="824">
        <v>493464.17629999999</v>
      </c>
      <c r="R1058" s="824">
        <v>309092.52159999998</v>
      </c>
      <c r="S1058" s="824">
        <v>540911.91269999999</v>
      </c>
      <c r="T1058" s="824">
        <v>335326.98200000002</v>
      </c>
      <c r="U1058" s="824">
        <v>586822.21860000002</v>
      </c>
    </row>
    <row r="1059" spans="1:21" ht="14.5">
      <c r="A1059" s="823" t="s">
        <v>1184</v>
      </c>
      <c r="B1059" s="823" t="s">
        <v>267</v>
      </c>
      <c r="C1059" s="823" t="s">
        <v>305</v>
      </c>
      <c r="D1059" s="823" t="s">
        <v>488</v>
      </c>
      <c r="E1059" s="823" t="s">
        <v>307</v>
      </c>
      <c r="F1059" s="823" t="s">
        <v>1180</v>
      </c>
      <c r="G1059" s="823" t="s">
        <v>19</v>
      </c>
      <c r="H1059" s="824">
        <v>111581.58199999999</v>
      </c>
      <c r="I1059" s="824">
        <v>195267.76850000001</v>
      </c>
      <c r="J1059" s="824">
        <v>146620.09160000001</v>
      </c>
      <c r="K1059" s="824">
        <v>256585.16020000001</v>
      </c>
      <c r="L1059" s="824">
        <v>178743.30170000001</v>
      </c>
      <c r="M1059" s="824">
        <v>312800.77789999999</v>
      </c>
      <c r="N1059" s="824">
        <v>220059.00090000001</v>
      </c>
      <c r="O1059" s="824">
        <v>385103.25150000001</v>
      </c>
      <c r="P1059" s="824">
        <v>261712.99220000001</v>
      </c>
      <c r="Q1059" s="824">
        <v>457997.73629999999</v>
      </c>
      <c r="R1059" s="824">
        <v>288615.67129999999</v>
      </c>
      <c r="S1059" s="824">
        <v>505077.42479999998</v>
      </c>
      <c r="T1059" s="824">
        <v>314136.34179999999</v>
      </c>
      <c r="U1059" s="824">
        <v>549738.59820000001</v>
      </c>
    </row>
    <row r="1060" spans="1:21" ht="14.5">
      <c r="A1060" s="823" t="s">
        <v>1184</v>
      </c>
      <c r="B1060" s="823" t="s">
        <v>267</v>
      </c>
      <c r="C1060" s="823" t="s">
        <v>305</v>
      </c>
      <c r="D1060" s="823" t="s">
        <v>488</v>
      </c>
      <c r="E1060" s="823" t="s">
        <v>307</v>
      </c>
      <c r="F1060" s="823" t="s">
        <v>1181</v>
      </c>
      <c r="G1060" s="823" t="s">
        <v>44</v>
      </c>
      <c r="H1060" s="824">
        <v>97713.555099999998</v>
      </c>
      <c r="I1060" s="824">
        <v>170998.72140000001</v>
      </c>
      <c r="J1060" s="824">
        <v>132833.8737</v>
      </c>
      <c r="K1060" s="824">
        <v>232459.27900000001</v>
      </c>
      <c r="L1060" s="824">
        <v>167858.8504</v>
      </c>
      <c r="M1060" s="824">
        <v>293752.98820000002</v>
      </c>
      <c r="N1060" s="824">
        <v>220875.06460000001</v>
      </c>
      <c r="O1060" s="824">
        <v>386531.36310000002</v>
      </c>
      <c r="P1060" s="824">
        <v>273340.64079999999</v>
      </c>
      <c r="Q1060" s="824">
        <v>478346.1214</v>
      </c>
      <c r="R1060" s="824">
        <v>307705.87160000001</v>
      </c>
      <c r="S1060" s="824">
        <v>538485.27540000004</v>
      </c>
      <c r="T1060" s="824">
        <v>341581.64649999997</v>
      </c>
      <c r="U1060" s="824">
        <v>597767.88139999995</v>
      </c>
    </row>
    <row r="1061" spans="1:21" ht="14.5">
      <c r="A1061" s="823" t="s">
        <v>1184</v>
      </c>
      <c r="B1061" s="823" t="s">
        <v>267</v>
      </c>
      <c r="C1061" s="823" t="s">
        <v>305</v>
      </c>
      <c r="D1061" s="823" t="s">
        <v>488</v>
      </c>
      <c r="E1061" s="823" t="s">
        <v>307</v>
      </c>
      <c r="F1061" s="823" t="s">
        <v>1182</v>
      </c>
      <c r="G1061" s="823" t="s">
        <v>21</v>
      </c>
      <c r="H1061" s="824">
        <v>110176.0533</v>
      </c>
      <c r="I1061" s="824">
        <v>176281.68789999999</v>
      </c>
      <c r="J1061" s="824">
        <v>154246.47459999999</v>
      </c>
      <c r="K1061" s="824">
        <v>246794.36309999999</v>
      </c>
      <c r="L1061" s="824">
        <v>198316.89600000001</v>
      </c>
      <c r="M1061" s="824">
        <v>317307.03830000001</v>
      </c>
      <c r="N1061" s="824">
        <v>264422.52799999999</v>
      </c>
      <c r="O1061" s="824">
        <v>423076.05109999998</v>
      </c>
      <c r="P1061" s="824">
        <v>330528.15990000003</v>
      </c>
      <c r="Q1061" s="824">
        <v>528845.06370000006</v>
      </c>
      <c r="R1061" s="824">
        <v>374598.58120000002</v>
      </c>
      <c r="S1061" s="824">
        <v>599357.73899999994</v>
      </c>
      <c r="T1061" s="824">
        <v>418669.00260000001</v>
      </c>
      <c r="U1061" s="824">
        <v>669870.41410000005</v>
      </c>
    </row>
    <row r="1062" spans="1:21" ht="14.5">
      <c r="A1062" s="823" t="s">
        <v>1184</v>
      </c>
      <c r="B1062" s="823" t="s">
        <v>267</v>
      </c>
      <c r="C1062" s="823" t="s">
        <v>305</v>
      </c>
      <c r="D1062" s="823" t="s">
        <v>488</v>
      </c>
      <c r="E1062" s="823" t="s">
        <v>1088</v>
      </c>
      <c r="F1062" s="823" t="s">
        <v>1179</v>
      </c>
      <c r="G1062" s="823" t="s">
        <v>165</v>
      </c>
      <c r="H1062" s="824">
        <v>136117.7372</v>
      </c>
      <c r="I1062" s="824">
        <v>238206.04010000001</v>
      </c>
      <c r="J1062" s="824">
        <v>177082.63269999999</v>
      </c>
      <c r="K1062" s="824">
        <v>309894.60720000003</v>
      </c>
      <c r="L1062" s="824">
        <v>213069.25769999999</v>
      </c>
      <c r="M1062" s="824">
        <v>372871.201</v>
      </c>
      <c r="N1062" s="824">
        <v>256225.2298</v>
      </c>
      <c r="O1062" s="824">
        <v>448394.15210000001</v>
      </c>
      <c r="P1062" s="824">
        <v>301906.9461</v>
      </c>
      <c r="Q1062" s="824">
        <v>528337.15560000006</v>
      </c>
      <c r="R1062" s="824">
        <v>330946.17379999999</v>
      </c>
      <c r="S1062" s="824">
        <v>579155.80420000001</v>
      </c>
      <c r="T1062" s="824">
        <v>359059.98599999998</v>
      </c>
      <c r="U1062" s="824">
        <v>628354.97530000005</v>
      </c>
    </row>
    <row r="1063" spans="1:21" ht="14.5">
      <c r="A1063" s="823" t="s">
        <v>1184</v>
      </c>
      <c r="B1063" s="823" t="s">
        <v>267</v>
      </c>
      <c r="C1063" s="823" t="s">
        <v>305</v>
      </c>
      <c r="D1063" s="823" t="s">
        <v>488</v>
      </c>
      <c r="E1063" s="823" t="s">
        <v>1088</v>
      </c>
      <c r="F1063" s="823" t="s">
        <v>1180</v>
      </c>
      <c r="G1063" s="823" t="s">
        <v>19</v>
      </c>
      <c r="H1063" s="824">
        <v>119290.8305</v>
      </c>
      <c r="I1063" s="824">
        <v>208758.9535</v>
      </c>
      <c r="J1063" s="824">
        <v>156794.19099999999</v>
      </c>
      <c r="K1063" s="824">
        <v>274389.83419999998</v>
      </c>
      <c r="L1063" s="824">
        <v>191187.41099999999</v>
      </c>
      <c r="M1063" s="824">
        <v>334577.96919999999</v>
      </c>
      <c r="N1063" s="824">
        <v>235456.01930000001</v>
      </c>
      <c r="O1063" s="824">
        <v>412048.03379999998</v>
      </c>
      <c r="P1063" s="824">
        <v>280066.30800000002</v>
      </c>
      <c r="Q1063" s="824">
        <v>490116.03909999999</v>
      </c>
      <c r="R1063" s="824">
        <v>308878.88760000002</v>
      </c>
      <c r="S1063" s="824">
        <v>540538.05350000004</v>
      </c>
      <c r="T1063" s="824">
        <v>336223.46980000002</v>
      </c>
      <c r="U1063" s="824">
        <v>588391.07209999999</v>
      </c>
    </row>
    <row r="1064" spans="1:21" ht="14.5">
      <c r="A1064" s="823" t="s">
        <v>1184</v>
      </c>
      <c r="B1064" s="823" t="s">
        <v>267</v>
      </c>
      <c r="C1064" s="823" t="s">
        <v>305</v>
      </c>
      <c r="D1064" s="823" t="s">
        <v>488</v>
      </c>
      <c r="E1064" s="823" t="s">
        <v>1088</v>
      </c>
      <c r="F1064" s="823" t="s">
        <v>1181</v>
      </c>
      <c r="G1064" s="823" t="s">
        <v>44</v>
      </c>
      <c r="H1064" s="824">
        <v>104341.80620000001</v>
      </c>
      <c r="I1064" s="824">
        <v>182598.16089999999</v>
      </c>
      <c r="J1064" s="824">
        <v>141805.45600000001</v>
      </c>
      <c r="K1064" s="824">
        <v>248159.54800000001</v>
      </c>
      <c r="L1064" s="824">
        <v>179166.35860000001</v>
      </c>
      <c r="M1064" s="824">
        <v>313541.1275</v>
      </c>
      <c r="N1064" s="824">
        <v>235723.64600000001</v>
      </c>
      <c r="O1064" s="824">
        <v>412516.38059999997</v>
      </c>
      <c r="P1064" s="824">
        <v>291687.52740000002</v>
      </c>
      <c r="Q1064" s="824">
        <v>510453.17300000001</v>
      </c>
      <c r="R1064" s="824">
        <v>328337.44170000002</v>
      </c>
      <c r="S1064" s="824">
        <v>574590.52309999999</v>
      </c>
      <c r="T1064" s="824">
        <v>364459.88400000002</v>
      </c>
      <c r="U1064" s="824">
        <v>637804.79709999997</v>
      </c>
    </row>
    <row r="1065" spans="1:21" ht="14.5">
      <c r="A1065" s="823" t="s">
        <v>1184</v>
      </c>
      <c r="B1065" s="823" t="s">
        <v>267</v>
      </c>
      <c r="C1065" s="823" t="s">
        <v>305</v>
      </c>
      <c r="D1065" s="823" t="s">
        <v>488</v>
      </c>
      <c r="E1065" s="823" t="s">
        <v>1088</v>
      </c>
      <c r="F1065" s="823" t="s">
        <v>1182</v>
      </c>
      <c r="G1065" s="823" t="s">
        <v>21</v>
      </c>
      <c r="H1065" s="824">
        <v>117919.73789999999</v>
      </c>
      <c r="I1065" s="824">
        <v>188671.58360000001</v>
      </c>
      <c r="J1065" s="824">
        <v>165087.63310000001</v>
      </c>
      <c r="K1065" s="824">
        <v>264140.2169</v>
      </c>
      <c r="L1065" s="824">
        <v>212255.52830000001</v>
      </c>
      <c r="M1065" s="824">
        <v>339608.85029999999</v>
      </c>
      <c r="N1065" s="824">
        <v>283007.37109999999</v>
      </c>
      <c r="O1065" s="824">
        <v>452811.80040000001</v>
      </c>
      <c r="P1065" s="824">
        <v>353759.21380000003</v>
      </c>
      <c r="Q1065" s="824">
        <v>566014.75049999997</v>
      </c>
      <c r="R1065" s="824">
        <v>400927.109</v>
      </c>
      <c r="S1065" s="824">
        <v>641483.38399999996</v>
      </c>
      <c r="T1065" s="824">
        <v>448095.00410000002</v>
      </c>
      <c r="U1065" s="824">
        <v>716952.01729999995</v>
      </c>
    </row>
    <row r="1066" spans="1:21" ht="14.5">
      <c r="A1066" s="823" t="s">
        <v>1184</v>
      </c>
      <c r="B1066" s="823" t="s">
        <v>267</v>
      </c>
      <c r="C1066" s="823" t="s">
        <v>305</v>
      </c>
      <c r="D1066" s="823" t="s">
        <v>488</v>
      </c>
      <c r="E1066" s="823" t="s">
        <v>1089</v>
      </c>
      <c r="F1066" s="823" t="s">
        <v>1179</v>
      </c>
      <c r="G1066" s="823" t="s">
        <v>165</v>
      </c>
      <c r="H1066" s="824">
        <v>131079.01699999999</v>
      </c>
      <c r="I1066" s="824">
        <v>229388.27970000001</v>
      </c>
      <c r="J1066" s="824">
        <v>170612.62289999999</v>
      </c>
      <c r="K1066" s="824">
        <v>298572.09000000003</v>
      </c>
      <c r="L1066" s="824">
        <v>205342.99909999999</v>
      </c>
      <c r="M1066" s="824">
        <v>359350.24849999999</v>
      </c>
      <c r="N1066" s="824">
        <v>247029.57860000001</v>
      </c>
      <c r="O1066" s="824">
        <v>432301.76240000001</v>
      </c>
      <c r="P1066" s="824">
        <v>291134.5638</v>
      </c>
      <c r="Q1066" s="824">
        <v>509485.48670000001</v>
      </c>
      <c r="R1066" s="824">
        <v>319165.28700000001</v>
      </c>
      <c r="S1066" s="824">
        <v>558539.25230000005</v>
      </c>
      <c r="T1066" s="824">
        <v>346344.951</v>
      </c>
      <c r="U1066" s="824">
        <v>606103.66429999995</v>
      </c>
    </row>
    <row r="1067" spans="1:21" ht="14.5">
      <c r="A1067" s="823" t="s">
        <v>1184</v>
      </c>
      <c r="B1067" s="823" t="s">
        <v>267</v>
      </c>
      <c r="C1067" s="823" t="s">
        <v>305</v>
      </c>
      <c r="D1067" s="823" t="s">
        <v>488</v>
      </c>
      <c r="E1067" s="823" t="s">
        <v>1089</v>
      </c>
      <c r="F1067" s="823" t="s">
        <v>1180</v>
      </c>
      <c r="G1067" s="823" t="s">
        <v>19</v>
      </c>
      <c r="H1067" s="824">
        <v>114555.29760000001</v>
      </c>
      <c r="I1067" s="824">
        <v>200471.77069999999</v>
      </c>
      <c r="J1067" s="824">
        <v>150689.7383</v>
      </c>
      <c r="K1067" s="824">
        <v>263707.04200000002</v>
      </c>
      <c r="L1067" s="824">
        <v>183855.41949999999</v>
      </c>
      <c r="M1067" s="824">
        <v>321746.9841</v>
      </c>
      <c r="N1067" s="824">
        <v>226634.5877</v>
      </c>
      <c r="O1067" s="824">
        <v>396610.52850000001</v>
      </c>
      <c r="P1067" s="824">
        <v>269687.45049999998</v>
      </c>
      <c r="Q1067" s="824">
        <v>471953.03830000001</v>
      </c>
      <c r="R1067" s="824">
        <v>297495.60930000001</v>
      </c>
      <c r="S1067" s="824">
        <v>520617.3162</v>
      </c>
      <c r="T1067" s="824">
        <v>323919.9032</v>
      </c>
      <c r="U1067" s="824">
        <v>566859.83070000005</v>
      </c>
    </row>
    <row r="1068" spans="1:21" ht="14.5">
      <c r="A1068" s="823" t="s">
        <v>1184</v>
      </c>
      <c r="B1068" s="823" t="s">
        <v>267</v>
      </c>
      <c r="C1068" s="823" t="s">
        <v>305</v>
      </c>
      <c r="D1068" s="823" t="s">
        <v>488</v>
      </c>
      <c r="E1068" s="823" t="s">
        <v>1089</v>
      </c>
      <c r="F1068" s="823" t="s">
        <v>1181</v>
      </c>
      <c r="G1068" s="823" t="s">
        <v>44</v>
      </c>
      <c r="H1068" s="824">
        <v>99865.173800000004</v>
      </c>
      <c r="I1068" s="824">
        <v>174764.05420000001</v>
      </c>
      <c r="J1068" s="824">
        <v>135615.16279999999</v>
      </c>
      <c r="K1068" s="824">
        <v>237326.535</v>
      </c>
      <c r="L1068" s="824">
        <v>171264.25589999999</v>
      </c>
      <c r="M1068" s="824">
        <v>299712.44790000003</v>
      </c>
      <c r="N1068" s="824">
        <v>225244.53320000001</v>
      </c>
      <c r="O1068" s="824">
        <v>394177.93310000002</v>
      </c>
      <c r="P1068" s="824">
        <v>278642.09639999998</v>
      </c>
      <c r="Q1068" s="824">
        <v>487623.66859999998</v>
      </c>
      <c r="R1068" s="824">
        <v>313593.01179999998</v>
      </c>
      <c r="S1068" s="824">
        <v>548787.77060000005</v>
      </c>
      <c r="T1068" s="824">
        <v>348025.95919999998</v>
      </c>
      <c r="U1068" s="824">
        <v>609045.42859999998</v>
      </c>
    </row>
    <row r="1069" spans="1:21" ht="14.5">
      <c r="A1069" s="823" t="s">
        <v>1184</v>
      </c>
      <c r="B1069" s="823" t="s">
        <v>267</v>
      </c>
      <c r="C1069" s="823" t="s">
        <v>305</v>
      </c>
      <c r="D1069" s="823" t="s">
        <v>488</v>
      </c>
      <c r="E1069" s="823" t="s">
        <v>1089</v>
      </c>
      <c r="F1069" s="823" t="s">
        <v>1182</v>
      </c>
      <c r="G1069" s="823" t="s">
        <v>21</v>
      </c>
      <c r="H1069" s="824">
        <v>113596.85980000001</v>
      </c>
      <c r="I1069" s="824">
        <v>181754.97839999999</v>
      </c>
      <c r="J1069" s="824">
        <v>159035.60370000001</v>
      </c>
      <c r="K1069" s="824">
        <v>254456.96969999999</v>
      </c>
      <c r="L1069" s="824">
        <v>204474.34770000001</v>
      </c>
      <c r="M1069" s="824">
        <v>327158.96110000001</v>
      </c>
      <c r="N1069" s="824">
        <v>272632.46350000001</v>
      </c>
      <c r="O1069" s="824">
        <v>436211.94819999998</v>
      </c>
      <c r="P1069" s="824">
        <v>340790.57939999999</v>
      </c>
      <c r="Q1069" s="824">
        <v>545264.93519999995</v>
      </c>
      <c r="R1069" s="824">
        <v>386229.32339999999</v>
      </c>
      <c r="S1069" s="824">
        <v>617966.92660000001</v>
      </c>
      <c r="T1069" s="824">
        <v>431668.0673</v>
      </c>
      <c r="U1069" s="824">
        <v>690668.91799999995</v>
      </c>
    </row>
    <row r="1070" spans="1:21" ht="14.5">
      <c r="A1070" s="823" t="s">
        <v>1184</v>
      </c>
      <c r="B1070" s="823" t="s">
        <v>267</v>
      </c>
      <c r="C1070" s="823" t="s">
        <v>305</v>
      </c>
      <c r="D1070" s="823" t="s">
        <v>488</v>
      </c>
      <c r="E1070" s="823" t="s">
        <v>308</v>
      </c>
      <c r="F1070" s="823" t="s">
        <v>1179</v>
      </c>
      <c r="G1070" s="823" t="s">
        <v>165</v>
      </c>
      <c r="H1070" s="824">
        <v>131032.692</v>
      </c>
      <c r="I1070" s="824">
        <v>229307.21109999999</v>
      </c>
      <c r="J1070" s="824">
        <v>170473.15489999999</v>
      </c>
      <c r="K1070" s="824">
        <v>298328.02120000002</v>
      </c>
      <c r="L1070" s="824">
        <v>205120.6813</v>
      </c>
      <c r="M1070" s="824">
        <v>358961.1923</v>
      </c>
      <c r="N1070" s="824">
        <v>246673.35879999999</v>
      </c>
      <c r="O1070" s="824">
        <v>431678.37800000003</v>
      </c>
      <c r="P1070" s="824">
        <v>290656.46179999999</v>
      </c>
      <c r="Q1070" s="824">
        <v>508648.80800000002</v>
      </c>
      <c r="R1070" s="824">
        <v>318615.47350000002</v>
      </c>
      <c r="S1070" s="824">
        <v>557577.07869999995</v>
      </c>
      <c r="T1070" s="824">
        <v>345686.43060000002</v>
      </c>
      <c r="U1070" s="824">
        <v>604951.25360000005</v>
      </c>
    </row>
    <row r="1071" spans="1:21" ht="14.5">
      <c r="A1071" s="823" t="s">
        <v>1184</v>
      </c>
      <c r="B1071" s="823" t="s">
        <v>267</v>
      </c>
      <c r="C1071" s="823" t="s">
        <v>305</v>
      </c>
      <c r="D1071" s="823" t="s">
        <v>488</v>
      </c>
      <c r="E1071" s="823" t="s">
        <v>308</v>
      </c>
      <c r="F1071" s="823" t="s">
        <v>1180</v>
      </c>
      <c r="G1071" s="823" t="s">
        <v>19</v>
      </c>
      <c r="H1071" s="824">
        <v>114812.15979999999</v>
      </c>
      <c r="I1071" s="824">
        <v>200921.27970000001</v>
      </c>
      <c r="J1071" s="824">
        <v>150915.82750000001</v>
      </c>
      <c r="K1071" s="824">
        <v>264102.69829999999</v>
      </c>
      <c r="L1071" s="824">
        <v>184027.3688</v>
      </c>
      <c r="M1071" s="824">
        <v>322047.89539999998</v>
      </c>
      <c r="N1071" s="824">
        <v>226652.5877</v>
      </c>
      <c r="O1071" s="824">
        <v>396642.02840000001</v>
      </c>
      <c r="P1071" s="824">
        <v>269602.87300000002</v>
      </c>
      <c r="Q1071" s="824">
        <v>471805.02779999998</v>
      </c>
      <c r="R1071" s="824">
        <v>297343.40419999999</v>
      </c>
      <c r="S1071" s="824">
        <v>520350.9572</v>
      </c>
      <c r="T1071" s="824">
        <v>323672.85119999998</v>
      </c>
      <c r="U1071" s="824">
        <v>566427.48959999997</v>
      </c>
    </row>
    <row r="1072" spans="1:21" ht="14.5">
      <c r="A1072" s="823" t="s">
        <v>1184</v>
      </c>
      <c r="B1072" s="823" t="s">
        <v>267</v>
      </c>
      <c r="C1072" s="823" t="s">
        <v>305</v>
      </c>
      <c r="D1072" s="823" t="s">
        <v>488</v>
      </c>
      <c r="E1072" s="823" t="s">
        <v>308</v>
      </c>
      <c r="F1072" s="823" t="s">
        <v>1181</v>
      </c>
      <c r="G1072" s="823" t="s">
        <v>44</v>
      </c>
      <c r="H1072" s="824">
        <v>100401.1116</v>
      </c>
      <c r="I1072" s="824">
        <v>175701.94519999999</v>
      </c>
      <c r="J1072" s="824">
        <v>136442.46780000001</v>
      </c>
      <c r="K1072" s="824">
        <v>238774.3187</v>
      </c>
      <c r="L1072" s="824">
        <v>172384.77960000001</v>
      </c>
      <c r="M1072" s="824">
        <v>301673.36420000001</v>
      </c>
      <c r="N1072" s="824">
        <v>226795.58859999999</v>
      </c>
      <c r="O1072" s="824">
        <v>396892.28019999998</v>
      </c>
      <c r="P1072" s="824">
        <v>280634.37560000003</v>
      </c>
      <c r="Q1072" s="824">
        <v>491110.15730000002</v>
      </c>
      <c r="R1072" s="824">
        <v>315891.32020000002</v>
      </c>
      <c r="S1072" s="824">
        <v>552809.81039999996</v>
      </c>
      <c r="T1072" s="824">
        <v>350639.80080000003</v>
      </c>
      <c r="U1072" s="824">
        <v>613619.65150000004</v>
      </c>
    </row>
    <row r="1073" spans="1:21" ht="14.5">
      <c r="A1073" s="823" t="s">
        <v>1184</v>
      </c>
      <c r="B1073" s="823" t="s">
        <v>267</v>
      </c>
      <c r="C1073" s="823" t="s">
        <v>305</v>
      </c>
      <c r="D1073" s="823" t="s">
        <v>488</v>
      </c>
      <c r="E1073" s="823" t="s">
        <v>308</v>
      </c>
      <c r="F1073" s="823" t="s">
        <v>1182</v>
      </c>
      <c r="G1073" s="823" t="s">
        <v>21</v>
      </c>
      <c r="H1073" s="824">
        <v>113517.4638</v>
      </c>
      <c r="I1073" s="824">
        <v>181627.94469999999</v>
      </c>
      <c r="J1073" s="824">
        <v>158924.44930000001</v>
      </c>
      <c r="K1073" s="824">
        <v>254279.1226</v>
      </c>
      <c r="L1073" s="824">
        <v>204331.43479999999</v>
      </c>
      <c r="M1073" s="824">
        <v>326930.30050000001</v>
      </c>
      <c r="N1073" s="824">
        <v>272441.913</v>
      </c>
      <c r="O1073" s="824">
        <v>435907.0674</v>
      </c>
      <c r="P1073" s="824">
        <v>340552.39120000001</v>
      </c>
      <c r="Q1073" s="824">
        <v>544883.83409999998</v>
      </c>
      <c r="R1073" s="824">
        <v>385959.37680000003</v>
      </c>
      <c r="S1073" s="824">
        <v>617535.01210000005</v>
      </c>
      <c r="T1073" s="824">
        <v>431366.36229999998</v>
      </c>
      <c r="U1073" s="824">
        <v>690186.19</v>
      </c>
    </row>
    <row r="1074" spans="1:21" ht="14.5">
      <c r="A1074" s="823" t="s">
        <v>1184</v>
      </c>
      <c r="B1074" s="823" t="s">
        <v>267</v>
      </c>
      <c r="C1074" s="823" t="s">
        <v>305</v>
      </c>
      <c r="D1074" s="823" t="s">
        <v>488</v>
      </c>
      <c r="E1074" s="823" t="s">
        <v>309</v>
      </c>
      <c r="F1074" s="823" t="s">
        <v>1179</v>
      </c>
      <c r="G1074" s="823" t="s">
        <v>165</v>
      </c>
      <c r="H1074" s="824">
        <v>132881.67000000001</v>
      </c>
      <c r="I1074" s="824">
        <v>232542.92249999999</v>
      </c>
      <c r="J1074" s="824">
        <v>172777.364</v>
      </c>
      <c r="K1074" s="824">
        <v>302360.38699999999</v>
      </c>
      <c r="L1074" s="824">
        <v>207823.48759999999</v>
      </c>
      <c r="M1074" s="824">
        <v>363691.10340000002</v>
      </c>
      <c r="N1074" s="824">
        <v>249810.02050000001</v>
      </c>
      <c r="O1074" s="824">
        <v>437167.53590000002</v>
      </c>
      <c r="P1074" s="824">
        <v>294277.7476</v>
      </c>
      <c r="Q1074" s="824">
        <v>514986.05829999998</v>
      </c>
      <c r="R1074" s="824">
        <v>322552.19919999997</v>
      </c>
      <c r="S1074" s="824">
        <v>564466.34869999997</v>
      </c>
      <c r="T1074" s="824">
        <v>349878.34149999998</v>
      </c>
      <c r="U1074" s="824">
        <v>612287.09750000003</v>
      </c>
    </row>
    <row r="1075" spans="1:21" ht="14.5">
      <c r="A1075" s="823" t="s">
        <v>1184</v>
      </c>
      <c r="B1075" s="823" t="s">
        <v>267</v>
      </c>
      <c r="C1075" s="823" t="s">
        <v>305</v>
      </c>
      <c r="D1075" s="823" t="s">
        <v>488</v>
      </c>
      <c r="E1075" s="823" t="s">
        <v>309</v>
      </c>
      <c r="F1075" s="823" t="s">
        <v>1180</v>
      </c>
      <c r="G1075" s="823" t="s">
        <v>19</v>
      </c>
      <c r="H1075" s="824">
        <v>116812.7332</v>
      </c>
      <c r="I1075" s="824">
        <v>204422.28320000001</v>
      </c>
      <c r="J1075" s="824">
        <v>153402.8173</v>
      </c>
      <c r="K1075" s="824">
        <v>268454.93030000001</v>
      </c>
      <c r="L1075" s="824">
        <v>186927.31109999999</v>
      </c>
      <c r="M1075" s="824">
        <v>327122.79440000001</v>
      </c>
      <c r="N1075" s="824">
        <v>229976.36139999999</v>
      </c>
      <c r="O1075" s="824">
        <v>402458.63250000001</v>
      </c>
      <c r="P1075" s="824">
        <v>273420.92349999998</v>
      </c>
      <c r="Q1075" s="824">
        <v>478486.61609999998</v>
      </c>
      <c r="R1075" s="824">
        <v>301478.93640000001</v>
      </c>
      <c r="S1075" s="824">
        <v>527588.13879999996</v>
      </c>
      <c r="T1075" s="824">
        <v>328070.4987</v>
      </c>
      <c r="U1075" s="824">
        <v>574123.37269999995</v>
      </c>
    </row>
    <row r="1076" spans="1:21" ht="14.5">
      <c r="A1076" s="823" t="s">
        <v>1184</v>
      </c>
      <c r="B1076" s="823" t="s">
        <v>267</v>
      </c>
      <c r="C1076" s="823" t="s">
        <v>305</v>
      </c>
      <c r="D1076" s="823" t="s">
        <v>488</v>
      </c>
      <c r="E1076" s="823" t="s">
        <v>309</v>
      </c>
      <c r="F1076" s="823" t="s">
        <v>1181</v>
      </c>
      <c r="G1076" s="823" t="s">
        <v>44</v>
      </c>
      <c r="H1076" s="824">
        <v>102548.7899</v>
      </c>
      <c r="I1076" s="824">
        <v>179460.3823</v>
      </c>
      <c r="J1076" s="824">
        <v>139487.71410000001</v>
      </c>
      <c r="K1076" s="824">
        <v>244103.49969999999</v>
      </c>
      <c r="L1076" s="824">
        <v>176328.51949999999</v>
      </c>
      <c r="M1076" s="824">
        <v>308574.90909999999</v>
      </c>
      <c r="N1076" s="824">
        <v>232082.42079999999</v>
      </c>
      <c r="O1076" s="824">
        <v>406144.23639999999</v>
      </c>
      <c r="P1076" s="824">
        <v>287269.64610000001</v>
      </c>
      <c r="Q1076" s="824">
        <v>502721.88069999998</v>
      </c>
      <c r="R1076" s="824">
        <v>323431.48969999998</v>
      </c>
      <c r="S1076" s="824">
        <v>566005.10699999996</v>
      </c>
      <c r="T1076" s="824">
        <v>359089.6213</v>
      </c>
      <c r="U1076" s="824">
        <v>628406.83719999995</v>
      </c>
    </row>
    <row r="1077" spans="1:21" ht="14.5">
      <c r="A1077" s="823" t="s">
        <v>1184</v>
      </c>
      <c r="B1077" s="823" t="s">
        <v>267</v>
      </c>
      <c r="C1077" s="823" t="s">
        <v>305</v>
      </c>
      <c r="D1077" s="823" t="s">
        <v>488</v>
      </c>
      <c r="E1077" s="823" t="s">
        <v>309</v>
      </c>
      <c r="F1077" s="823" t="s">
        <v>1182</v>
      </c>
      <c r="G1077" s="823" t="s">
        <v>21</v>
      </c>
      <c r="H1077" s="824">
        <v>115069.06479999999</v>
      </c>
      <c r="I1077" s="824">
        <v>184110.50630000001</v>
      </c>
      <c r="J1077" s="824">
        <v>161096.6906</v>
      </c>
      <c r="K1077" s="824">
        <v>257754.70869999999</v>
      </c>
      <c r="L1077" s="824">
        <v>207124.31649999999</v>
      </c>
      <c r="M1077" s="824">
        <v>331398.91139999998</v>
      </c>
      <c r="N1077" s="824">
        <v>276165.75530000002</v>
      </c>
      <c r="O1077" s="824">
        <v>441865.21509999997</v>
      </c>
      <c r="P1077" s="824">
        <v>345207.19410000002</v>
      </c>
      <c r="Q1077" s="824">
        <v>552331.51879999996</v>
      </c>
      <c r="R1077" s="824">
        <v>391234.82</v>
      </c>
      <c r="S1077" s="824">
        <v>625975.72140000004</v>
      </c>
      <c r="T1077" s="824">
        <v>437262.44589999999</v>
      </c>
      <c r="U1077" s="824">
        <v>699619.92390000005</v>
      </c>
    </row>
    <row r="1078" spans="1:21" ht="14.5">
      <c r="A1078" s="823" t="s">
        <v>1184</v>
      </c>
      <c r="B1078" s="823" t="s">
        <v>267</v>
      </c>
      <c r="C1078" s="823" t="s">
        <v>305</v>
      </c>
      <c r="D1078" s="823" t="s">
        <v>488</v>
      </c>
      <c r="E1078" s="823" t="s">
        <v>1090</v>
      </c>
      <c r="F1078" s="823" t="s">
        <v>1179</v>
      </c>
      <c r="G1078" s="823" t="s">
        <v>165</v>
      </c>
      <c r="H1078" s="824">
        <v>124699.53660000001</v>
      </c>
      <c r="I1078" s="824">
        <v>218224.18900000001</v>
      </c>
      <c r="J1078" s="824">
        <v>162281.02679999999</v>
      </c>
      <c r="K1078" s="824">
        <v>283991.79680000001</v>
      </c>
      <c r="L1078" s="824">
        <v>195296.10149999999</v>
      </c>
      <c r="M1078" s="824">
        <v>341768.1777</v>
      </c>
      <c r="N1078" s="824">
        <v>234911.60810000001</v>
      </c>
      <c r="O1078" s="824">
        <v>411095.31420000002</v>
      </c>
      <c r="P1078" s="824">
        <v>276832.38150000002</v>
      </c>
      <c r="Q1078" s="824">
        <v>484456.66769999999</v>
      </c>
      <c r="R1078" s="824">
        <v>303476.97659999999</v>
      </c>
      <c r="S1078" s="824">
        <v>531084.70900000003</v>
      </c>
      <c r="T1078" s="824">
        <v>329298.71580000001</v>
      </c>
      <c r="U1078" s="824">
        <v>576272.75269999995</v>
      </c>
    </row>
    <row r="1079" spans="1:21" ht="14.5">
      <c r="A1079" s="823" t="s">
        <v>1184</v>
      </c>
      <c r="B1079" s="823" t="s">
        <v>267</v>
      </c>
      <c r="C1079" s="823" t="s">
        <v>305</v>
      </c>
      <c r="D1079" s="823" t="s">
        <v>488</v>
      </c>
      <c r="E1079" s="823" t="s">
        <v>1090</v>
      </c>
      <c r="F1079" s="823" t="s">
        <v>1180</v>
      </c>
      <c r="G1079" s="823" t="s">
        <v>19</v>
      </c>
      <c r="H1079" s="824">
        <v>109085.3806</v>
      </c>
      <c r="I1079" s="824">
        <v>190899.4161</v>
      </c>
      <c r="J1079" s="824">
        <v>143454.81589999999</v>
      </c>
      <c r="K1079" s="824">
        <v>251045.9278</v>
      </c>
      <c r="L1079" s="824">
        <v>174991.32569999999</v>
      </c>
      <c r="M1079" s="824">
        <v>306234.8199</v>
      </c>
      <c r="N1079" s="824">
        <v>215639.27849999999</v>
      </c>
      <c r="O1079" s="824">
        <v>377368.73739999998</v>
      </c>
      <c r="P1079" s="824">
        <v>256565.8444</v>
      </c>
      <c r="Q1079" s="824">
        <v>448990.22769999999</v>
      </c>
      <c r="R1079" s="824">
        <v>283000.1263</v>
      </c>
      <c r="S1079" s="824">
        <v>495250.22100000002</v>
      </c>
      <c r="T1079" s="824">
        <v>308108.07559999998</v>
      </c>
      <c r="U1079" s="824">
        <v>539189.13230000006</v>
      </c>
    </row>
    <row r="1080" spans="1:21" ht="14.5">
      <c r="A1080" s="823" t="s">
        <v>1184</v>
      </c>
      <c r="B1080" s="823" t="s">
        <v>267</v>
      </c>
      <c r="C1080" s="823" t="s">
        <v>305</v>
      </c>
      <c r="D1080" s="823" t="s">
        <v>488</v>
      </c>
      <c r="E1080" s="823" t="s">
        <v>1090</v>
      </c>
      <c r="F1080" s="823" t="s">
        <v>1181</v>
      </c>
      <c r="G1080" s="823" t="s">
        <v>44</v>
      </c>
      <c r="H1080" s="824">
        <v>95207.266300000003</v>
      </c>
      <c r="I1080" s="824">
        <v>166612.71599999999</v>
      </c>
      <c r="J1080" s="824">
        <v>129325.06939999999</v>
      </c>
      <c r="K1080" s="824">
        <v>226318.87150000001</v>
      </c>
      <c r="L1080" s="824">
        <v>163347.5306</v>
      </c>
      <c r="M1080" s="824">
        <v>285858.17849999998</v>
      </c>
      <c r="N1080" s="824">
        <v>214859.97150000001</v>
      </c>
      <c r="O1080" s="824">
        <v>376004.95010000002</v>
      </c>
      <c r="P1080" s="824">
        <v>265821.77439999999</v>
      </c>
      <c r="Q1080" s="824">
        <v>465188.1053</v>
      </c>
      <c r="R1080" s="824">
        <v>299184.48979999998</v>
      </c>
      <c r="S1080" s="824">
        <v>523572.85710000002</v>
      </c>
      <c r="T1080" s="824">
        <v>332057.74900000001</v>
      </c>
      <c r="U1080" s="824">
        <v>581101.06090000004</v>
      </c>
    </row>
    <row r="1081" spans="1:21" ht="14.5">
      <c r="A1081" s="823" t="s">
        <v>1184</v>
      </c>
      <c r="B1081" s="823" t="s">
        <v>267</v>
      </c>
      <c r="C1081" s="823" t="s">
        <v>305</v>
      </c>
      <c r="D1081" s="823" t="s">
        <v>488</v>
      </c>
      <c r="E1081" s="823" t="s">
        <v>1090</v>
      </c>
      <c r="F1081" s="823" t="s">
        <v>1182</v>
      </c>
      <c r="G1081" s="823" t="s">
        <v>21</v>
      </c>
      <c r="H1081" s="824">
        <v>108054.3092</v>
      </c>
      <c r="I1081" s="824">
        <v>172886.89720000001</v>
      </c>
      <c r="J1081" s="824">
        <v>151276.03279999999</v>
      </c>
      <c r="K1081" s="824">
        <v>242041.65599999999</v>
      </c>
      <c r="L1081" s="824">
        <v>194497.75640000001</v>
      </c>
      <c r="M1081" s="824">
        <v>311196.41489999997</v>
      </c>
      <c r="N1081" s="824">
        <v>259330.34179999999</v>
      </c>
      <c r="O1081" s="824">
        <v>414928.55320000002</v>
      </c>
      <c r="P1081" s="824">
        <v>324162.92739999999</v>
      </c>
      <c r="Q1081" s="824">
        <v>518660.69140000001</v>
      </c>
      <c r="R1081" s="824">
        <v>367384.65100000001</v>
      </c>
      <c r="S1081" s="824">
        <v>587815.45039999997</v>
      </c>
      <c r="T1081" s="824">
        <v>410606.37469999999</v>
      </c>
      <c r="U1081" s="824">
        <v>656970.20920000004</v>
      </c>
    </row>
    <row r="1082" spans="1:21" ht="14.5">
      <c r="A1082" s="823" t="s">
        <v>1184</v>
      </c>
      <c r="B1082" s="823" t="s">
        <v>267</v>
      </c>
      <c r="C1082" s="823" t="s">
        <v>305</v>
      </c>
      <c r="D1082" s="823" t="s">
        <v>488</v>
      </c>
      <c r="E1082" s="823" t="s">
        <v>1091</v>
      </c>
      <c r="F1082" s="823" t="s">
        <v>1179</v>
      </c>
      <c r="G1082" s="823" t="s">
        <v>165</v>
      </c>
      <c r="H1082" s="824">
        <v>133575.21460000001</v>
      </c>
      <c r="I1082" s="824">
        <v>233756.62549999999</v>
      </c>
      <c r="J1082" s="824">
        <v>173777.89379999999</v>
      </c>
      <c r="K1082" s="824">
        <v>304111.31420000002</v>
      </c>
      <c r="L1082" s="824">
        <v>209094.96950000001</v>
      </c>
      <c r="M1082" s="824">
        <v>365916.19660000002</v>
      </c>
      <c r="N1082" s="824">
        <v>251449.29440000001</v>
      </c>
      <c r="O1082" s="824">
        <v>440036.26500000001</v>
      </c>
      <c r="P1082" s="824">
        <v>296281.70390000002</v>
      </c>
      <c r="Q1082" s="824">
        <v>518492.98180000001</v>
      </c>
      <c r="R1082" s="824">
        <v>324780.8236</v>
      </c>
      <c r="S1082" s="824">
        <v>568366.44149999996</v>
      </c>
      <c r="T1082" s="824">
        <v>352373.2083</v>
      </c>
      <c r="U1082" s="824">
        <v>616653.11450000003</v>
      </c>
    </row>
    <row r="1083" spans="1:21" ht="14.5">
      <c r="A1083" s="823" t="s">
        <v>1184</v>
      </c>
      <c r="B1083" s="823" t="s">
        <v>267</v>
      </c>
      <c r="C1083" s="823" t="s">
        <v>305</v>
      </c>
      <c r="D1083" s="823" t="s">
        <v>488</v>
      </c>
      <c r="E1083" s="823" t="s">
        <v>1091</v>
      </c>
      <c r="F1083" s="823" t="s">
        <v>1180</v>
      </c>
      <c r="G1083" s="823" t="s">
        <v>19</v>
      </c>
      <c r="H1083" s="824">
        <v>117051.4952</v>
      </c>
      <c r="I1083" s="824">
        <v>204840.11660000001</v>
      </c>
      <c r="J1083" s="824">
        <v>153855.00930000001</v>
      </c>
      <c r="K1083" s="824">
        <v>269246.26620000001</v>
      </c>
      <c r="L1083" s="824">
        <v>187607.38990000001</v>
      </c>
      <c r="M1083" s="824">
        <v>328312.93229999999</v>
      </c>
      <c r="N1083" s="824">
        <v>231054.30350000001</v>
      </c>
      <c r="O1083" s="824">
        <v>404345.03110000002</v>
      </c>
      <c r="P1083" s="824">
        <v>274834.5906</v>
      </c>
      <c r="Q1083" s="824">
        <v>480960.53340000001</v>
      </c>
      <c r="R1083" s="824">
        <v>303111.1459</v>
      </c>
      <c r="S1083" s="824">
        <v>530444.50540000002</v>
      </c>
      <c r="T1083" s="824">
        <v>329948.1605</v>
      </c>
      <c r="U1083" s="824">
        <v>577409.28090000001</v>
      </c>
    </row>
    <row r="1084" spans="1:21" ht="14.5">
      <c r="A1084" s="823" t="s">
        <v>1184</v>
      </c>
      <c r="B1084" s="823" t="s">
        <v>267</v>
      </c>
      <c r="C1084" s="823" t="s">
        <v>305</v>
      </c>
      <c r="D1084" s="823" t="s">
        <v>488</v>
      </c>
      <c r="E1084" s="823" t="s">
        <v>1091</v>
      </c>
      <c r="F1084" s="823" t="s">
        <v>1181</v>
      </c>
      <c r="G1084" s="823" t="s">
        <v>44</v>
      </c>
      <c r="H1084" s="824">
        <v>102371.45879999999</v>
      </c>
      <c r="I1084" s="824">
        <v>179150.05300000001</v>
      </c>
      <c r="J1084" s="824">
        <v>139123.96189999999</v>
      </c>
      <c r="K1084" s="824">
        <v>243466.93340000001</v>
      </c>
      <c r="L1084" s="824">
        <v>175775.56909999999</v>
      </c>
      <c r="M1084" s="824">
        <v>307607.24589999998</v>
      </c>
      <c r="N1084" s="824">
        <v>231259.61730000001</v>
      </c>
      <c r="O1084" s="824">
        <v>404704.33039999998</v>
      </c>
      <c r="P1084" s="824">
        <v>286160.95150000002</v>
      </c>
      <c r="Q1084" s="824">
        <v>500781.66519999999</v>
      </c>
      <c r="R1084" s="824">
        <v>322114.38099999999</v>
      </c>
      <c r="S1084" s="824">
        <v>563700.16680000001</v>
      </c>
      <c r="T1084" s="824">
        <v>357549.84240000002</v>
      </c>
      <c r="U1084" s="824">
        <v>625712.22420000006</v>
      </c>
    </row>
    <row r="1085" spans="1:21" ht="14.5">
      <c r="A1085" s="823" t="s">
        <v>1184</v>
      </c>
      <c r="B1085" s="823" t="s">
        <v>267</v>
      </c>
      <c r="C1085" s="823" t="s">
        <v>305</v>
      </c>
      <c r="D1085" s="823" t="s">
        <v>488</v>
      </c>
      <c r="E1085" s="823" t="s">
        <v>1091</v>
      </c>
      <c r="F1085" s="823" t="s">
        <v>1182</v>
      </c>
      <c r="G1085" s="823" t="s">
        <v>21</v>
      </c>
      <c r="H1085" s="824">
        <v>115718.6009</v>
      </c>
      <c r="I1085" s="824">
        <v>185149.76420000001</v>
      </c>
      <c r="J1085" s="824">
        <v>162006.04120000001</v>
      </c>
      <c r="K1085" s="824">
        <v>259209.6697</v>
      </c>
      <c r="L1085" s="824">
        <v>208293.48149999999</v>
      </c>
      <c r="M1085" s="824">
        <v>333269.57539999997</v>
      </c>
      <c r="N1085" s="824">
        <v>277724.64199999999</v>
      </c>
      <c r="O1085" s="824">
        <v>444359.4338</v>
      </c>
      <c r="P1085" s="824">
        <v>347155.8026</v>
      </c>
      <c r="Q1085" s="824">
        <v>555449.29229999997</v>
      </c>
      <c r="R1085" s="824">
        <v>393443.24290000001</v>
      </c>
      <c r="S1085" s="824">
        <v>629509.19799999997</v>
      </c>
      <c r="T1085" s="824">
        <v>439730.68329999998</v>
      </c>
      <c r="U1085" s="824">
        <v>703569.10360000003</v>
      </c>
    </row>
    <row r="1086" spans="1:21" ht="14.5">
      <c r="A1086" s="823" t="s">
        <v>1184</v>
      </c>
      <c r="B1086" s="823" t="s">
        <v>267</v>
      </c>
      <c r="C1086" s="823" t="s">
        <v>305</v>
      </c>
      <c r="D1086" s="823" t="s">
        <v>488</v>
      </c>
      <c r="E1086" s="823" t="s">
        <v>310</v>
      </c>
      <c r="F1086" s="823" t="s">
        <v>1179</v>
      </c>
      <c r="G1086" s="823" t="s">
        <v>165</v>
      </c>
      <c r="H1086" s="824">
        <v>129761.423</v>
      </c>
      <c r="I1086" s="824">
        <v>227082.4903</v>
      </c>
      <c r="J1086" s="824">
        <v>168820.77530000001</v>
      </c>
      <c r="K1086" s="824">
        <v>295436.3567</v>
      </c>
      <c r="L1086" s="824">
        <v>203133.52470000001</v>
      </c>
      <c r="M1086" s="824">
        <v>355483.66810000001</v>
      </c>
      <c r="N1086" s="824">
        <v>244285.37580000001</v>
      </c>
      <c r="O1086" s="824">
        <v>427499.40769999998</v>
      </c>
      <c r="P1086" s="824">
        <v>287843.82250000001</v>
      </c>
      <c r="Q1086" s="824">
        <v>503726.68939999997</v>
      </c>
      <c r="R1086" s="824">
        <v>315532.77840000001</v>
      </c>
      <c r="S1086" s="824">
        <v>552182.36230000004</v>
      </c>
      <c r="T1086" s="824">
        <v>342343.01990000001</v>
      </c>
      <c r="U1086" s="824">
        <v>599100.28480000002</v>
      </c>
    </row>
    <row r="1087" spans="1:21" ht="14.5">
      <c r="A1087" s="823" t="s">
        <v>1184</v>
      </c>
      <c r="B1087" s="823" t="s">
        <v>267</v>
      </c>
      <c r="C1087" s="823" t="s">
        <v>305</v>
      </c>
      <c r="D1087" s="823" t="s">
        <v>488</v>
      </c>
      <c r="E1087" s="823" t="s">
        <v>310</v>
      </c>
      <c r="F1087" s="823" t="s">
        <v>1180</v>
      </c>
      <c r="G1087" s="823" t="s">
        <v>19</v>
      </c>
      <c r="H1087" s="824">
        <v>113692.4862</v>
      </c>
      <c r="I1087" s="824">
        <v>198961.85089999999</v>
      </c>
      <c r="J1087" s="824">
        <v>149446.2286</v>
      </c>
      <c r="K1087" s="824">
        <v>261530.9001</v>
      </c>
      <c r="L1087" s="824">
        <v>182237.3481</v>
      </c>
      <c r="M1087" s="824">
        <v>318915.3591</v>
      </c>
      <c r="N1087" s="824">
        <v>224451.71669999999</v>
      </c>
      <c r="O1087" s="824">
        <v>392790.50420000002</v>
      </c>
      <c r="P1087" s="824">
        <v>266986.99839999998</v>
      </c>
      <c r="Q1087" s="824">
        <v>467227.24719999998</v>
      </c>
      <c r="R1087" s="824">
        <v>294459.51569999999</v>
      </c>
      <c r="S1087" s="824">
        <v>515304.15230000002</v>
      </c>
      <c r="T1087" s="824">
        <v>320535.17719999998</v>
      </c>
      <c r="U1087" s="824">
        <v>560936.56000000006</v>
      </c>
    </row>
    <row r="1088" spans="1:21" ht="14.5">
      <c r="A1088" s="823" t="s">
        <v>1184</v>
      </c>
      <c r="B1088" s="823" t="s">
        <v>267</v>
      </c>
      <c r="C1088" s="823" t="s">
        <v>305</v>
      </c>
      <c r="D1088" s="823" t="s">
        <v>488</v>
      </c>
      <c r="E1088" s="823" t="s">
        <v>310</v>
      </c>
      <c r="F1088" s="823" t="s">
        <v>1181</v>
      </c>
      <c r="G1088" s="823" t="s">
        <v>44</v>
      </c>
      <c r="H1088" s="824">
        <v>99415.933600000004</v>
      </c>
      <c r="I1088" s="824">
        <v>173977.88380000001</v>
      </c>
      <c r="J1088" s="824">
        <v>135101.71530000001</v>
      </c>
      <c r="K1088" s="824">
        <v>236428.00169999999</v>
      </c>
      <c r="L1088" s="824">
        <v>170689.3781</v>
      </c>
      <c r="M1088" s="824">
        <v>298706.4117</v>
      </c>
      <c r="N1088" s="824">
        <v>224563.56570000001</v>
      </c>
      <c r="O1088" s="824">
        <v>392986.23979999998</v>
      </c>
      <c r="P1088" s="824">
        <v>277871.07709999999</v>
      </c>
      <c r="Q1088" s="824">
        <v>486274.3849</v>
      </c>
      <c r="R1088" s="824">
        <v>312779.7782</v>
      </c>
      <c r="S1088" s="824">
        <v>547364.61179999996</v>
      </c>
      <c r="T1088" s="824">
        <v>347184.7672</v>
      </c>
      <c r="U1088" s="824">
        <v>607573.34270000004</v>
      </c>
    </row>
    <row r="1089" spans="1:21" ht="14.5">
      <c r="A1089" s="823" t="s">
        <v>1184</v>
      </c>
      <c r="B1089" s="823" t="s">
        <v>267</v>
      </c>
      <c r="C1089" s="823" t="s">
        <v>305</v>
      </c>
      <c r="D1089" s="823" t="s">
        <v>488</v>
      </c>
      <c r="E1089" s="823" t="s">
        <v>310</v>
      </c>
      <c r="F1089" s="823" t="s">
        <v>1182</v>
      </c>
      <c r="G1089" s="823" t="s">
        <v>21</v>
      </c>
      <c r="H1089" s="824">
        <v>112416.8884</v>
      </c>
      <c r="I1089" s="824">
        <v>179867.02420000001</v>
      </c>
      <c r="J1089" s="824">
        <v>157383.64379999999</v>
      </c>
      <c r="K1089" s="824">
        <v>251813.83369999999</v>
      </c>
      <c r="L1089" s="824">
        <v>202350.39920000001</v>
      </c>
      <c r="M1089" s="824">
        <v>323760.64350000001</v>
      </c>
      <c r="N1089" s="824">
        <v>269800.53220000002</v>
      </c>
      <c r="O1089" s="824">
        <v>431680.85800000001</v>
      </c>
      <c r="P1089" s="824">
        <v>337250.66529999999</v>
      </c>
      <c r="Q1089" s="824">
        <v>539601.07239999995</v>
      </c>
      <c r="R1089" s="824">
        <v>382217.42060000001</v>
      </c>
      <c r="S1089" s="824">
        <v>611547.88210000005</v>
      </c>
      <c r="T1089" s="824">
        <v>427184.17599999998</v>
      </c>
      <c r="U1089" s="824">
        <v>683494.69180000003</v>
      </c>
    </row>
    <row r="1090" spans="1:21" ht="14.5">
      <c r="A1090" s="823" t="s">
        <v>1184</v>
      </c>
      <c r="B1090" s="823" t="s">
        <v>267</v>
      </c>
      <c r="C1090" s="823" t="s">
        <v>305</v>
      </c>
      <c r="D1090" s="823" t="s">
        <v>488</v>
      </c>
      <c r="E1090" s="823" t="s">
        <v>311</v>
      </c>
      <c r="F1090" s="823" t="s">
        <v>1179</v>
      </c>
      <c r="G1090" s="823" t="s">
        <v>165</v>
      </c>
      <c r="H1090" s="824">
        <v>125300.4235</v>
      </c>
      <c r="I1090" s="824">
        <v>219275.74110000001</v>
      </c>
      <c r="J1090" s="824">
        <v>163002.61060000001</v>
      </c>
      <c r="K1090" s="824">
        <v>285254.56849999999</v>
      </c>
      <c r="L1090" s="824">
        <v>196122.93530000001</v>
      </c>
      <c r="M1090" s="824">
        <v>343215.13669999997</v>
      </c>
      <c r="N1090" s="824">
        <v>235838.42730000001</v>
      </c>
      <c r="O1090" s="824">
        <v>412717.2476</v>
      </c>
      <c r="P1090" s="824">
        <v>277880.11550000001</v>
      </c>
      <c r="Q1090" s="824">
        <v>486290.2022</v>
      </c>
      <c r="R1090" s="824">
        <v>304605.95390000002</v>
      </c>
      <c r="S1090" s="824">
        <v>533060.41949999996</v>
      </c>
      <c r="T1090" s="824">
        <v>330476.51990000001</v>
      </c>
      <c r="U1090" s="824">
        <v>578333.90989999997</v>
      </c>
    </row>
    <row r="1091" spans="1:21" ht="14.5">
      <c r="A1091" s="823" t="s">
        <v>1184</v>
      </c>
      <c r="B1091" s="823" t="s">
        <v>267</v>
      </c>
      <c r="C1091" s="823" t="s">
        <v>305</v>
      </c>
      <c r="D1091" s="823" t="s">
        <v>488</v>
      </c>
      <c r="E1091" s="823" t="s">
        <v>311</v>
      </c>
      <c r="F1091" s="823" t="s">
        <v>1180</v>
      </c>
      <c r="G1091" s="823" t="s">
        <v>19</v>
      </c>
      <c r="H1091" s="824">
        <v>109837.86109999999</v>
      </c>
      <c r="I1091" s="824">
        <v>192216.25700000001</v>
      </c>
      <c r="J1091" s="824">
        <v>144359.17819999999</v>
      </c>
      <c r="K1091" s="824">
        <v>252628.56200000001</v>
      </c>
      <c r="L1091" s="824">
        <v>176015.2929</v>
      </c>
      <c r="M1091" s="824">
        <v>308026.76260000002</v>
      </c>
      <c r="N1091" s="824">
        <v>216753.20740000001</v>
      </c>
      <c r="O1091" s="824">
        <v>379318.11300000001</v>
      </c>
      <c r="P1091" s="824">
        <v>257810.3407</v>
      </c>
      <c r="Q1091" s="824">
        <v>451168.09620000003</v>
      </c>
      <c r="R1091" s="824">
        <v>284327.90789999999</v>
      </c>
      <c r="S1091" s="824">
        <v>497573.83880000003</v>
      </c>
      <c r="T1091" s="824">
        <v>309491.6139</v>
      </c>
      <c r="U1091" s="824">
        <v>541610.32420000003</v>
      </c>
    </row>
    <row r="1092" spans="1:21" ht="14.5">
      <c r="A1092" s="823" t="s">
        <v>1184</v>
      </c>
      <c r="B1092" s="823" t="s">
        <v>267</v>
      </c>
      <c r="C1092" s="823" t="s">
        <v>305</v>
      </c>
      <c r="D1092" s="823" t="s">
        <v>488</v>
      </c>
      <c r="E1092" s="823" t="s">
        <v>311</v>
      </c>
      <c r="F1092" s="823" t="s">
        <v>1181</v>
      </c>
      <c r="G1092" s="823" t="s">
        <v>44</v>
      </c>
      <c r="H1092" s="824">
        <v>96101.806400000001</v>
      </c>
      <c r="I1092" s="824">
        <v>168178.16130000001</v>
      </c>
      <c r="J1092" s="824">
        <v>130615.92170000001</v>
      </c>
      <c r="K1092" s="824">
        <v>228577.86300000001</v>
      </c>
      <c r="L1092" s="824">
        <v>165035.6207</v>
      </c>
      <c r="M1092" s="824">
        <v>288812.33610000001</v>
      </c>
      <c r="N1092" s="824">
        <v>217139.2703</v>
      </c>
      <c r="O1092" s="824">
        <v>379993.723</v>
      </c>
      <c r="P1092" s="824">
        <v>268697.62780000002</v>
      </c>
      <c r="Q1092" s="824">
        <v>470220.84879999998</v>
      </c>
      <c r="R1092" s="824">
        <v>302463.98629999999</v>
      </c>
      <c r="S1092" s="824">
        <v>529311.97600000002</v>
      </c>
      <c r="T1092" s="824">
        <v>335745.64069999999</v>
      </c>
      <c r="U1092" s="824">
        <v>587554.87120000005</v>
      </c>
    </row>
    <row r="1093" spans="1:21" ht="14.5">
      <c r="A1093" s="823" t="s">
        <v>1184</v>
      </c>
      <c r="B1093" s="823" t="s">
        <v>267</v>
      </c>
      <c r="C1093" s="823" t="s">
        <v>305</v>
      </c>
      <c r="D1093" s="823" t="s">
        <v>488</v>
      </c>
      <c r="E1093" s="823" t="s">
        <v>311</v>
      </c>
      <c r="F1093" s="823" t="s">
        <v>1182</v>
      </c>
      <c r="G1093" s="823" t="s">
        <v>21</v>
      </c>
      <c r="H1093" s="824">
        <v>108545.04640000001</v>
      </c>
      <c r="I1093" s="824">
        <v>173672.07680000001</v>
      </c>
      <c r="J1093" s="824">
        <v>151963.06479999999</v>
      </c>
      <c r="K1093" s="824">
        <v>243140.9074</v>
      </c>
      <c r="L1093" s="824">
        <v>195381.08350000001</v>
      </c>
      <c r="M1093" s="824">
        <v>312609.73810000002</v>
      </c>
      <c r="N1093" s="824">
        <v>260508.11120000001</v>
      </c>
      <c r="O1093" s="824">
        <v>416812.98420000001</v>
      </c>
      <c r="P1093" s="824">
        <v>325635.13900000002</v>
      </c>
      <c r="Q1093" s="824">
        <v>521016.23019999999</v>
      </c>
      <c r="R1093" s="824">
        <v>369053.15759999998</v>
      </c>
      <c r="S1093" s="824">
        <v>590485.06090000004</v>
      </c>
      <c r="T1093" s="824">
        <v>412471.17609999998</v>
      </c>
      <c r="U1093" s="824">
        <v>659953.89170000004</v>
      </c>
    </row>
    <row r="1094" spans="1:21" ht="14.5">
      <c r="A1094" s="823" t="s">
        <v>1185</v>
      </c>
      <c r="B1094" s="823" t="s">
        <v>312</v>
      </c>
      <c r="C1094" s="823" t="s">
        <v>313</v>
      </c>
      <c r="D1094" s="823" t="s">
        <v>489</v>
      </c>
      <c r="E1094" s="823" t="s">
        <v>252</v>
      </c>
      <c r="F1094" s="823" t="s">
        <v>1179</v>
      </c>
      <c r="G1094" s="823" t="s">
        <v>165</v>
      </c>
      <c r="H1094" s="824">
        <v>111986.9124</v>
      </c>
      <c r="I1094" s="824">
        <v>195977.09659999999</v>
      </c>
      <c r="J1094" s="824">
        <v>145757.31789999999</v>
      </c>
      <c r="K1094" s="824">
        <v>255075.3063</v>
      </c>
      <c r="L1094" s="824">
        <v>175424.64300000001</v>
      </c>
      <c r="M1094" s="824">
        <v>306993.12520000001</v>
      </c>
      <c r="N1094" s="824">
        <v>211031.91</v>
      </c>
      <c r="O1094" s="824">
        <v>369305.84250000003</v>
      </c>
      <c r="P1094" s="824">
        <v>248706.14629999999</v>
      </c>
      <c r="Q1094" s="824">
        <v>435235.7561</v>
      </c>
      <c r="R1094" s="824">
        <v>272650.19900000002</v>
      </c>
      <c r="S1094" s="824">
        <v>477137.84840000002</v>
      </c>
      <c r="T1094" s="824">
        <v>295864.79869999998</v>
      </c>
      <c r="U1094" s="824">
        <v>517763.39760000003</v>
      </c>
    </row>
    <row r="1095" spans="1:21" ht="14.5">
      <c r="A1095" s="823" t="s">
        <v>1185</v>
      </c>
      <c r="B1095" s="823" t="s">
        <v>312</v>
      </c>
      <c r="C1095" s="823" t="s">
        <v>313</v>
      </c>
      <c r="D1095" s="823" t="s">
        <v>489</v>
      </c>
      <c r="E1095" s="823" t="s">
        <v>252</v>
      </c>
      <c r="F1095" s="823" t="s">
        <v>1180</v>
      </c>
      <c r="G1095" s="823" t="s">
        <v>19</v>
      </c>
      <c r="H1095" s="824">
        <v>97888.693400000004</v>
      </c>
      <c r="I1095" s="824">
        <v>171305.21340000001</v>
      </c>
      <c r="J1095" s="824">
        <v>128758.89380000001</v>
      </c>
      <c r="K1095" s="824">
        <v>225328.06419999999</v>
      </c>
      <c r="L1095" s="824">
        <v>157091.20379999999</v>
      </c>
      <c r="M1095" s="824">
        <v>274909.60680000001</v>
      </c>
      <c r="N1095" s="824">
        <v>193630.67970000001</v>
      </c>
      <c r="O1095" s="824">
        <v>338853.68949999998</v>
      </c>
      <c r="P1095" s="824">
        <v>230407.2335</v>
      </c>
      <c r="Q1095" s="824">
        <v>403212.65860000002</v>
      </c>
      <c r="R1095" s="824">
        <v>254161.39189999999</v>
      </c>
      <c r="S1095" s="824">
        <v>444782.43579999998</v>
      </c>
      <c r="T1095" s="824">
        <v>276731.50140000001</v>
      </c>
      <c r="U1095" s="824">
        <v>484280.1275</v>
      </c>
    </row>
    <row r="1096" spans="1:21" ht="14.5">
      <c r="A1096" s="823" t="s">
        <v>1185</v>
      </c>
      <c r="B1096" s="823" t="s">
        <v>312</v>
      </c>
      <c r="C1096" s="823" t="s">
        <v>313</v>
      </c>
      <c r="D1096" s="823" t="s">
        <v>489</v>
      </c>
      <c r="E1096" s="823" t="s">
        <v>252</v>
      </c>
      <c r="F1096" s="823" t="s">
        <v>1181</v>
      </c>
      <c r="G1096" s="823" t="s">
        <v>44</v>
      </c>
      <c r="H1096" s="824">
        <v>85355.520000000004</v>
      </c>
      <c r="I1096" s="824">
        <v>149372.15979999999</v>
      </c>
      <c r="J1096" s="824">
        <v>115917.58590000001</v>
      </c>
      <c r="K1096" s="824">
        <v>202855.77530000001</v>
      </c>
      <c r="L1096" s="824">
        <v>146393.56630000001</v>
      </c>
      <c r="M1096" s="824">
        <v>256188.74110000001</v>
      </c>
      <c r="N1096" s="824">
        <v>192539.8057</v>
      </c>
      <c r="O1096" s="824">
        <v>336944.66009999998</v>
      </c>
      <c r="P1096" s="824">
        <v>238188.8671</v>
      </c>
      <c r="Q1096" s="824">
        <v>416830.51750000002</v>
      </c>
      <c r="R1096" s="824">
        <v>268069.15470000001</v>
      </c>
      <c r="S1096" s="824">
        <v>469121.0208</v>
      </c>
      <c r="T1096" s="824">
        <v>297507.50630000001</v>
      </c>
      <c r="U1096" s="824">
        <v>520638.1361</v>
      </c>
    </row>
    <row r="1097" spans="1:21" ht="14.5">
      <c r="A1097" s="823" t="s">
        <v>1185</v>
      </c>
      <c r="B1097" s="823" t="s">
        <v>312</v>
      </c>
      <c r="C1097" s="823" t="s">
        <v>313</v>
      </c>
      <c r="D1097" s="823" t="s">
        <v>489</v>
      </c>
      <c r="E1097" s="823" t="s">
        <v>252</v>
      </c>
      <c r="F1097" s="823" t="s">
        <v>1182</v>
      </c>
      <c r="G1097" s="823" t="s">
        <v>21</v>
      </c>
      <c r="H1097" s="824">
        <v>97048.613899999997</v>
      </c>
      <c r="I1097" s="824">
        <v>155277.78460000001</v>
      </c>
      <c r="J1097" s="824">
        <v>135868.05960000001</v>
      </c>
      <c r="K1097" s="824">
        <v>217388.89850000001</v>
      </c>
      <c r="L1097" s="824">
        <v>174687.50520000001</v>
      </c>
      <c r="M1097" s="824">
        <v>279500.01240000001</v>
      </c>
      <c r="N1097" s="824">
        <v>232916.67360000001</v>
      </c>
      <c r="O1097" s="824">
        <v>372666.68320000003</v>
      </c>
      <c r="P1097" s="824">
        <v>291145.8419</v>
      </c>
      <c r="Q1097" s="824">
        <v>465833.35399999999</v>
      </c>
      <c r="R1097" s="824">
        <v>329965.28749999998</v>
      </c>
      <c r="S1097" s="824">
        <v>527944.46790000005</v>
      </c>
      <c r="T1097" s="824">
        <v>368784.73300000001</v>
      </c>
      <c r="U1097" s="824">
        <v>590055.58169999998</v>
      </c>
    </row>
    <row r="1098" spans="1:21" ht="14.5">
      <c r="A1098" s="823" t="s">
        <v>1185</v>
      </c>
      <c r="B1098" s="823" t="s">
        <v>312</v>
      </c>
      <c r="C1098" s="823" t="s">
        <v>313</v>
      </c>
      <c r="D1098" s="823" t="s">
        <v>489</v>
      </c>
      <c r="E1098" s="823" t="s">
        <v>314</v>
      </c>
      <c r="F1098" s="823" t="s">
        <v>1179</v>
      </c>
      <c r="G1098" s="823" t="s">
        <v>165</v>
      </c>
      <c r="H1098" s="824">
        <v>108057.3159</v>
      </c>
      <c r="I1098" s="824">
        <v>189100.30290000001</v>
      </c>
      <c r="J1098" s="824">
        <v>140451.53950000001</v>
      </c>
      <c r="K1098" s="824">
        <v>245790.19409999999</v>
      </c>
      <c r="L1098" s="824">
        <v>168907.4154</v>
      </c>
      <c r="M1098" s="824">
        <v>295587.97700000001</v>
      </c>
      <c r="N1098" s="824">
        <v>202977.4565</v>
      </c>
      <c r="O1098" s="824">
        <v>355210.549</v>
      </c>
      <c r="P1098" s="824">
        <v>239073.02650000001</v>
      </c>
      <c r="Q1098" s="824">
        <v>418377.79629999999</v>
      </c>
      <c r="R1098" s="824">
        <v>262027.6384</v>
      </c>
      <c r="S1098" s="824">
        <v>458548.36729999998</v>
      </c>
      <c r="T1098" s="824">
        <v>284188.32919999998</v>
      </c>
      <c r="U1098" s="824">
        <v>497329.57610000001</v>
      </c>
    </row>
    <row r="1099" spans="1:21" ht="14.5">
      <c r="A1099" s="823" t="s">
        <v>1185</v>
      </c>
      <c r="B1099" s="823" t="s">
        <v>312</v>
      </c>
      <c r="C1099" s="823" t="s">
        <v>313</v>
      </c>
      <c r="D1099" s="823" t="s">
        <v>489</v>
      </c>
      <c r="E1099" s="823" t="s">
        <v>314</v>
      </c>
      <c r="F1099" s="823" t="s">
        <v>1180</v>
      </c>
      <c r="G1099" s="823" t="s">
        <v>19</v>
      </c>
      <c r="H1099" s="824">
        <v>95171.846699999995</v>
      </c>
      <c r="I1099" s="824">
        <v>166550.73180000001</v>
      </c>
      <c r="J1099" s="824">
        <v>124915.34510000001</v>
      </c>
      <c r="K1099" s="824">
        <v>218601.85399999999</v>
      </c>
      <c r="L1099" s="824">
        <v>152151.04610000001</v>
      </c>
      <c r="M1099" s="824">
        <v>266264.33059999999</v>
      </c>
      <c r="N1099" s="824">
        <v>187073.1059</v>
      </c>
      <c r="O1099" s="824">
        <v>327377.93540000002</v>
      </c>
      <c r="P1099" s="824">
        <v>222348.2133</v>
      </c>
      <c r="Q1099" s="824">
        <v>389109.37329999998</v>
      </c>
      <c r="R1099" s="824">
        <v>245129.2659</v>
      </c>
      <c r="S1099" s="824">
        <v>428976.21539999999</v>
      </c>
      <c r="T1099" s="824">
        <v>266700.90669999999</v>
      </c>
      <c r="U1099" s="824">
        <v>466726.58669999999</v>
      </c>
    </row>
    <row r="1100" spans="1:21" ht="14.5">
      <c r="A1100" s="823" t="s">
        <v>1185</v>
      </c>
      <c r="B1100" s="823" t="s">
        <v>312</v>
      </c>
      <c r="C1100" s="823" t="s">
        <v>313</v>
      </c>
      <c r="D1100" s="823" t="s">
        <v>489</v>
      </c>
      <c r="E1100" s="823" t="s">
        <v>314</v>
      </c>
      <c r="F1100" s="823" t="s">
        <v>1181</v>
      </c>
      <c r="G1100" s="823" t="s">
        <v>44</v>
      </c>
      <c r="H1100" s="824">
        <v>83739.844800000006</v>
      </c>
      <c r="I1100" s="824">
        <v>146544.72829999999</v>
      </c>
      <c r="J1100" s="824">
        <v>113963.60980000001</v>
      </c>
      <c r="K1100" s="824">
        <v>199436.31709999999</v>
      </c>
      <c r="L1100" s="824">
        <v>144108.69450000001</v>
      </c>
      <c r="M1100" s="824">
        <v>252190.21539999999</v>
      </c>
      <c r="N1100" s="824">
        <v>189721.40590000001</v>
      </c>
      <c r="O1100" s="824">
        <v>332012.46049999999</v>
      </c>
      <c r="P1100" s="824">
        <v>234879.70740000001</v>
      </c>
      <c r="Q1100" s="824">
        <v>411039.4878</v>
      </c>
      <c r="R1100" s="824">
        <v>264480.34159999999</v>
      </c>
      <c r="S1100" s="824">
        <v>462840.59779999999</v>
      </c>
      <c r="T1100" s="824">
        <v>293677.05589999998</v>
      </c>
      <c r="U1100" s="824">
        <v>513934.84769999998</v>
      </c>
    </row>
    <row r="1101" spans="1:21" ht="14.5">
      <c r="A1101" s="823" t="s">
        <v>1185</v>
      </c>
      <c r="B1101" s="823" t="s">
        <v>312</v>
      </c>
      <c r="C1101" s="823" t="s">
        <v>313</v>
      </c>
      <c r="D1101" s="823" t="s">
        <v>489</v>
      </c>
      <c r="E1101" s="823" t="s">
        <v>314</v>
      </c>
      <c r="F1101" s="823" t="s">
        <v>1182</v>
      </c>
      <c r="G1101" s="823" t="s">
        <v>21</v>
      </c>
      <c r="H1101" s="824">
        <v>93548.418000000005</v>
      </c>
      <c r="I1101" s="824">
        <v>149677.47099999999</v>
      </c>
      <c r="J1101" s="824">
        <v>130967.78509999999</v>
      </c>
      <c r="K1101" s="824">
        <v>209548.45929999999</v>
      </c>
      <c r="L1101" s="824">
        <v>168387.15239999999</v>
      </c>
      <c r="M1101" s="824">
        <v>269419.44770000002</v>
      </c>
      <c r="N1101" s="824">
        <v>224516.20310000001</v>
      </c>
      <c r="O1101" s="824">
        <v>359225.93030000001</v>
      </c>
      <c r="P1101" s="824">
        <v>280645.25390000001</v>
      </c>
      <c r="Q1101" s="824">
        <v>449032.4129</v>
      </c>
      <c r="R1101" s="824">
        <v>318064.62109999999</v>
      </c>
      <c r="S1101" s="824">
        <v>508903.40139999997</v>
      </c>
      <c r="T1101" s="824">
        <v>355483.98830000003</v>
      </c>
      <c r="U1101" s="824">
        <v>568774.38970000006</v>
      </c>
    </row>
    <row r="1102" spans="1:21" ht="14.5">
      <c r="A1102" s="823" t="s">
        <v>1185</v>
      </c>
      <c r="B1102" s="823" t="s">
        <v>312</v>
      </c>
      <c r="C1102" s="823" t="s">
        <v>313</v>
      </c>
      <c r="D1102" s="823" t="s">
        <v>489</v>
      </c>
      <c r="E1102" s="823" t="s">
        <v>1092</v>
      </c>
      <c r="F1102" s="823" t="s">
        <v>1179</v>
      </c>
      <c r="G1102" s="823" t="s">
        <v>165</v>
      </c>
      <c r="H1102" s="824">
        <v>109398.061</v>
      </c>
      <c r="I1102" s="824">
        <v>191446.6067</v>
      </c>
      <c r="J1102" s="824">
        <v>142313.106</v>
      </c>
      <c r="K1102" s="824">
        <v>249047.93549999999</v>
      </c>
      <c r="L1102" s="824">
        <v>171228.0307</v>
      </c>
      <c r="M1102" s="824">
        <v>299649.05369999999</v>
      </c>
      <c r="N1102" s="824">
        <v>205899.74720000001</v>
      </c>
      <c r="O1102" s="824">
        <v>360324.5576</v>
      </c>
      <c r="P1102" s="824">
        <v>242602.79300000001</v>
      </c>
      <c r="Q1102" s="824">
        <v>424554.88770000002</v>
      </c>
      <c r="R1102" s="824">
        <v>265935.02539999998</v>
      </c>
      <c r="S1102" s="824">
        <v>465386.29450000002</v>
      </c>
      <c r="T1102" s="824">
        <v>288519.48969999998</v>
      </c>
      <c r="U1102" s="824">
        <v>504909.10690000001</v>
      </c>
    </row>
    <row r="1103" spans="1:21" ht="14.5">
      <c r="A1103" s="823" t="s">
        <v>1185</v>
      </c>
      <c r="B1103" s="823" t="s">
        <v>312</v>
      </c>
      <c r="C1103" s="823" t="s">
        <v>313</v>
      </c>
      <c r="D1103" s="823" t="s">
        <v>489</v>
      </c>
      <c r="E1103" s="823" t="s">
        <v>1092</v>
      </c>
      <c r="F1103" s="823" t="s">
        <v>1180</v>
      </c>
      <c r="G1103" s="823" t="s">
        <v>19</v>
      </c>
      <c r="H1103" s="824">
        <v>95906.217300000004</v>
      </c>
      <c r="I1103" s="824">
        <v>167835.88020000001</v>
      </c>
      <c r="J1103" s="824">
        <v>126045.79730000001</v>
      </c>
      <c r="K1103" s="824">
        <v>220580.14540000001</v>
      </c>
      <c r="L1103" s="824">
        <v>153683.12700000001</v>
      </c>
      <c r="M1103" s="824">
        <v>268945.47230000002</v>
      </c>
      <c r="N1103" s="824">
        <v>189246.95730000001</v>
      </c>
      <c r="O1103" s="824">
        <v>331182.1753</v>
      </c>
      <c r="P1103" s="824">
        <v>225090.93059999999</v>
      </c>
      <c r="Q1103" s="824">
        <v>393909.12849999999</v>
      </c>
      <c r="R1103" s="824">
        <v>248241.43609999999</v>
      </c>
      <c r="S1103" s="824">
        <v>434422.51329999999</v>
      </c>
      <c r="T1103" s="824">
        <v>270209.13040000002</v>
      </c>
      <c r="U1103" s="824">
        <v>472865.97820000001</v>
      </c>
    </row>
    <row r="1104" spans="1:21" ht="14.5">
      <c r="A1104" s="823" t="s">
        <v>1185</v>
      </c>
      <c r="B1104" s="823" t="s">
        <v>312</v>
      </c>
      <c r="C1104" s="823" t="s">
        <v>313</v>
      </c>
      <c r="D1104" s="823" t="s">
        <v>489</v>
      </c>
      <c r="E1104" s="823" t="s">
        <v>1092</v>
      </c>
      <c r="F1104" s="823" t="s">
        <v>1181</v>
      </c>
      <c r="G1104" s="823" t="s">
        <v>44</v>
      </c>
      <c r="H1104" s="824">
        <v>83921.108200000002</v>
      </c>
      <c r="I1104" s="824">
        <v>146861.93919999999</v>
      </c>
      <c r="J1104" s="824">
        <v>114063.3941</v>
      </c>
      <c r="K1104" s="824">
        <v>199610.93960000001</v>
      </c>
      <c r="L1104" s="824">
        <v>144123.29699999999</v>
      </c>
      <c r="M1104" s="824">
        <v>252215.76990000001</v>
      </c>
      <c r="N1104" s="824">
        <v>189626.82819999999</v>
      </c>
      <c r="O1104" s="824">
        <v>331846.94929999998</v>
      </c>
      <c r="P1104" s="824">
        <v>234654.56520000001</v>
      </c>
      <c r="Q1104" s="824">
        <v>410645.48910000001</v>
      </c>
      <c r="R1104" s="824">
        <v>264144.39659999998</v>
      </c>
      <c r="S1104" s="824">
        <v>462252.69400000002</v>
      </c>
      <c r="T1104" s="824">
        <v>293211.3</v>
      </c>
      <c r="U1104" s="824">
        <v>513119.77490000002</v>
      </c>
    </row>
    <row r="1105" spans="1:21" ht="14.5">
      <c r="A1105" s="823" t="s">
        <v>1185</v>
      </c>
      <c r="B1105" s="823" t="s">
        <v>312</v>
      </c>
      <c r="C1105" s="823" t="s">
        <v>313</v>
      </c>
      <c r="D1105" s="823" t="s">
        <v>489</v>
      </c>
      <c r="E1105" s="823" t="s">
        <v>1092</v>
      </c>
      <c r="F1105" s="823" t="s">
        <v>1182</v>
      </c>
      <c r="G1105" s="823" t="s">
        <v>21</v>
      </c>
      <c r="H1105" s="824">
        <v>94768.077399999995</v>
      </c>
      <c r="I1105" s="824">
        <v>151628.92619999999</v>
      </c>
      <c r="J1105" s="824">
        <v>132675.30840000001</v>
      </c>
      <c r="K1105" s="824">
        <v>212280.49660000001</v>
      </c>
      <c r="L1105" s="824">
        <v>170582.53940000001</v>
      </c>
      <c r="M1105" s="824">
        <v>272932.06709999999</v>
      </c>
      <c r="N1105" s="824">
        <v>227443.38579999999</v>
      </c>
      <c r="O1105" s="824">
        <v>363909.4228</v>
      </c>
      <c r="P1105" s="824">
        <v>284304.23229999997</v>
      </c>
      <c r="Q1105" s="824">
        <v>454886.77840000001</v>
      </c>
      <c r="R1105" s="824">
        <v>322211.4633</v>
      </c>
      <c r="S1105" s="824">
        <v>515538.34889999998</v>
      </c>
      <c r="T1105" s="824">
        <v>360118.69429999997</v>
      </c>
      <c r="U1105" s="824">
        <v>576189.91940000001</v>
      </c>
    </row>
    <row r="1106" spans="1:21" ht="14.5">
      <c r="A1106" s="823" t="s">
        <v>1185</v>
      </c>
      <c r="B1106" s="823" t="s">
        <v>312</v>
      </c>
      <c r="C1106" s="823" t="s">
        <v>313</v>
      </c>
      <c r="D1106" s="823" t="s">
        <v>489</v>
      </c>
      <c r="E1106" s="823" t="s">
        <v>315</v>
      </c>
      <c r="F1106" s="823" t="s">
        <v>1179</v>
      </c>
      <c r="G1106" s="823" t="s">
        <v>165</v>
      </c>
      <c r="H1106" s="824">
        <v>106739.7258</v>
      </c>
      <c r="I1106" s="824">
        <v>186794.5202</v>
      </c>
      <c r="J1106" s="824">
        <v>138659.69699999999</v>
      </c>
      <c r="K1106" s="824">
        <v>242654.46979999999</v>
      </c>
      <c r="L1106" s="824">
        <v>166697.9472</v>
      </c>
      <c r="M1106" s="824">
        <v>291721.40769999998</v>
      </c>
      <c r="N1106" s="824">
        <v>200233.26139999999</v>
      </c>
      <c r="O1106" s="824">
        <v>350408.20750000002</v>
      </c>
      <c r="P1106" s="824">
        <v>235782.2942</v>
      </c>
      <c r="Q1106" s="824">
        <v>412619.0148</v>
      </c>
      <c r="R1106" s="824">
        <v>258395.13990000001</v>
      </c>
      <c r="S1106" s="824">
        <v>452191.49469999998</v>
      </c>
      <c r="T1106" s="824">
        <v>280186.40899999999</v>
      </c>
      <c r="U1106" s="824">
        <v>490326.2157</v>
      </c>
    </row>
    <row r="1107" spans="1:21" ht="14.5">
      <c r="A1107" s="823" t="s">
        <v>1185</v>
      </c>
      <c r="B1107" s="823" t="s">
        <v>312</v>
      </c>
      <c r="C1107" s="823" t="s">
        <v>313</v>
      </c>
      <c r="D1107" s="823" t="s">
        <v>489</v>
      </c>
      <c r="E1107" s="823" t="s">
        <v>315</v>
      </c>
      <c r="F1107" s="823" t="s">
        <v>1180</v>
      </c>
      <c r="G1107" s="823" t="s">
        <v>19</v>
      </c>
      <c r="H1107" s="824">
        <v>94309.0383</v>
      </c>
      <c r="I1107" s="824">
        <v>165040.81709999999</v>
      </c>
      <c r="J1107" s="824">
        <v>123671.8395</v>
      </c>
      <c r="K1107" s="824">
        <v>216425.71909999999</v>
      </c>
      <c r="L1107" s="824">
        <v>150532.9797</v>
      </c>
      <c r="M1107" s="824">
        <v>263432.7145</v>
      </c>
      <c r="N1107" s="824">
        <v>184890.2415</v>
      </c>
      <c r="O1107" s="824">
        <v>323557.92259999999</v>
      </c>
      <c r="P1107" s="824">
        <v>219647.76920000001</v>
      </c>
      <c r="Q1107" s="824">
        <v>384383.59600000002</v>
      </c>
      <c r="R1107" s="824">
        <v>242093.18109999999</v>
      </c>
      <c r="S1107" s="824">
        <v>423663.06689999998</v>
      </c>
      <c r="T1107" s="824">
        <v>263316.19020000001</v>
      </c>
      <c r="U1107" s="824">
        <v>460803.33299999998</v>
      </c>
    </row>
    <row r="1108" spans="1:21" ht="14.5">
      <c r="A1108" s="823" t="s">
        <v>1185</v>
      </c>
      <c r="B1108" s="823" t="s">
        <v>312</v>
      </c>
      <c r="C1108" s="823" t="s">
        <v>313</v>
      </c>
      <c r="D1108" s="823" t="s">
        <v>489</v>
      </c>
      <c r="E1108" s="823" t="s">
        <v>315</v>
      </c>
      <c r="F1108" s="823" t="s">
        <v>1181</v>
      </c>
      <c r="G1108" s="823" t="s">
        <v>44</v>
      </c>
      <c r="H1108" s="824">
        <v>83290.606700000004</v>
      </c>
      <c r="I1108" s="824">
        <v>145758.56159999999</v>
      </c>
      <c r="J1108" s="824">
        <v>113450.16499999999</v>
      </c>
      <c r="K1108" s="824">
        <v>198537.7887</v>
      </c>
      <c r="L1108" s="824">
        <v>143533.82</v>
      </c>
      <c r="M1108" s="824">
        <v>251184.185</v>
      </c>
      <c r="N1108" s="824">
        <v>189040.44270000001</v>
      </c>
      <c r="O1108" s="824">
        <v>330820.77470000001</v>
      </c>
      <c r="P1108" s="824">
        <v>234108.69330000001</v>
      </c>
      <c r="Q1108" s="824">
        <v>409690.21340000001</v>
      </c>
      <c r="R1108" s="824">
        <v>263667.11379999999</v>
      </c>
      <c r="S1108" s="824">
        <v>461417.44929999998</v>
      </c>
      <c r="T1108" s="824">
        <v>292835.87030000001</v>
      </c>
      <c r="U1108" s="824">
        <v>512462.77299999999</v>
      </c>
    </row>
    <row r="1109" spans="1:21" ht="14.5">
      <c r="A1109" s="823" t="s">
        <v>1185</v>
      </c>
      <c r="B1109" s="823" t="s">
        <v>312</v>
      </c>
      <c r="C1109" s="823" t="s">
        <v>313</v>
      </c>
      <c r="D1109" s="823" t="s">
        <v>489</v>
      </c>
      <c r="E1109" s="823" t="s">
        <v>315</v>
      </c>
      <c r="F1109" s="823" t="s">
        <v>1182</v>
      </c>
      <c r="G1109" s="823" t="s">
        <v>21</v>
      </c>
      <c r="H1109" s="824">
        <v>92368.45</v>
      </c>
      <c r="I1109" s="824">
        <v>147789.52220000001</v>
      </c>
      <c r="J1109" s="824">
        <v>129315.83</v>
      </c>
      <c r="K1109" s="824">
        <v>206905.33100000001</v>
      </c>
      <c r="L1109" s="824">
        <v>166263.21</v>
      </c>
      <c r="M1109" s="824">
        <v>266021.13990000001</v>
      </c>
      <c r="N1109" s="824">
        <v>221684.27989999999</v>
      </c>
      <c r="O1109" s="824">
        <v>354694.85320000001</v>
      </c>
      <c r="P1109" s="824">
        <v>277105.34989999997</v>
      </c>
      <c r="Q1109" s="824">
        <v>443368.56640000001</v>
      </c>
      <c r="R1109" s="824">
        <v>314052.73</v>
      </c>
      <c r="S1109" s="824">
        <v>502484.37540000002</v>
      </c>
      <c r="T1109" s="824">
        <v>351000.10989999998</v>
      </c>
      <c r="U1109" s="824">
        <v>561600.18429999996</v>
      </c>
    </row>
    <row r="1110" spans="1:21" ht="14.5">
      <c r="A1110" s="823" t="s">
        <v>1185</v>
      </c>
      <c r="B1110" s="823" t="s">
        <v>312</v>
      </c>
      <c r="C1110" s="823" t="s">
        <v>313</v>
      </c>
      <c r="D1110" s="823" t="s">
        <v>489</v>
      </c>
      <c r="E1110" s="823" t="s">
        <v>316</v>
      </c>
      <c r="F1110" s="823" t="s">
        <v>1179</v>
      </c>
      <c r="G1110" s="823" t="s">
        <v>165</v>
      </c>
      <c r="H1110" s="824">
        <v>112587.803</v>
      </c>
      <c r="I1110" s="824">
        <v>197028.65530000001</v>
      </c>
      <c r="J1110" s="824">
        <v>146478.90640000001</v>
      </c>
      <c r="K1110" s="824">
        <v>256338.08619999999</v>
      </c>
      <c r="L1110" s="824">
        <v>176251.4823</v>
      </c>
      <c r="M1110" s="824">
        <v>308440.09399999998</v>
      </c>
      <c r="N1110" s="824">
        <v>211958.73569999999</v>
      </c>
      <c r="O1110" s="824">
        <v>370927.78749999998</v>
      </c>
      <c r="P1110" s="824">
        <v>249753.88800000001</v>
      </c>
      <c r="Q1110" s="824">
        <v>437069.3039</v>
      </c>
      <c r="R1110" s="824">
        <v>273779.18489999999</v>
      </c>
      <c r="S1110" s="824">
        <v>479113.5735</v>
      </c>
      <c r="T1110" s="824">
        <v>297042.61170000001</v>
      </c>
      <c r="U1110" s="824">
        <v>519824.57059999998</v>
      </c>
    </row>
    <row r="1111" spans="1:21" ht="14.5">
      <c r="A1111" s="823" t="s">
        <v>1185</v>
      </c>
      <c r="B1111" s="823" t="s">
        <v>312</v>
      </c>
      <c r="C1111" s="823" t="s">
        <v>313</v>
      </c>
      <c r="D1111" s="823" t="s">
        <v>489</v>
      </c>
      <c r="E1111" s="823" t="s">
        <v>316</v>
      </c>
      <c r="F1111" s="823" t="s">
        <v>1180</v>
      </c>
      <c r="G1111" s="823" t="s">
        <v>19</v>
      </c>
      <c r="H1111" s="824">
        <v>98641.177599999995</v>
      </c>
      <c r="I1111" s="824">
        <v>172622.06090000001</v>
      </c>
      <c r="J1111" s="824">
        <v>129663.26089999999</v>
      </c>
      <c r="K1111" s="824">
        <v>226910.70670000001</v>
      </c>
      <c r="L1111" s="824">
        <v>158115.17679999999</v>
      </c>
      <c r="M1111" s="824">
        <v>276701.55930000002</v>
      </c>
      <c r="N1111" s="824">
        <v>194744.6152</v>
      </c>
      <c r="O1111" s="824">
        <v>340803.07669999998</v>
      </c>
      <c r="P1111" s="824">
        <v>231651.73740000001</v>
      </c>
      <c r="Q1111" s="824">
        <v>405390.5405</v>
      </c>
      <c r="R1111" s="824">
        <v>255489.18179999999</v>
      </c>
      <c r="S1111" s="824">
        <v>447106.06819999998</v>
      </c>
      <c r="T1111" s="824">
        <v>278115.04869999998</v>
      </c>
      <c r="U1111" s="824">
        <v>486701.33529999998</v>
      </c>
    </row>
    <row r="1112" spans="1:21" ht="14.5">
      <c r="A1112" s="823" t="s">
        <v>1185</v>
      </c>
      <c r="B1112" s="823" t="s">
        <v>312</v>
      </c>
      <c r="C1112" s="823" t="s">
        <v>313</v>
      </c>
      <c r="D1112" s="823" t="s">
        <v>489</v>
      </c>
      <c r="E1112" s="823" t="s">
        <v>316</v>
      </c>
      <c r="F1112" s="823" t="s">
        <v>1181</v>
      </c>
      <c r="G1112" s="823" t="s">
        <v>44</v>
      </c>
      <c r="H1112" s="824">
        <v>86250.063800000004</v>
      </c>
      <c r="I1112" s="824">
        <v>150937.6116</v>
      </c>
      <c r="J1112" s="824">
        <v>117208.4434</v>
      </c>
      <c r="K1112" s="824">
        <v>205114.77590000001</v>
      </c>
      <c r="L1112" s="824">
        <v>148081.66320000001</v>
      </c>
      <c r="M1112" s="824">
        <v>259142.9105</v>
      </c>
      <c r="N1112" s="824">
        <v>194819.11350000001</v>
      </c>
      <c r="O1112" s="824">
        <v>340933.4486</v>
      </c>
      <c r="P1112" s="824">
        <v>241064.73180000001</v>
      </c>
      <c r="Q1112" s="824">
        <v>421863.2806</v>
      </c>
      <c r="R1112" s="824">
        <v>271348.66399999999</v>
      </c>
      <c r="S1112" s="824">
        <v>474860.16190000001</v>
      </c>
      <c r="T1112" s="824">
        <v>301195.41210000002</v>
      </c>
      <c r="U1112" s="824">
        <v>527091.97120000003</v>
      </c>
    </row>
    <row r="1113" spans="1:21" ht="14.5">
      <c r="A1113" s="823" t="s">
        <v>1185</v>
      </c>
      <c r="B1113" s="823" t="s">
        <v>312</v>
      </c>
      <c r="C1113" s="823" t="s">
        <v>313</v>
      </c>
      <c r="D1113" s="823" t="s">
        <v>489</v>
      </c>
      <c r="E1113" s="823" t="s">
        <v>316</v>
      </c>
      <c r="F1113" s="823" t="s">
        <v>1182</v>
      </c>
      <c r="G1113" s="823" t="s">
        <v>21</v>
      </c>
      <c r="H1113" s="824">
        <v>97539.354399999997</v>
      </c>
      <c r="I1113" s="824">
        <v>156062.9693</v>
      </c>
      <c r="J1113" s="824">
        <v>136555.0961</v>
      </c>
      <c r="K1113" s="824">
        <v>218488.15700000001</v>
      </c>
      <c r="L1113" s="824">
        <v>175570.83790000001</v>
      </c>
      <c r="M1113" s="824">
        <v>280913.34470000002</v>
      </c>
      <c r="N1113" s="824">
        <v>234094.45050000001</v>
      </c>
      <c r="O1113" s="824">
        <v>374551.1263</v>
      </c>
      <c r="P1113" s="824">
        <v>292618.06310000003</v>
      </c>
      <c r="Q1113" s="824">
        <v>468188.90789999999</v>
      </c>
      <c r="R1113" s="824">
        <v>331633.80489999999</v>
      </c>
      <c r="S1113" s="824">
        <v>530614.09569999995</v>
      </c>
      <c r="T1113" s="824">
        <v>370649.5466</v>
      </c>
      <c r="U1113" s="824">
        <v>593039.28339999996</v>
      </c>
    </row>
    <row r="1114" spans="1:21" ht="14.5">
      <c r="A1114" s="823" t="s">
        <v>1185</v>
      </c>
      <c r="B1114" s="823" t="s">
        <v>312</v>
      </c>
      <c r="C1114" s="823" t="s">
        <v>313</v>
      </c>
      <c r="D1114" s="823" t="s">
        <v>489</v>
      </c>
      <c r="E1114" s="823" t="s">
        <v>317</v>
      </c>
      <c r="F1114" s="823" t="s">
        <v>1179</v>
      </c>
      <c r="G1114" s="823" t="s">
        <v>165</v>
      </c>
      <c r="H1114" s="824">
        <v>107410.1002</v>
      </c>
      <c r="I1114" s="824">
        <v>187967.67540000001</v>
      </c>
      <c r="J1114" s="824">
        <v>139590.48259999999</v>
      </c>
      <c r="K1114" s="824">
        <v>244283.34469999999</v>
      </c>
      <c r="L1114" s="824">
        <v>167858.25769999999</v>
      </c>
      <c r="M1114" s="824">
        <v>293751.9509</v>
      </c>
      <c r="N1114" s="824">
        <v>201694.41010000001</v>
      </c>
      <c r="O1114" s="824">
        <v>352965.21769999998</v>
      </c>
      <c r="P1114" s="824">
        <v>237547.1813</v>
      </c>
      <c r="Q1114" s="824">
        <v>415707.5673</v>
      </c>
      <c r="R1114" s="824">
        <v>260348.83749999999</v>
      </c>
      <c r="S1114" s="824">
        <v>455610.4656</v>
      </c>
      <c r="T1114" s="824">
        <v>282351.99369999999</v>
      </c>
      <c r="U1114" s="824">
        <v>494115.989</v>
      </c>
    </row>
    <row r="1115" spans="1:21" ht="14.5">
      <c r="A1115" s="823" t="s">
        <v>1185</v>
      </c>
      <c r="B1115" s="823" t="s">
        <v>312</v>
      </c>
      <c r="C1115" s="823" t="s">
        <v>313</v>
      </c>
      <c r="D1115" s="823" t="s">
        <v>489</v>
      </c>
      <c r="E1115" s="823" t="s">
        <v>317</v>
      </c>
      <c r="F1115" s="823" t="s">
        <v>1180</v>
      </c>
      <c r="G1115" s="823" t="s">
        <v>19</v>
      </c>
      <c r="H1115" s="824">
        <v>94676.225399999996</v>
      </c>
      <c r="I1115" s="824">
        <v>165683.3946</v>
      </c>
      <c r="J1115" s="824">
        <v>124237.06789999999</v>
      </c>
      <c r="K1115" s="824">
        <v>217414.86900000001</v>
      </c>
      <c r="L1115" s="824">
        <v>151299.02299999999</v>
      </c>
      <c r="M1115" s="824">
        <v>264773.29029999999</v>
      </c>
      <c r="N1115" s="824">
        <v>185977.1704</v>
      </c>
      <c r="O1115" s="824">
        <v>325460.04820000002</v>
      </c>
      <c r="P1115" s="824">
        <v>221019.13159999999</v>
      </c>
      <c r="Q1115" s="824">
        <v>386783.4804</v>
      </c>
      <c r="R1115" s="824">
        <v>243649.27040000001</v>
      </c>
      <c r="S1115" s="824">
        <v>426386.2231</v>
      </c>
      <c r="T1115" s="824">
        <v>265070.30660000001</v>
      </c>
      <c r="U1115" s="824">
        <v>463873.03659999999</v>
      </c>
    </row>
    <row r="1116" spans="1:21" ht="14.5">
      <c r="A1116" s="823" t="s">
        <v>1185</v>
      </c>
      <c r="B1116" s="823" t="s">
        <v>312</v>
      </c>
      <c r="C1116" s="823" t="s">
        <v>313</v>
      </c>
      <c r="D1116" s="823" t="s">
        <v>489</v>
      </c>
      <c r="E1116" s="823" t="s">
        <v>317</v>
      </c>
      <c r="F1116" s="823" t="s">
        <v>1181</v>
      </c>
      <c r="G1116" s="823" t="s">
        <v>44</v>
      </c>
      <c r="H1116" s="824">
        <v>83381.2402</v>
      </c>
      <c r="I1116" s="824">
        <v>145917.1704</v>
      </c>
      <c r="J1116" s="824">
        <v>113500.0597</v>
      </c>
      <c r="K1116" s="824">
        <v>198625.10449999999</v>
      </c>
      <c r="L1116" s="824">
        <v>143541.12469999999</v>
      </c>
      <c r="M1116" s="824">
        <v>251196.9682</v>
      </c>
      <c r="N1116" s="824">
        <v>188993.15830000001</v>
      </c>
      <c r="O1116" s="824">
        <v>330738.027</v>
      </c>
      <c r="P1116" s="824">
        <v>233996.12789999999</v>
      </c>
      <c r="Q1116" s="824">
        <v>409493.22389999998</v>
      </c>
      <c r="R1116" s="824">
        <v>263499.14760000003</v>
      </c>
      <c r="S1116" s="824">
        <v>461123.5085</v>
      </c>
      <c r="T1116" s="824">
        <v>292602.99949999998</v>
      </c>
      <c r="U1116" s="824">
        <v>512055.24900000001</v>
      </c>
    </row>
    <row r="1117" spans="1:21" ht="14.5">
      <c r="A1117" s="823" t="s">
        <v>1185</v>
      </c>
      <c r="B1117" s="823" t="s">
        <v>312</v>
      </c>
      <c r="C1117" s="823" t="s">
        <v>313</v>
      </c>
      <c r="D1117" s="823" t="s">
        <v>489</v>
      </c>
      <c r="E1117" s="823" t="s">
        <v>317</v>
      </c>
      <c r="F1117" s="823" t="s">
        <v>1182</v>
      </c>
      <c r="G1117" s="823" t="s">
        <v>21</v>
      </c>
      <c r="H1117" s="824">
        <v>92978.281300000002</v>
      </c>
      <c r="I1117" s="824">
        <v>148765.25229999999</v>
      </c>
      <c r="J1117" s="824">
        <v>130169.5938</v>
      </c>
      <c r="K1117" s="824">
        <v>208271.35320000001</v>
      </c>
      <c r="L1117" s="824">
        <v>167360.90640000001</v>
      </c>
      <c r="M1117" s="824">
        <v>267777.45409999997</v>
      </c>
      <c r="N1117" s="824">
        <v>223147.8751</v>
      </c>
      <c r="O1117" s="824">
        <v>357036.6054</v>
      </c>
      <c r="P1117" s="824">
        <v>278934.84389999998</v>
      </c>
      <c r="Q1117" s="824">
        <v>446295.75679999997</v>
      </c>
      <c r="R1117" s="824">
        <v>316126.15639999998</v>
      </c>
      <c r="S1117" s="824">
        <v>505801.8578</v>
      </c>
      <c r="T1117" s="824">
        <v>353317.46889999998</v>
      </c>
      <c r="U1117" s="824">
        <v>565307.95869999996</v>
      </c>
    </row>
    <row r="1118" spans="1:21" ht="14.5">
      <c r="A1118" s="823" t="s">
        <v>1185</v>
      </c>
      <c r="B1118" s="823" t="s">
        <v>312</v>
      </c>
      <c r="C1118" s="823" t="s">
        <v>313</v>
      </c>
      <c r="D1118" s="823" t="s">
        <v>489</v>
      </c>
      <c r="E1118" s="823" t="s">
        <v>1093</v>
      </c>
      <c r="F1118" s="823" t="s">
        <v>1179</v>
      </c>
      <c r="G1118" s="823" t="s">
        <v>165</v>
      </c>
      <c r="H1118" s="824">
        <v>113882.2268</v>
      </c>
      <c r="I1118" s="824">
        <v>199293.89689999999</v>
      </c>
      <c r="J1118" s="824">
        <v>148201.0097</v>
      </c>
      <c r="K1118" s="824">
        <v>259351.7671</v>
      </c>
      <c r="L1118" s="824">
        <v>178349.78520000001</v>
      </c>
      <c r="M1118" s="824">
        <v>312112.12420000002</v>
      </c>
      <c r="N1118" s="824">
        <v>214524.81330000001</v>
      </c>
      <c r="O1118" s="824">
        <v>375418.42320000002</v>
      </c>
      <c r="P1118" s="824">
        <v>252805.5601</v>
      </c>
      <c r="Q1118" s="824">
        <v>442409.73019999999</v>
      </c>
      <c r="R1118" s="824">
        <v>277136.76669999998</v>
      </c>
      <c r="S1118" s="824">
        <v>484989.34169999999</v>
      </c>
      <c r="T1118" s="824">
        <v>300715.26079999999</v>
      </c>
      <c r="U1118" s="824">
        <v>526251.70629999996</v>
      </c>
    </row>
    <row r="1119" spans="1:21" ht="14.5">
      <c r="A1119" s="823" t="s">
        <v>1185</v>
      </c>
      <c r="B1119" s="823" t="s">
        <v>312</v>
      </c>
      <c r="C1119" s="823" t="s">
        <v>313</v>
      </c>
      <c r="D1119" s="823" t="s">
        <v>489</v>
      </c>
      <c r="E1119" s="823" t="s">
        <v>1093</v>
      </c>
      <c r="F1119" s="823" t="s">
        <v>1180</v>
      </c>
      <c r="G1119" s="823" t="s">
        <v>19</v>
      </c>
      <c r="H1119" s="824">
        <v>99632.414199999999</v>
      </c>
      <c r="I1119" s="824">
        <v>174356.7248</v>
      </c>
      <c r="J1119" s="824">
        <v>131019.80710000001</v>
      </c>
      <c r="K1119" s="824">
        <v>229284.66260000001</v>
      </c>
      <c r="L1119" s="824">
        <v>159819.2126</v>
      </c>
      <c r="M1119" s="824">
        <v>279683.62209999998</v>
      </c>
      <c r="N1119" s="824">
        <v>196936.47320000001</v>
      </c>
      <c r="O1119" s="824">
        <v>344638.82809999998</v>
      </c>
      <c r="P1119" s="824">
        <v>234309.88500000001</v>
      </c>
      <c r="Q1119" s="824">
        <v>410042.29869999998</v>
      </c>
      <c r="R1119" s="824">
        <v>258449.15530000001</v>
      </c>
      <c r="S1119" s="824">
        <v>452286.02179999999</v>
      </c>
      <c r="T1119" s="824">
        <v>281376.22940000001</v>
      </c>
      <c r="U1119" s="824">
        <v>492408.40149999998</v>
      </c>
    </row>
    <row r="1120" spans="1:21" ht="14.5">
      <c r="A1120" s="823" t="s">
        <v>1185</v>
      </c>
      <c r="B1120" s="823" t="s">
        <v>312</v>
      </c>
      <c r="C1120" s="823" t="s">
        <v>313</v>
      </c>
      <c r="D1120" s="823" t="s">
        <v>489</v>
      </c>
      <c r="E1120" s="823" t="s">
        <v>1093</v>
      </c>
      <c r="F1120" s="823" t="s">
        <v>1181</v>
      </c>
      <c r="G1120" s="823" t="s">
        <v>44</v>
      </c>
      <c r="H1120" s="824">
        <v>86967.268599999996</v>
      </c>
      <c r="I1120" s="824">
        <v>152192.72010000001</v>
      </c>
      <c r="J1120" s="824">
        <v>118135.53780000001</v>
      </c>
      <c r="K1120" s="824">
        <v>206737.19130000001</v>
      </c>
      <c r="L1120" s="824">
        <v>149216.79610000001</v>
      </c>
      <c r="M1120" s="824">
        <v>261129.39309999999</v>
      </c>
      <c r="N1120" s="824">
        <v>196275.60010000001</v>
      </c>
      <c r="O1120" s="824">
        <v>343482.3002</v>
      </c>
      <c r="P1120" s="824">
        <v>242831.88010000001</v>
      </c>
      <c r="Q1120" s="824">
        <v>424955.79019999999</v>
      </c>
      <c r="R1120" s="824">
        <v>273311.04009999998</v>
      </c>
      <c r="S1120" s="824">
        <v>478294.32020000002</v>
      </c>
      <c r="T1120" s="824">
        <v>303343.51209999999</v>
      </c>
      <c r="U1120" s="824">
        <v>530851.14619999996</v>
      </c>
    </row>
    <row r="1121" spans="1:21" ht="14.5">
      <c r="A1121" s="823" t="s">
        <v>1185</v>
      </c>
      <c r="B1121" s="823" t="s">
        <v>312</v>
      </c>
      <c r="C1121" s="823" t="s">
        <v>313</v>
      </c>
      <c r="D1121" s="823" t="s">
        <v>489</v>
      </c>
      <c r="E1121" s="823" t="s">
        <v>1093</v>
      </c>
      <c r="F1121" s="823" t="s">
        <v>1182</v>
      </c>
      <c r="G1121" s="823" t="s">
        <v>21</v>
      </c>
      <c r="H1121" s="824">
        <v>98679.620899999994</v>
      </c>
      <c r="I1121" s="824">
        <v>157887.3959</v>
      </c>
      <c r="J1121" s="824">
        <v>138151.46919999999</v>
      </c>
      <c r="K1121" s="824">
        <v>221042.3541</v>
      </c>
      <c r="L1121" s="824">
        <v>177623.31770000001</v>
      </c>
      <c r="M1121" s="824">
        <v>284197.3125</v>
      </c>
      <c r="N1121" s="824">
        <v>236831.09020000001</v>
      </c>
      <c r="O1121" s="824">
        <v>378929.75</v>
      </c>
      <c r="P1121" s="824">
        <v>296038.8628</v>
      </c>
      <c r="Q1121" s="824">
        <v>473662.1875</v>
      </c>
      <c r="R1121" s="824">
        <v>335510.71110000001</v>
      </c>
      <c r="S1121" s="824">
        <v>536817.14580000006</v>
      </c>
      <c r="T1121" s="824">
        <v>374982.55959999998</v>
      </c>
      <c r="U1121" s="824">
        <v>599972.10419999994</v>
      </c>
    </row>
    <row r="1122" spans="1:21" ht="14.5">
      <c r="A1122" s="823" t="s">
        <v>1185</v>
      </c>
      <c r="B1122" s="823" t="s">
        <v>312</v>
      </c>
      <c r="C1122" s="823" t="s">
        <v>318</v>
      </c>
      <c r="D1122" s="823" t="s">
        <v>490</v>
      </c>
      <c r="E1122" s="823" t="s">
        <v>319</v>
      </c>
      <c r="F1122" s="823" t="s">
        <v>1179</v>
      </c>
      <c r="G1122" s="823" t="s">
        <v>165</v>
      </c>
      <c r="H1122" s="824">
        <v>112564.64049999999</v>
      </c>
      <c r="I1122" s="824">
        <v>196988.12100000001</v>
      </c>
      <c r="J1122" s="824">
        <v>146409.17249999999</v>
      </c>
      <c r="K1122" s="824">
        <v>256216.05179999999</v>
      </c>
      <c r="L1122" s="824">
        <v>176140.32329999999</v>
      </c>
      <c r="M1122" s="824">
        <v>308245.56589999999</v>
      </c>
      <c r="N1122" s="824">
        <v>211780.62590000001</v>
      </c>
      <c r="O1122" s="824">
        <v>370616.09529999999</v>
      </c>
      <c r="P1122" s="824">
        <v>249514.83689999999</v>
      </c>
      <c r="Q1122" s="824">
        <v>436650.9645</v>
      </c>
      <c r="R1122" s="824">
        <v>273504.2781</v>
      </c>
      <c r="S1122" s="824">
        <v>478632.4866</v>
      </c>
      <c r="T1122" s="824">
        <v>296713.35159999999</v>
      </c>
      <c r="U1122" s="824">
        <v>519248.3652</v>
      </c>
    </row>
    <row r="1123" spans="1:21" ht="14.5">
      <c r="A1123" s="823" t="s">
        <v>1185</v>
      </c>
      <c r="B1123" s="823" t="s">
        <v>312</v>
      </c>
      <c r="C1123" s="823" t="s">
        <v>318</v>
      </c>
      <c r="D1123" s="823" t="s">
        <v>490</v>
      </c>
      <c r="E1123" s="823" t="s">
        <v>319</v>
      </c>
      <c r="F1123" s="823" t="s">
        <v>1180</v>
      </c>
      <c r="G1123" s="823" t="s">
        <v>19</v>
      </c>
      <c r="H1123" s="824">
        <v>98769.608699999997</v>
      </c>
      <c r="I1123" s="824">
        <v>172846.81529999999</v>
      </c>
      <c r="J1123" s="824">
        <v>129776.30560000001</v>
      </c>
      <c r="K1123" s="824">
        <v>227108.53479999999</v>
      </c>
      <c r="L1123" s="824">
        <v>158201.1514</v>
      </c>
      <c r="M1123" s="824">
        <v>276852.01490000001</v>
      </c>
      <c r="N1123" s="824">
        <v>194753.6152</v>
      </c>
      <c r="O1123" s="824">
        <v>340818.82659999997</v>
      </c>
      <c r="P1123" s="824">
        <v>231609.44880000001</v>
      </c>
      <c r="Q1123" s="824">
        <v>405316.53529999999</v>
      </c>
      <c r="R1123" s="824">
        <v>255413.07930000001</v>
      </c>
      <c r="S1123" s="824">
        <v>446972.88870000001</v>
      </c>
      <c r="T1123" s="824">
        <v>277991.52269999997</v>
      </c>
      <c r="U1123" s="824">
        <v>486485.16470000002</v>
      </c>
    </row>
    <row r="1124" spans="1:21" ht="14.5">
      <c r="A1124" s="823" t="s">
        <v>1185</v>
      </c>
      <c r="B1124" s="823" t="s">
        <v>312</v>
      </c>
      <c r="C1124" s="823" t="s">
        <v>318</v>
      </c>
      <c r="D1124" s="823" t="s">
        <v>490</v>
      </c>
      <c r="E1124" s="823" t="s">
        <v>319</v>
      </c>
      <c r="F1124" s="823" t="s">
        <v>1181</v>
      </c>
      <c r="G1124" s="823" t="s">
        <v>44</v>
      </c>
      <c r="H1124" s="824">
        <v>86518.032600000006</v>
      </c>
      <c r="I1124" s="824">
        <v>151406.55710000001</v>
      </c>
      <c r="J1124" s="824">
        <v>117622.0958</v>
      </c>
      <c r="K1124" s="824">
        <v>205838.66769999999</v>
      </c>
      <c r="L1124" s="824">
        <v>148641.92490000001</v>
      </c>
      <c r="M1124" s="824">
        <v>260123.36869999999</v>
      </c>
      <c r="N1124" s="824">
        <v>195594.64120000001</v>
      </c>
      <c r="O1124" s="824">
        <v>342290.62209999998</v>
      </c>
      <c r="P1124" s="824">
        <v>242060.8714</v>
      </c>
      <c r="Q1124" s="824">
        <v>423606.52490000002</v>
      </c>
      <c r="R1124" s="824">
        <v>272497.81819999998</v>
      </c>
      <c r="S1124" s="824">
        <v>476871.18180000002</v>
      </c>
      <c r="T1124" s="824">
        <v>302502.33299999998</v>
      </c>
      <c r="U1124" s="824">
        <v>529379.08270000003</v>
      </c>
    </row>
    <row r="1125" spans="1:21" ht="14.5">
      <c r="A1125" s="823" t="s">
        <v>1185</v>
      </c>
      <c r="B1125" s="823" t="s">
        <v>312</v>
      </c>
      <c r="C1125" s="823" t="s">
        <v>318</v>
      </c>
      <c r="D1125" s="823" t="s">
        <v>490</v>
      </c>
      <c r="E1125" s="823" t="s">
        <v>319</v>
      </c>
      <c r="F1125" s="823" t="s">
        <v>1182</v>
      </c>
      <c r="G1125" s="823" t="s">
        <v>21</v>
      </c>
      <c r="H1125" s="824">
        <v>97499.656400000007</v>
      </c>
      <c r="I1125" s="824">
        <v>155999.45250000001</v>
      </c>
      <c r="J1125" s="824">
        <v>136499.5189</v>
      </c>
      <c r="K1125" s="824">
        <v>218399.2334</v>
      </c>
      <c r="L1125" s="824">
        <v>175499.38140000001</v>
      </c>
      <c r="M1125" s="824">
        <v>280799.01449999999</v>
      </c>
      <c r="N1125" s="824">
        <v>233999.1752</v>
      </c>
      <c r="O1125" s="824">
        <v>374398.68589999998</v>
      </c>
      <c r="P1125" s="824">
        <v>292498.96899999998</v>
      </c>
      <c r="Q1125" s="824">
        <v>467998.35739999998</v>
      </c>
      <c r="R1125" s="824">
        <v>331498.83159999998</v>
      </c>
      <c r="S1125" s="824">
        <v>530398.13840000005</v>
      </c>
      <c r="T1125" s="824">
        <v>370498.69400000002</v>
      </c>
      <c r="U1125" s="824">
        <v>592797.91940000001</v>
      </c>
    </row>
    <row r="1126" spans="1:21" ht="14.5">
      <c r="A1126" s="823" t="s">
        <v>1185</v>
      </c>
      <c r="B1126" s="823" t="s">
        <v>312</v>
      </c>
      <c r="C1126" s="823" t="s">
        <v>318</v>
      </c>
      <c r="D1126" s="823" t="s">
        <v>490</v>
      </c>
      <c r="E1126" s="823" t="s">
        <v>320</v>
      </c>
      <c r="F1126" s="823" t="s">
        <v>1179</v>
      </c>
      <c r="G1126" s="823" t="s">
        <v>165</v>
      </c>
      <c r="H1126" s="824">
        <v>112541.47410000001</v>
      </c>
      <c r="I1126" s="824">
        <v>196947.57990000001</v>
      </c>
      <c r="J1126" s="824">
        <v>146339.43340000001</v>
      </c>
      <c r="K1126" s="824">
        <v>256094.00839999999</v>
      </c>
      <c r="L1126" s="824">
        <v>176029.15820000001</v>
      </c>
      <c r="M1126" s="824">
        <v>308051.02679999999</v>
      </c>
      <c r="N1126" s="824">
        <v>211602.50829999999</v>
      </c>
      <c r="O1126" s="824">
        <v>370304.3897</v>
      </c>
      <c r="P1126" s="824">
        <v>249275.77679999999</v>
      </c>
      <c r="Q1126" s="824">
        <v>436232.60930000001</v>
      </c>
      <c r="R1126" s="824">
        <v>273229.36129999999</v>
      </c>
      <c r="S1126" s="824">
        <v>478151.3823</v>
      </c>
      <c r="T1126" s="824">
        <v>296384.08039999998</v>
      </c>
      <c r="U1126" s="824">
        <v>518672.14069999999</v>
      </c>
    </row>
    <row r="1127" spans="1:21" ht="14.5">
      <c r="A1127" s="823" t="s">
        <v>1185</v>
      </c>
      <c r="B1127" s="823" t="s">
        <v>312</v>
      </c>
      <c r="C1127" s="823" t="s">
        <v>318</v>
      </c>
      <c r="D1127" s="823" t="s">
        <v>490</v>
      </c>
      <c r="E1127" s="823" t="s">
        <v>320</v>
      </c>
      <c r="F1127" s="823" t="s">
        <v>1180</v>
      </c>
      <c r="G1127" s="823" t="s">
        <v>19</v>
      </c>
      <c r="H1127" s="824">
        <v>98898.036900000006</v>
      </c>
      <c r="I1127" s="824">
        <v>173071.56460000001</v>
      </c>
      <c r="J1127" s="824">
        <v>129889.3461</v>
      </c>
      <c r="K1127" s="824">
        <v>227306.35579999999</v>
      </c>
      <c r="L1127" s="824">
        <v>158287.12100000001</v>
      </c>
      <c r="M1127" s="824">
        <v>277002.46169999999</v>
      </c>
      <c r="N1127" s="824">
        <v>194762.60870000001</v>
      </c>
      <c r="O1127" s="824">
        <v>340834.56510000001</v>
      </c>
      <c r="P1127" s="824">
        <v>231567.15210000001</v>
      </c>
      <c r="Q1127" s="824">
        <v>405242.51610000001</v>
      </c>
      <c r="R1127" s="824">
        <v>255336.96780000001</v>
      </c>
      <c r="S1127" s="824">
        <v>446839.6937</v>
      </c>
      <c r="T1127" s="824">
        <v>277867.98690000002</v>
      </c>
      <c r="U1127" s="824">
        <v>486268.97710000002</v>
      </c>
    </row>
    <row r="1128" spans="1:21" ht="14.5">
      <c r="A1128" s="823" t="s">
        <v>1185</v>
      </c>
      <c r="B1128" s="823" t="s">
        <v>312</v>
      </c>
      <c r="C1128" s="823" t="s">
        <v>318</v>
      </c>
      <c r="D1128" s="823" t="s">
        <v>490</v>
      </c>
      <c r="E1128" s="823" t="s">
        <v>320</v>
      </c>
      <c r="F1128" s="823" t="s">
        <v>1181</v>
      </c>
      <c r="G1128" s="823" t="s">
        <v>44</v>
      </c>
      <c r="H1128" s="824">
        <v>86785.999299999996</v>
      </c>
      <c r="I1128" s="824">
        <v>151875.49890000001</v>
      </c>
      <c r="J1128" s="824">
        <v>118035.74559999999</v>
      </c>
      <c r="K1128" s="824">
        <v>206562.55480000001</v>
      </c>
      <c r="L1128" s="824">
        <v>149202.18340000001</v>
      </c>
      <c r="M1128" s="824">
        <v>261103.82089999999</v>
      </c>
      <c r="N1128" s="824">
        <v>196370.16459999999</v>
      </c>
      <c r="O1128" s="824">
        <v>343647.788</v>
      </c>
      <c r="P1128" s="824">
        <v>243057.00580000001</v>
      </c>
      <c r="Q1128" s="824">
        <v>425349.76010000001</v>
      </c>
      <c r="R1128" s="824">
        <v>273646.96659999999</v>
      </c>
      <c r="S1128" s="824">
        <v>478882.19150000002</v>
      </c>
      <c r="T1128" s="824">
        <v>303809.24739999999</v>
      </c>
      <c r="U1128" s="824">
        <v>531666.18299999996</v>
      </c>
    </row>
    <row r="1129" spans="1:21" ht="14.5">
      <c r="A1129" s="823" t="s">
        <v>1185</v>
      </c>
      <c r="B1129" s="823" t="s">
        <v>312</v>
      </c>
      <c r="C1129" s="823" t="s">
        <v>318</v>
      </c>
      <c r="D1129" s="823" t="s">
        <v>490</v>
      </c>
      <c r="E1129" s="823" t="s">
        <v>320</v>
      </c>
      <c r="F1129" s="823" t="s">
        <v>1182</v>
      </c>
      <c r="G1129" s="823" t="s">
        <v>21</v>
      </c>
      <c r="H1129" s="824">
        <v>97459.954899999997</v>
      </c>
      <c r="I1129" s="824">
        <v>155935.9302</v>
      </c>
      <c r="J1129" s="824">
        <v>136443.9368</v>
      </c>
      <c r="K1129" s="824">
        <v>218310.30220000001</v>
      </c>
      <c r="L1129" s="824">
        <v>175427.91880000001</v>
      </c>
      <c r="M1129" s="824">
        <v>280684.67430000001</v>
      </c>
      <c r="N1129" s="824">
        <v>233903.89180000001</v>
      </c>
      <c r="O1129" s="824">
        <v>374246.23239999998</v>
      </c>
      <c r="P1129" s="824">
        <v>292379.86479999998</v>
      </c>
      <c r="Q1129" s="824">
        <v>467807.7905</v>
      </c>
      <c r="R1129" s="824">
        <v>331363.84669999999</v>
      </c>
      <c r="S1129" s="824">
        <v>530182.16260000004</v>
      </c>
      <c r="T1129" s="824">
        <v>370347.82860000001</v>
      </c>
      <c r="U1129" s="824">
        <v>592556.53469999996</v>
      </c>
    </row>
    <row r="1130" spans="1:21" ht="14.5">
      <c r="A1130" s="823" t="s">
        <v>1185</v>
      </c>
      <c r="B1130" s="823" t="s">
        <v>312</v>
      </c>
      <c r="C1130" s="823" t="s">
        <v>318</v>
      </c>
      <c r="D1130" s="823" t="s">
        <v>490</v>
      </c>
      <c r="E1130" s="823" t="s">
        <v>278</v>
      </c>
      <c r="F1130" s="823" t="s">
        <v>1179</v>
      </c>
      <c r="G1130" s="823" t="s">
        <v>165</v>
      </c>
      <c r="H1130" s="824">
        <v>113211.8524</v>
      </c>
      <c r="I1130" s="824">
        <v>198120.74170000001</v>
      </c>
      <c r="J1130" s="824">
        <v>147270.22409999999</v>
      </c>
      <c r="K1130" s="824">
        <v>257722.89230000001</v>
      </c>
      <c r="L1130" s="824">
        <v>177189.4748</v>
      </c>
      <c r="M1130" s="824">
        <v>310081.58100000001</v>
      </c>
      <c r="N1130" s="824">
        <v>213063.66459999999</v>
      </c>
      <c r="O1130" s="824">
        <v>372861.41310000001</v>
      </c>
      <c r="P1130" s="824">
        <v>251040.67300000001</v>
      </c>
      <c r="Q1130" s="824">
        <v>439321.1777</v>
      </c>
      <c r="R1130" s="824">
        <v>275183.06900000002</v>
      </c>
      <c r="S1130" s="824">
        <v>481570.37079999998</v>
      </c>
      <c r="T1130" s="824">
        <v>298549.67609999998</v>
      </c>
      <c r="U1130" s="824">
        <v>522461.93310000002</v>
      </c>
    </row>
    <row r="1131" spans="1:21" ht="14.5">
      <c r="A1131" s="823" t="s">
        <v>1185</v>
      </c>
      <c r="B1131" s="823" t="s">
        <v>312</v>
      </c>
      <c r="C1131" s="823" t="s">
        <v>318</v>
      </c>
      <c r="D1131" s="823" t="s">
        <v>490</v>
      </c>
      <c r="E1131" s="823" t="s">
        <v>278</v>
      </c>
      <c r="F1131" s="823" t="s">
        <v>1180</v>
      </c>
      <c r="G1131" s="823" t="s">
        <v>19</v>
      </c>
      <c r="H1131" s="824">
        <v>99265.226999999999</v>
      </c>
      <c r="I1131" s="824">
        <v>173714.14730000001</v>
      </c>
      <c r="J1131" s="824">
        <v>130454.5787</v>
      </c>
      <c r="K1131" s="824">
        <v>228295.51269999999</v>
      </c>
      <c r="L1131" s="824">
        <v>159053.16940000001</v>
      </c>
      <c r="M1131" s="824">
        <v>278343.04639999999</v>
      </c>
      <c r="N1131" s="824">
        <v>195849.5442</v>
      </c>
      <c r="O1131" s="824">
        <v>342736.7023</v>
      </c>
      <c r="P1131" s="824">
        <v>232938.52249999999</v>
      </c>
      <c r="Q1131" s="824">
        <v>407642.4143</v>
      </c>
      <c r="R1131" s="824">
        <v>256893.06599999999</v>
      </c>
      <c r="S1131" s="824">
        <v>449562.86550000001</v>
      </c>
      <c r="T1131" s="824">
        <v>279622.11300000001</v>
      </c>
      <c r="U1131" s="824">
        <v>489338.69780000002</v>
      </c>
    </row>
    <row r="1132" spans="1:21" ht="14.5">
      <c r="A1132" s="823" t="s">
        <v>1185</v>
      </c>
      <c r="B1132" s="823" t="s">
        <v>312</v>
      </c>
      <c r="C1132" s="823" t="s">
        <v>318</v>
      </c>
      <c r="D1132" s="823" t="s">
        <v>490</v>
      </c>
      <c r="E1132" s="823" t="s">
        <v>278</v>
      </c>
      <c r="F1132" s="823" t="s">
        <v>1181</v>
      </c>
      <c r="G1132" s="823" t="s">
        <v>44</v>
      </c>
      <c r="H1132" s="824">
        <v>86876.634999999995</v>
      </c>
      <c r="I1132" s="824">
        <v>152034.11129999999</v>
      </c>
      <c r="J1132" s="824">
        <v>118085.64320000001</v>
      </c>
      <c r="K1132" s="824">
        <v>206649.87539999999</v>
      </c>
      <c r="L1132" s="824">
        <v>149209.4914</v>
      </c>
      <c r="M1132" s="824">
        <v>261116.61</v>
      </c>
      <c r="N1132" s="824">
        <v>196322.88449999999</v>
      </c>
      <c r="O1132" s="824">
        <v>343565.04790000001</v>
      </c>
      <c r="P1132" s="824">
        <v>242944.44560000001</v>
      </c>
      <c r="Q1132" s="824">
        <v>425152.77970000001</v>
      </c>
      <c r="R1132" s="824">
        <v>273479.0062</v>
      </c>
      <c r="S1132" s="824">
        <v>478588.261</v>
      </c>
      <c r="T1132" s="824">
        <v>303576.38290000003</v>
      </c>
      <c r="U1132" s="824">
        <v>531258.67020000005</v>
      </c>
    </row>
    <row r="1133" spans="1:21" ht="14.5">
      <c r="A1133" s="823" t="s">
        <v>1185</v>
      </c>
      <c r="B1133" s="823" t="s">
        <v>312</v>
      </c>
      <c r="C1133" s="823" t="s">
        <v>318</v>
      </c>
      <c r="D1133" s="823" t="s">
        <v>490</v>
      </c>
      <c r="E1133" s="823" t="s">
        <v>278</v>
      </c>
      <c r="F1133" s="823" t="s">
        <v>1182</v>
      </c>
      <c r="G1133" s="823" t="s">
        <v>21</v>
      </c>
      <c r="H1133" s="824">
        <v>98069.789699999994</v>
      </c>
      <c r="I1133" s="824">
        <v>156911.66570000001</v>
      </c>
      <c r="J1133" s="824">
        <v>137297.70550000001</v>
      </c>
      <c r="K1133" s="824">
        <v>219676.33199999999</v>
      </c>
      <c r="L1133" s="824">
        <v>176525.6214</v>
      </c>
      <c r="M1133" s="824">
        <v>282440.99839999998</v>
      </c>
      <c r="N1133" s="824">
        <v>235367.4951</v>
      </c>
      <c r="O1133" s="824">
        <v>376587.99770000001</v>
      </c>
      <c r="P1133" s="824">
        <v>294209.3689</v>
      </c>
      <c r="Q1133" s="824">
        <v>470734.99719999998</v>
      </c>
      <c r="R1133" s="824">
        <v>333437.28470000002</v>
      </c>
      <c r="S1133" s="824">
        <v>533499.66350000002</v>
      </c>
      <c r="T1133" s="824">
        <v>372665.20059999998</v>
      </c>
      <c r="U1133" s="824">
        <v>596264.32979999995</v>
      </c>
    </row>
    <row r="1134" spans="1:21" ht="14.5">
      <c r="A1134" s="823" t="s">
        <v>1185</v>
      </c>
      <c r="B1134" s="823" t="s">
        <v>312</v>
      </c>
      <c r="C1134" s="823" t="s">
        <v>318</v>
      </c>
      <c r="D1134" s="823" t="s">
        <v>490</v>
      </c>
      <c r="E1134" s="823" t="s">
        <v>321</v>
      </c>
      <c r="F1134" s="823" t="s">
        <v>1179</v>
      </c>
      <c r="G1134" s="823" t="s">
        <v>165</v>
      </c>
      <c r="H1134" s="824">
        <v>111917.42479999999</v>
      </c>
      <c r="I1134" s="824">
        <v>195855.49340000001</v>
      </c>
      <c r="J1134" s="824">
        <v>145548.11559999999</v>
      </c>
      <c r="K1134" s="824">
        <v>254709.20240000001</v>
      </c>
      <c r="L1134" s="824">
        <v>175091.16560000001</v>
      </c>
      <c r="M1134" s="824">
        <v>306409.53970000002</v>
      </c>
      <c r="N1134" s="824">
        <v>210497.57939999999</v>
      </c>
      <c r="O1134" s="824">
        <v>368370.76400000002</v>
      </c>
      <c r="P1134" s="824">
        <v>247988.99179999999</v>
      </c>
      <c r="Q1134" s="824">
        <v>433980.73550000001</v>
      </c>
      <c r="R1134" s="824">
        <v>271825.47710000002</v>
      </c>
      <c r="S1134" s="824">
        <v>475694.58500000002</v>
      </c>
      <c r="T1134" s="824">
        <v>294877.016</v>
      </c>
      <c r="U1134" s="824">
        <v>516034.7782</v>
      </c>
    </row>
    <row r="1135" spans="1:21" ht="14.5">
      <c r="A1135" s="823" t="s">
        <v>1185</v>
      </c>
      <c r="B1135" s="823" t="s">
        <v>312</v>
      </c>
      <c r="C1135" s="823" t="s">
        <v>318</v>
      </c>
      <c r="D1135" s="823" t="s">
        <v>490</v>
      </c>
      <c r="E1135" s="823" t="s">
        <v>321</v>
      </c>
      <c r="F1135" s="823" t="s">
        <v>1180</v>
      </c>
      <c r="G1135" s="823" t="s">
        <v>19</v>
      </c>
      <c r="H1135" s="824">
        <v>98273.987500000003</v>
      </c>
      <c r="I1135" s="824">
        <v>171979.47820000001</v>
      </c>
      <c r="J1135" s="824">
        <v>129098.0284</v>
      </c>
      <c r="K1135" s="824">
        <v>225921.54980000001</v>
      </c>
      <c r="L1135" s="824">
        <v>157349.12839999999</v>
      </c>
      <c r="M1135" s="824">
        <v>275360.97460000002</v>
      </c>
      <c r="N1135" s="824">
        <v>193657.67970000001</v>
      </c>
      <c r="O1135" s="824">
        <v>338900.93949999998</v>
      </c>
      <c r="P1135" s="824">
        <v>230280.3671</v>
      </c>
      <c r="Q1135" s="824">
        <v>402990.64230000001</v>
      </c>
      <c r="R1135" s="824">
        <v>253933.08369999999</v>
      </c>
      <c r="S1135" s="824">
        <v>444382.89649999997</v>
      </c>
      <c r="T1135" s="824">
        <v>276360.9227</v>
      </c>
      <c r="U1135" s="824">
        <v>483631.61469999998</v>
      </c>
    </row>
    <row r="1136" spans="1:21" ht="14.5">
      <c r="A1136" s="823" t="s">
        <v>1185</v>
      </c>
      <c r="B1136" s="823" t="s">
        <v>312</v>
      </c>
      <c r="C1136" s="823" t="s">
        <v>318</v>
      </c>
      <c r="D1136" s="823" t="s">
        <v>490</v>
      </c>
      <c r="E1136" s="823" t="s">
        <v>321</v>
      </c>
      <c r="F1136" s="823" t="s">
        <v>1181</v>
      </c>
      <c r="G1136" s="823" t="s">
        <v>44</v>
      </c>
      <c r="H1136" s="824">
        <v>86159.428100000005</v>
      </c>
      <c r="I1136" s="824">
        <v>150778.99909999999</v>
      </c>
      <c r="J1136" s="824">
        <v>117158.54580000001</v>
      </c>
      <c r="K1136" s="824">
        <v>205027.4552</v>
      </c>
      <c r="L1136" s="824">
        <v>148074.35509999999</v>
      </c>
      <c r="M1136" s="824">
        <v>259130.12150000001</v>
      </c>
      <c r="N1136" s="824">
        <v>194866.39360000001</v>
      </c>
      <c r="O1136" s="824">
        <v>341016.1887</v>
      </c>
      <c r="P1136" s="824">
        <v>241177.29199999999</v>
      </c>
      <c r="Q1136" s="824">
        <v>422060.261</v>
      </c>
      <c r="R1136" s="824">
        <v>271516.62420000002</v>
      </c>
      <c r="S1136" s="824">
        <v>475154.09250000003</v>
      </c>
      <c r="T1136" s="824">
        <v>301428.27659999998</v>
      </c>
      <c r="U1136" s="824">
        <v>527499.48400000005</v>
      </c>
    </row>
    <row r="1137" spans="1:21" ht="14.5">
      <c r="A1137" s="823" t="s">
        <v>1185</v>
      </c>
      <c r="B1137" s="823" t="s">
        <v>312</v>
      </c>
      <c r="C1137" s="823" t="s">
        <v>318</v>
      </c>
      <c r="D1137" s="823" t="s">
        <v>490</v>
      </c>
      <c r="E1137" s="823" t="s">
        <v>321</v>
      </c>
      <c r="F1137" s="823" t="s">
        <v>1182</v>
      </c>
      <c r="G1137" s="823" t="s">
        <v>21</v>
      </c>
      <c r="H1137" s="824">
        <v>96929.519700000004</v>
      </c>
      <c r="I1137" s="824">
        <v>155087.23379999999</v>
      </c>
      <c r="J1137" s="824">
        <v>135701.32750000001</v>
      </c>
      <c r="K1137" s="824">
        <v>217122.12719999999</v>
      </c>
      <c r="L1137" s="824">
        <v>174473.1354</v>
      </c>
      <c r="M1137" s="824">
        <v>279157.0208</v>
      </c>
      <c r="N1137" s="824">
        <v>232630.84719999999</v>
      </c>
      <c r="O1137" s="824">
        <v>372209.36099999998</v>
      </c>
      <c r="P1137" s="824">
        <v>290788.5589</v>
      </c>
      <c r="Q1137" s="824">
        <v>465261.70120000001</v>
      </c>
      <c r="R1137" s="824">
        <v>329560.36680000002</v>
      </c>
      <c r="S1137" s="824">
        <v>527296.59479999996</v>
      </c>
      <c r="T1137" s="824">
        <v>368332.17469999997</v>
      </c>
      <c r="U1137" s="824">
        <v>589331.48829999997</v>
      </c>
    </row>
    <row r="1138" spans="1:21" ht="14.5">
      <c r="A1138" s="823" t="s">
        <v>1185</v>
      </c>
      <c r="B1138" s="823" t="s">
        <v>312</v>
      </c>
      <c r="C1138" s="823" t="s">
        <v>318</v>
      </c>
      <c r="D1138" s="823" t="s">
        <v>490</v>
      </c>
      <c r="E1138" s="823" t="s">
        <v>322</v>
      </c>
      <c r="F1138" s="823" t="s">
        <v>1179</v>
      </c>
      <c r="G1138" s="823" t="s">
        <v>165</v>
      </c>
      <c r="H1138" s="824">
        <v>113235.01489999999</v>
      </c>
      <c r="I1138" s="824">
        <v>198161.27609999999</v>
      </c>
      <c r="J1138" s="824">
        <v>147339.95809999999</v>
      </c>
      <c r="K1138" s="824">
        <v>257844.92670000001</v>
      </c>
      <c r="L1138" s="824">
        <v>177300.63380000001</v>
      </c>
      <c r="M1138" s="824">
        <v>310276.1091</v>
      </c>
      <c r="N1138" s="824">
        <v>213241.77439999999</v>
      </c>
      <c r="O1138" s="824">
        <v>373173.1054</v>
      </c>
      <c r="P1138" s="824">
        <v>251279.72399999999</v>
      </c>
      <c r="Q1138" s="824">
        <v>439739.5171</v>
      </c>
      <c r="R1138" s="824">
        <v>275457.97570000001</v>
      </c>
      <c r="S1138" s="824">
        <v>482051.45750000002</v>
      </c>
      <c r="T1138" s="824">
        <v>298878.9363</v>
      </c>
      <c r="U1138" s="824">
        <v>523038.1385</v>
      </c>
    </row>
    <row r="1139" spans="1:21" ht="14.5">
      <c r="A1139" s="823" t="s">
        <v>1185</v>
      </c>
      <c r="B1139" s="823" t="s">
        <v>312</v>
      </c>
      <c r="C1139" s="823" t="s">
        <v>318</v>
      </c>
      <c r="D1139" s="823" t="s">
        <v>490</v>
      </c>
      <c r="E1139" s="823" t="s">
        <v>322</v>
      </c>
      <c r="F1139" s="823" t="s">
        <v>1180</v>
      </c>
      <c r="G1139" s="823" t="s">
        <v>19</v>
      </c>
      <c r="H1139" s="824">
        <v>99136.795899999997</v>
      </c>
      <c r="I1139" s="824">
        <v>173489.39290000001</v>
      </c>
      <c r="J1139" s="824">
        <v>130341.5341</v>
      </c>
      <c r="K1139" s="824">
        <v>228097.68460000001</v>
      </c>
      <c r="L1139" s="824">
        <v>158967.19459999999</v>
      </c>
      <c r="M1139" s="824">
        <v>278192.5907</v>
      </c>
      <c r="N1139" s="824">
        <v>195840.5442</v>
      </c>
      <c r="O1139" s="824">
        <v>342720.9523</v>
      </c>
      <c r="P1139" s="824">
        <v>232980.8112</v>
      </c>
      <c r="Q1139" s="824">
        <v>407716.41960000002</v>
      </c>
      <c r="R1139" s="824">
        <v>256969.1686</v>
      </c>
      <c r="S1139" s="824">
        <v>449696.04499999998</v>
      </c>
      <c r="T1139" s="824">
        <v>279745.63900000002</v>
      </c>
      <c r="U1139" s="824">
        <v>489554.86839999998</v>
      </c>
    </row>
    <row r="1140" spans="1:21" ht="14.5">
      <c r="A1140" s="823" t="s">
        <v>1185</v>
      </c>
      <c r="B1140" s="823" t="s">
        <v>312</v>
      </c>
      <c r="C1140" s="823" t="s">
        <v>318</v>
      </c>
      <c r="D1140" s="823" t="s">
        <v>490</v>
      </c>
      <c r="E1140" s="823" t="s">
        <v>322</v>
      </c>
      <c r="F1140" s="823" t="s">
        <v>1181</v>
      </c>
      <c r="G1140" s="823" t="s">
        <v>44</v>
      </c>
      <c r="H1140" s="824">
        <v>86608.666200000007</v>
      </c>
      <c r="I1140" s="824">
        <v>151565.16579999999</v>
      </c>
      <c r="J1140" s="824">
        <v>117671.9906</v>
      </c>
      <c r="K1140" s="824">
        <v>205925.98360000001</v>
      </c>
      <c r="L1140" s="824">
        <v>148649.22959999999</v>
      </c>
      <c r="M1140" s="824">
        <v>260136.15179999999</v>
      </c>
      <c r="N1140" s="824">
        <v>195547.35680000001</v>
      </c>
      <c r="O1140" s="824">
        <v>342207.87439999997</v>
      </c>
      <c r="P1140" s="824">
        <v>241948.30590000001</v>
      </c>
      <c r="Q1140" s="824">
        <v>423409.53539999999</v>
      </c>
      <c r="R1140" s="824">
        <v>272329.85200000001</v>
      </c>
      <c r="S1140" s="824">
        <v>476577.24109999998</v>
      </c>
      <c r="T1140" s="824">
        <v>302269.4621</v>
      </c>
      <c r="U1140" s="824">
        <v>528971.55870000005</v>
      </c>
    </row>
    <row r="1141" spans="1:21" ht="14.5">
      <c r="A1141" s="823" t="s">
        <v>1185</v>
      </c>
      <c r="B1141" s="823" t="s">
        <v>312</v>
      </c>
      <c r="C1141" s="823" t="s">
        <v>318</v>
      </c>
      <c r="D1141" s="823" t="s">
        <v>490</v>
      </c>
      <c r="E1141" s="823" t="s">
        <v>322</v>
      </c>
      <c r="F1141" s="823" t="s">
        <v>1182</v>
      </c>
      <c r="G1141" s="823" t="s">
        <v>21</v>
      </c>
      <c r="H1141" s="824">
        <v>98109.487599999993</v>
      </c>
      <c r="I1141" s="824">
        <v>156975.1826</v>
      </c>
      <c r="J1141" s="824">
        <v>137353.28270000001</v>
      </c>
      <c r="K1141" s="824">
        <v>219765.2556</v>
      </c>
      <c r="L1141" s="824">
        <v>176597.0778</v>
      </c>
      <c r="M1141" s="824">
        <v>282555.32860000001</v>
      </c>
      <c r="N1141" s="824">
        <v>235462.77040000001</v>
      </c>
      <c r="O1141" s="824">
        <v>376740.43819999998</v>
      </c>
      <c r="P1141" s="824">
        <v>294328.46299999999</v>
      </c>
      <c r="Q1141" s="824">
        <v>470925.5477</v>
      </c>
      <c r="R1141" s="824">
        <v>333572.25799999997</v>
      </c>
      <c r="S1141" s="824">
        <v>533715.62080000003</v>
      </c>
      <c r="T1141" s="824">
        <v>372816.05300000001</v>
      </c>
      <c r="U1141" s="824">
        <v>596505.69369999995</v>
      </c>
    </row>
    <row r="1142" spans="1:21" ht="14.5">
      <c r="A1142" s="823" t="s">
        <v>1185</v>
      </c>
      <c r="B1142" s="823" t="s">
        <v>312</v>
      </c>
      <c r="C1142" s="823" t="s">
        <v>318</v>
      </c>
      <c r="D1142" s="823" t="s">
        <v>490</v>
      </c>
      <c r="E1142" s="823" t="s">
        <v>323</v>
      </c>
      <c r="F1142" s="823" t="s">
        <v>1179</v>
      </c>
      <c r="G1142" s="823" t="s">
        <v>165</v>
      </c>
      <c r="H1142" s="824">
        <v>115107.16310000001</v>
      </c>
      <c r="I1142" s="824">
        <v>201437.53539999999</v>
      </c>
      <c r="J1142" s="824">
        <v>149713.91140000001</v>
      </c>
      <c r="K1142" s="824">
        <v>261999.34479999999</v>
      </c>
      <c r="L1142" s="824">
        <v>180114.6116</v>
      </c>
      <c r="M1142" s="824">
        <v>315200.57020000002</v>
      </c>
      <c r="N1142" s="824">
        <v>216556.5613</v>
      </c>
      <c r="O1142" s="824">
        <v>378973.98229999997</v>
      </c>
      <c r="P1142" s="824">
        <v>255140.0791</v>
      </c>
      <c r="Q1142" s="824">
        <v>446495.1384</v>
      </c>
      <c r="R1142" s="824">
        <v>279669.62819999998</v>
      </c>
      <c r="S1142" s="824">
        <v>489421.84940000001</v>
      </c>
      <c r="T1142" s="824">
        <v>303400.12910000002</v>
      </c>
      <c r="U1142" s="824">
        <v>530950.22609999997</v>
      </c>
    </row>
    <row r="1143" spans="1:21" ht="14.5">
      <c r="A1143" s="823" t="s">
        <v>1185</v>
      </c>
      <c r="B1143" s="823" t="s">
        <v>312</v>
      </c>
      <c r="C1143" s="823" t="s">
        <v>318</v>
      </c>
      <c r="D1143" s="823" t="s">
        <v>490</v>
      </c>
      <c r="E1143" s="823" t="s">
        <v>323</v>
      </c>
      <c r="F1143" s="823" t="s">
        <v>1180</v>
      </c>
      <c r="G1143" s="823" t="s">
        <v>19</v>
      </c>
      <c r="H1143" s="824">
        <v>101008.94409999999</v>
      </c>
      <c r="I1143" s="824">
        <v>176765.65220000001</v>
      </c>
      <c r="J1143" s="824">
        <v>132715.48730000001</v>
      </c>
      <c r="K1143" s="824">
        <v>232252.10269999999</v>
      </c>
      <c r="L1143" s="824">
        <v>161781.17249999999</v>
      </c>
      <c r="M1143" s="824">
        <v>283117.05180000002</v>
      </c>
      <c r="N1143" s="824">
        <v>199155.33100000001</v>
      </c>
      <c r="O1143" s="824">
        <v>348521.82929999998</v>
      </c>
      <c r="P1143" s="824">
        <v>236841.16630000001</v>
      </c>
      <c r="Q1143" s="824">
        <v>414472.04090000002</v>
      </c>
      <c r="R1143" s="824">
        <v>261180.821</v>
      </c>
      <c r="S1143" s="824">
        <v>457066.43680000002</v>
      </c>
      <c r="T1143" s="824">
        <v>284266.83199999999</v>
      </c>
      <c r="U1143" s="824">
        <v>497466.9559</v>
      </c>
    </row>
    <row r="1144" spans="1:21" ht="14.5">
      <c r="A1144" s="823" t="s">
        <v>1185</v>
      </c>
      <c r="B1144" s="823" t="s">
        <v>312</v>
      </c>
      <c r="C1144" s="823" t="s">
        <v>318</v>
      </c>
      <c r="D1144" s="823" t="s">
        <v>490</v>
      </c>
      <c r="E1144" s="823" t="s">
        <v>323</v>
      </c>
      <c r="F1144" s="823" t="s">
        <v>1181</v>
      </c>
      <c r="G1144" s="823" t="s">
        <v>44</v>
      </c>
      <c r="H1144" s="824">
        <v>88488.38</v>
      </c>
      <c r="I1144" s="824">
        <v>154854.66500000001</v>
      </c>
      <c r="J1144" s="824">
        <v>120303.58990000001</v>
      </c>
      <c r="K1144" s="824">
        <v>210531.2824</v>
      </c>
      <c r="L1144" s="824">
        <v>152032.7144</v>
      </c>
      <c r="M1144" s="824">
        <v>266057.25020000001</v>
      </c>
      <c r="N1144" s="824">
        <v>200058.66990000001</v>
      </c>
      <c r="O1144" s="824">
        <v>350102.67239999998</v>
      </c>
      <c r="P1144" s="824">
        <v>247587.4473</v>
      </c>
      <c r="Q1144" s="824">
        <v>433278.03279999999</v>
      </c>
      <c r="R1144" s="824">
        <v>278720.87900000002</v>
      </c>
      <c r="S1144" s="824">
        <v>487761.53810000001</v>
      </c>
      <c r="T1144" s="824">
        <v>309412.37459999998</v>
      </c>
      <c r="U1144" s="824">
        <v>541471.65549999999</v>
      </c>
    </row>
    <row r="1145" spans="1:21" ht="14.5">
      <c r="A1145" s="823" t="s">
        <v>1185</v>
      </c>
      <c r="B1145" s="823" t="s">
        <v>312</v>
      </c>
      <c r="C1145" s="823" t="s">
        <v>318</v>
      </c>
      <c r="D1145" s="823" t="s">
        <v>490</v>
      </c>
      <c r="E1145" s="823" t="s">
        <v>323</v>
      </c>
      <c r="F1145" s="823" t="s">
        <v>1182</v>
      </c>
      <c r="G1145" s="823" t="s">
        <v>21</v>
      </c>
      <c r="H1145" s="824">
        <v>99700.793399999995</v>
      </c>
      <c r="I1145" s="824">
        <v>159521.27179999999</v>
      </c>
      <c r="J1145" s="824">
        <v>139581.11079999999</v>
      </c>
      <c r="K1145" s="824">
        <v>223329.78049999999</v>
      </c>
      <c r="L1145" s="824">
        <v>179461.42819999999</v>
      </c>
      <c r="M1145" s="824">
        <v>287138.2893</v>
      </c>
      <c r="N1145" s="824">
        <v>239281.90419999999</v>
      </c>
      <c r="O1145" s="824">
        <v>382851.05249999999</v>
      </c>
      <c r="P1145" s="824">
        <v>299102.38030000002</v>
      </c>
      <c r="Q1145" s="824">
        <v>478563.81550000003</v>
      </c>
      <c r="R1145" s="824">
        <v>338982.69760000001</v>
      </c>
      <c r="S1145" s="824">
        <v>542372.32429999998</v>
      </c>
      <c r="T1145" s="824">
        <v>378863.01500000001</v>
      </c>
      <c r="U1145" s="824">
        <v>606180.83299999998</v>
      </c>
    </row>
    <row r="1146" spans="1:21" ht="14.5">
      <c r="A1146" s="823" t="s">
        <v>1185</v>
      </c>
      <c r="B1146" s="823" t="s">
        <v>312</v>
      </c>
      <c r="C1146" s="823" t="s">
        <v>318</v>
      </c>
      <c r="D1146" s="823" t="s">
        <v>490</v>
      </c>
      <c r="E1146" s="823" t="s">
        <v>324</v>
      </c>
      <c r="F1146" s="823" t="s">
        <v>1179</v>
      </c>
      <c r="G1146" s="823" t="s">
        <v>165</v>
      </c>
      <c r="H1146" s="824">
        <v>113188.6899</v>
      </c>
      <c r="I1146" s="824">
        <v>198080.20740000001</v>
      </c>
      <c r="J1146" s="824">
        <v>147200.4902</v>
      </c>
      <c r="K1146" s="824">
        <v>257600.8579</v>
      </c>
      <c r="L1146" s="824">
        <v>177078.31589999999</v>
      </c>
      <c r="M1146" s="824">
        <v>309887.05290000001</v>
      </c>
      <c r="N1146" s="824">
        <v>212885.55480000001</v>
      </c>
      <c r="O1146" s="824">
        <v>372549.72090000001</v>
      </c>
      <c r="P1146" s="824">
        <v>250801.622</v>
      </c>
      <c r="Q1146" s="824">
        <v>438902.8383</v>
      </c>
      <c r="R1146" s="824">
        <v>274908.16220000002</v>
      </c>
      <c r="S1146" s="824">
        <v>481089.28389999998</v>
      </c>
      <c r="T1146" s="824">
        <v>298220.41580000002</v>
      </c>
      <c r="U1146" s="824">
        <v>521885.72769999999</v>
      </c>
    </row>
    <row r="1147" spans="1:21" ht="14.5">
      <c r="A1147" s="823" t="s">
        <v>1185</v>
      </c>
      <c r="B1147" s="823" t="s">
        <v>312</v>
      </c>
      <c r="C1147" s="823" t="s">
        <v>318</v>
      </c>
      <c r="D1147" s="823" t="s">
        <v>490</v>
      </c>
      <c r="E1147" s="823" t="s">
        <v>324</v>
      </c>
      <c r="F1147" s="823" t="s">
        <v>1180</v>
      </c>
      <c r="G1147" s="823" t="s">
        <v>19</v>
      </c>
      <c r="H1147" s="824">
        <v>99393.658200000005</v>
      </c>
      <c r="I1147" s="824">
        <v>173938.90169999999</v>
      </c>
      <c r="J1147" s="824">
        <v>130567.62330000001</v>
      </c>
      <c r="K1147" s="824">
        <v>228493.34090000001</v>
      </c>
      <c r="L1147" s="824">
        <v>159139.144</v>
      </c>
      <c r="M1147" s="824">
        <v>278493.50199999998</v>
      </c>
      <c r="N1147" s="824">
        <v>195858.5442</v>
      </c>
      <c r="O1147" s="824">
        <v>342752.4522</v>
      </c>
      <c r="P1147" s="824">
        <v>232896.23379999999</v>
      </c>
      <c r="Q1147" s="824">
        <v>407568.40909999999</v>
      </c>
      <c r="R1147" s="824">
        <v>256816.96340000001</v>
      </c>
      <c r="S1147" s="824">
        <v>449429.68599999999</v>
      </c>
      <c r="T1147" s="824">
        <v>279498.587</v>
      </c>
      <c r="U1147" s="824">
        <v>489122.52720000001</v>
      </c>
    </row>
    <row r="1148" spans="1:21" ht="14.5">
      <c r="A1148" s="823" t="s">
        <v>1185</v>
      </c>
      <c r="B1148" s="823" t="s">
        <v>312</v>
      </c>
      <c r="C1148" s="823" t="s">
        <v>318</v>
      </c>
      <c r="D1148" s="823" t="s">
        <v>490</v>
      </c>
      <c r="E1148" s="823" t="s">
        <v>324</v>
      </c>
      <c r="F1148" s="823" t="s">
        <v>1181</v>
      </c>
      <c r="G1148" s="823" t="s">
        <v>44</v>
      </c>
      <c r="H1148" s="824">
        <v>87144.603900000002</v>
      </c>
      <c r="I1148" s="824">
        <v>152503.05679999999</v>
      </c>
      <c r="J1148" s="824">
        <v>118499.2956</v>
      </c>
      <c r="K1148" s="824">
        <v>207373.76740000001</v>
      </c>
      <c r="L1148" s="824">
        <v>149769.75330000001</v>
      </c>
      <c r="M1148" s="824">
        <v>262097.06820000001</v>
      </c>
      <c r="N1148" s="824">
        <v>197098.41219999999</v>
      </c>
      <c r="O1148" s="824">
        <v>344922.22149999999</v>
      </c>
      <c r="P1148" s="824">
        <v>243940.5852</v>
      </c>
      <c r="Q1148" s="824">
        <v>426896.02409999998</v>
      </c>
      <c r="R1148" s="824">
        <v>274628.1605</v>
      </c>
      <c r="S1148" s="824">
        <v>480599.28090000001</v>
      </c>
      <c r="T1148" s="824">
        <v>304883.30379999999</v>
      </c>
      <c r="U1148" s="824">
        <v>533545.78170000005</v>
      </c>
    </row>
    <row r="1149" spans="1:21" ht="14.5">
      <c r="A1149" s="823" t="s">
        <v>1185</v>
      </c>
      <c r="B1149" s="823" t="s">
        <v>312</v>
      </c>
      <c r="C1149" s="823" t="s">
        <v>318</v>
      </c>
      <c r="D1149" s="823" t="s">
        <v>490</v>
      </c>
      <c r="E1149" s="823" t="s">
        <v>324</v>
      </c>
      <c r="F1149" s="823" t="s">
        <v>1182</v>
      </c>
      <c r="G1149" s="823" t="s">
        <v>21</v>
      </c>
      <c r="H1149" s="824">
        <v>98030.0916</v>
      </c>
      <c r="I1149" s="824">
        <v>156848.1489</v>
      </c>
      <c r="J1149" s="824">
        <v>137242.12830000001</v>
      </c>
      <c r="K1149" s="824">
        <v>219587.40839999999</v>
      </c>
      <c r="L1149" s="824">
        <v>176454.1649</v>
      </c>
      <c r="M1149" s="824">
        <v>282326.66800000001</v>
      </c>
      <c r="N1149" s="824">
        <v>235272.21979999999</v>
      </c>
      <c r="O1149" s="824">
        <v>376435.55729999999</v>
      </c>
      <c r="P1149" s="824">
        <v>294090.27480000001</v>
      </c>
      <c r="Q1149" s="824">
        <v>470544.44660000002</v>
      </c>
      <c r="R1149" s="824">
        <v>333302.31140000001</v>
      </c>
      <c r="S1149" s="824">
        <v>533283.70629999996</v>
      </c>
      <c r="T1149" s="824">
        <v>372514.348</v>
      </c>
      <c r="U1149" s="824">
        <v>596022.96580000001</v>
      </c>
    </row>
    <row r="1150" spans="1:21" ht="14.5">
      <c r="A1150" s="823" t="s">
        <v>1185</v>
      </c>
      <c r="B1150" s="823" t="s">
        <v>312</v>
      </c>
      <c r="C1150" s="823" t="s">
        <v>325</v>
      </c>
      <c r="D1150" s="823" t="s">
        <v>491</v>
      </c>
      <c r="E1150" s="823" t="s">
        <v>326</v>
      </c>
      <c r="F1150" s="823" t="s">
        <v>1179</v>
      </c>
      <c r="G1150" s="823" t="s">
        <v>165</v>
      </c>
      <c r="H1150" s="824">
        <v>113812.7393</v>
      </c>
      <c r="I1150" s="824">
        <v>199172.29380000001</v>
      </c>
      <c r="J1150" s="824">
        <v>147991.80790000001</v>
      </c>
      <c r="K1150" s="824">
        <v>258985.66390000001</v>
      </c>
      <c r="L1150" s="824">
        <v>178016.30850000001</v>
      </c>
      <c r="M1150" s="824">
        <v>311528.53999999998</v>
      </c>
      <c r="N1150" s="824">
        <v>213990.48379999999</v>
      </c>
      <c r="O1150" s="824">
        <v>374483.34659999999</v>
      </c>
      <c r="P1150" s="824">
        <v>252088.40700000001</v>
      </c>
      <c r="Q1150" s="824">
        <v>441154.7121</v>
      </c>
      <c r="R1150" s="824">
        <v>276312.04639999999</v>
      </c>
      <c r="S1150" s="824">
        <v>483546.08120000002</v>
      </c>
      <c r="T1150" s="824">
        <v>299727.48019999999</v>
      </c>
      <c r="U1150" s="824">
        <v>524523.09030000004</v>
      </c>
    </row>
    <row r="1151" spans="1:21" ht="14.5">
      <c r="A1151" s="823" t="s">
        <v>1185</v>
      </c>
      <c r="B1151" s="823" t="s">
        <v>312</v>
      </c>
      <c r="C1151" s="823" t="s">
        <v>325</v>
      </c>
      <c r="D1151" s="823" t="s">
        <v>491</v>
      </c>
      <c r="E1151" s="823" t="s">
        <v>326</v>
      </c>
      <c r="F1151" s="823" t="s">
        <v>1180</v>
      </c>
      <c r="G1151" s="823" t="s">
        <v>19</v>
      </c>
      <c r="H1151" s="824">
        <v>100017.70759999999</v>
      </c>
      <c r="I1151" s="824">
        <v>175030.98819999999</v>
      </c>
      <c r="J1151" s="824">
        <v>131358.94099999999</v>
      </c>
      <c r="K1151" s="824">
        <v>229878.14689999999</v>
      </c>
      <c r="L1151" s="824">
        <v>160077.1367</v>
      </c>
      <c r="M1151" s="824">
        <v>280134.989</v>
      </c>
      <c r="N1151" s="824">
        <v>196963.4731</v>
      </c>
      <c r="O1151" s="824">
        <v>344686.07789999997</v>
      </c>
      <c r="P1151" s="824">
        <v>234183.01869999999</v>
      </c>
      <c r="Q1151" s="824">
        <v>409820.28289999999</v>
      </c>
      <c r="R1151" s="824">
        <v>258220.84760000001</v>
      </c>
      <c r="S1151" s="824">
        <v>451886.48320000002</v>
      </c>
      <c r="T1151" s="824">
        <v>281005.65130000003</v>
      </c>
      <c r="U1151" s="824">
        <v>491759.8898</v>
      </c>
    </row>
    <row r="1152" spans="1:21" ht="14.5">
      <c r="A1152" s="823" t="s">
        <v>1185</v>
      </c>
      <c r="B1152" s="823" t="s">
        <v>312</v>
      </c>
      <c r="C1152" s="823" t="s">
        <v>325</v>
      </c>
      <c r="D1152" s="823" t="s">
        <v>491</v>
      </c>
      <c r="E1152" s="823" t="s">
        <v>326</v>
      </c>
      <c r="F1152" s="823" t="s">
        <v>1181</v>
      </c>
      <c r="G1152" s="823" t="s">
        <v>44</v>
      </c>
      <c r="H1152" s="824">
        <v>87771.175099999993</v>
      </c>
      <c r="I1152" s="824">
        <v>153599.55660000001</v>
      </c>
      <c r="J1152" s="824">
        <v>119376.4954</v>
      </c>
      <c r="K1152" s="824">
        <v>208908.86689999999</v>
      </c>
      <c r="L1152" s="824">
        <v>150897.5816</v>
      </c>
      <c r="M1152" s="824">
        <v>264070.76760000002</v>
      </c>
      <c r="N1152" s="824">
        <v>198602.1833</v>
      </c>
      <c r="O1152" s="824">
        <v>347553.82079999999</v>
      </c>
      <c r="P1152" s="824">
        <v>245820.299</v>
      </c>
      <c r="Q1152" s="824">
        <v>430185.5232</v>
      </c>
      <c r="R1152" s="824">
        <v>276758.50280000002</v>
      </c>
      <c r="S1152" s="824">
        <v>484327.3799</v>
      </c>
      <c r="T1152" s="824">
        <v>307264.2745</v>
      </c>
      <c r="U1152" s="824">
        <v>537712.48049999995</v>
      </c>
    </row>
    <row r="1153" spans="1:21" ht="14.5">
      <c r="A1153" s="823" t="s">
        <v>1185</v>
      </c>
      <c r="B1153" s="823" t="s">
        <v>312</v>
      </c>
      <c r="C1153" s="823" t="s">
        <v>325</v>
      </c>
      <c r="D1153" s="823" t="s">
        <v>491</v>
      </c>
      <c r="E1153" s="823" t="s">
        <v>326</v>
      </c>
      <c r="F1153" s="823" t="s">
        <v>1182</v>
      </c>
      <c r="G1153" s="823" t="s">
        <v>21</v>
      </c>
      <c r="H1153" s="824">
        <v>98560.526800000007</v>
      </c>
      <c r="I1153" s="824">
        <v>157696.84529999999</v>
      </c>
      <c r="J1153" s="824">
        <v>137984.73759999999</v>
      </c>
      <c r="K1153" s="824">
        <v>220775.5834</v>
      </c>
      <c r="L1153" s="824">
        <v>177408.94829999999</v>
      </c>
      <c r="M1153" s="824">
        <v>283854.32160000002</v>
      </c>
      <c r="N1153" s="824">
        <v>236545.26439999999</v>
      </c>
      <c r="O1153" s="824">
        <v>378472.42879999999</v>
      </c>
      <c r="P1153" s="824">
        <v>295681.58059999999</v>
      </c>
      <c r="Q1153" s="824">
        <v>473090.53590000002</v>
      </c>
      <c r="R1153" s="824">
        <v>335105.79129999998</v>
      </c>
      <c r="S1153" s="824">
        <v>536169.27410000004</v>
      </c>
      <c r="T1153" s="824">
        <v>374530.00209999998</v>
      </c>
      <c r="U1153" s="824">
        <v>599248.0122</v>
      </c>
    </row>
    <row r="1154" spans="1:21" ht="14.5">
      <c r="A1154" s="823" t="s">
        <v>1185</v>
      </c>
      <c r="B1154" s="823" t="s">
        <v>312</v>
      </c>
      <c r="C1154" s="823" t="s">
        <v>325</v>
      </c>
      <c r="D1154" s="823" t="s">
        <v>491</v>
      </c>
      <c r="E1154" s="823" t="s">
        <v>327</v>
      </c>
      <c r="F1154" s="823" t="s">
        <v>1179</v>
      </c>
      <c r="G1154" s="823" t="s">
        <v>165</v>
      </c>
      <c r="H1154" s="824">
        <v>116424.7493</v>
      </c>
      <c r="I1154" s="824">
        <v>203743.31140000001</v>
      </c>
      <c r="J1154" s="824">
        <v>151505.74859999999</v>
      </c>
      <c r="K1154" s="824">
        <v>265135.0601</v>
      </c>
      <c r="L1154" s="824">
        <v>182324.07339999999</v>
      </c>
      <c r="M1154" s="824">
        <v>319067.1286</v>
      </c>
      <c r="N1154" s="824">
        <v>219300.7487</v>
      </c>
      <c r="O1154" s="824">
        <v>383776.31030000001</v>
      </c>
      <c r="P1154" s="824">
        <v>258430.80230000001</v>
      </c>
      <c r="Q1154" s="824">
        <v>452253.90389999998</v>
      </c>
      <c r="R1154" s="824">
        <v>283302.11680000002</v>
      </c>
      <c r="S1154" s="824">
        <v>495778.70439999999</v>
      </c>
      <c r="T1154" s="824">
        <v>307402.03840000002</v>
      </c>
      <c r="U1154" s="824">
        <v>537953.56720000005</v>
      </c>
    </row>
    <row r="1155" spans="1:21" ht="14.5">
      <c r="A1155" s="823" t="s">
        <v>1185</v>
      </c>
      <c r="B1155" s="823" t="s">
        <v>312</v>
      </c>
      <c r="C1155" s="823" t="s">
        <v>325</v>
      </c>
      <c r="D1155" s="823" t="s">
        <v>491</v>
      </c>
      <c r="E1155" s="823" t="s">
        <v>327</v>
      </c>
      <c r="F1155" s="823" t="s">
        <v>1180</v>
      </c>
      <c r="G1155" s="823" t="s">
        <v>19</v>
      </c>
      <c r="H1155" s="824">
        <v>101871.74950000001</v>
      </c>
      <c r="I1155" s="824">
        <v>178275.56169999999</v>
      </c>
      <c r="J1155" s="824">
        <v>133958.98879999999</v>
      </c>
      <c r="K1155" s="824">
        <v>234428.23060000001</v>
      </c>
      <c r="L1155" s="824">
        <v>163399.23370000001</v>
      </c>
      <c r="M1155" s="824">
        <v>285948.65909999999</v>
      </c>
      <c r="N1155" s="824">
        <v>201338.18900000001</v>
      </c>
      <c r="O1155" s="824">
        <v>352341.83069999999</v>
      </c>
      <c r="P1155" s="824">
        <v>239541.60250000001</v>
      </c>
      <c r="Q1155" s="824">
        <v>419197.80430000002</v>
      </c>
      <c r="R1155" s="824">
        <v>264216.8971</v>
      </c>
      <c r="S1155" s="824">
        <v>462379.5699</v>
      </c>
      <c r="T1155" s="824">
        <v>287651.53869999998</v>
      </c>
      <c r="U1155" s="824">
        <v>503390.19260000001</v>
      </c>
    </row>
    <row r="1156" spans="1:21" ht="14.5">
      <c r="A1156" s="823" t="s">
        <v>1185</v>
      </c>
      <c r="B1156" s="823" t="s">
        <v>312</v>
      </c>
      <c r="C1156" s="823" t="s">
        <v>325</v>
      </c>
      <c r="D1156" s="823" t="s">
        <v>491</v>
      </c>
      <c r="E1156" s="823" t="s">
        <v>327</v>
      </c>
      <c r="F1156" s="823" t="s">
        <v>1181</v>
      </c>
      <c r="G1156" s="823" t="s">
        <v>44</v>
      </c>
      <c r="H1156" s="824">
        <v>88937.615999999995</v>
      </c>
      <c r="I1156" s="824">
        <v>155640.82800000001</v>
      </c>
      <c r="J1156" s="824">
        <v>120817.03200000001</v>
      </c>
      <c r="K1156" s="824">
        <v>211429.80590000001</v>
      </c>
      <c r="L1156" s="824">
        <v>152607.58549999999</v>
      </c>
      <c r="M1156" s="824">
        <v>267063.27470000001</v>
      </c>
      <c r="N1156" s="824">
        <v>200739.62880000001</v>
      </c>
      <c r="O1156" s="824">
        <v>351294.3505</v>
      </c>
      <c r="P1156" s="824">
        <v>248358.45600000001</v>
      </c>
      <c r="Q1156" s="824">
        <v>434627.29800000001</v>
      </c>
      <c r="R1156" s="824">
        <v>279534.10080000001</v>
      </c>
      <c r="S1156" s="824">
        <v>489184.6765</v>
      </c>
      <c r="T1156" s="824">
        <v>310253.55369999999</v>
      </c>
      <c r="U1156" s="824">
        <v>542943.71900000004</v>
      </c>
    </row>
    <row r="1157" spans="1:21" ht="14.5">
      <c r="A1157" s="823" t="s">
        <v>1185</v>
      </c>
      <c r="B1157" s="823" t="s">
        <v>312</v>
      </c>
      <c r="C1157" s="823" t="s">
        <v>325</v>
      </c>
      <c r="D1157" s="823" t="s">
        <v>491</v>
      </c>
      <c r="E1157" s="823" t="s">
        <v>327</v>
      </c>
      <c r="F1157" s="823" t="s">
        <v>1182</v>
      </c>
      <c r="G1157" s="823" t="s">
        <v>21</v>
      </c>
      <c r="H1157" s="824">
        <v>100880.758</v>
      </c>
      <c r="I1157" s="824">
        <v>161409.21530000001</v>
      </c>
      <c r="J1157" s="824">
        <v>141233.0612</v>
      </c>
      <c r="K1157" s="824">
        <v>225972.9013</v>
      </c>
      <c r="L1157" s="824">
        <v>181585.36439999999</v>
      </c>
      <c r="M1157" s="824">
        <v>290536.58740000002</v>
      </c>
      <c r="N1157" s="824">
        <v>242113.8193</v>
      </c>
      <c r="O1157" s="824">
        <v>387382.1165</v>
      </c>
      <c r="P1157" s="824">
        <v>302642.27409999998</v>
      </c>
      <c r="Q1157" s="824">
        <v>484227.64569999999</v>
      </c>
      <c r="R1157" s="824">
        <v>342994.5772</v>
      </c>
      <c r="S1157" s="824">
        <v>548791.33180000004</v>
      </c>
      <c r="T1157" s="824">
        <v>383346.88040000002</v>
      </c>
      <c r="U1157" s="824">
        <v>613355.01789999998</v>
      </c>
    </row>
    <row r="1158" spans="1:21" ht="14.5">
      <c r="A1158" s="823" t="s">
        <v>1185</v>
      </c>
      <c r="B1158" s="823" t="s">
        <v>312</v>
      </c>
      <c r="C1158" s="823" t="s">
        <v>325</v>
      </c>
      <c r="D1158" s="823" t="s">
        <v>491</v>
      </c>
      <c r="E1158" s="823" t="s">
        <v>1094</v>
      </c>
      <c r="F1158" s="823" t="s">
        <v>1179</v>
      </c>
      <c r="G1158" s="823" t="s">
        <v>165</v>
      </c>
      <c r="H1158" s="824">
        <v>117048.7988</v>
      </c>
      <c r="I1158" s="824">
        <v>204835.39790000001</v>
      </c>
      <c r="J1158" s="824">
        <v>152297.06640000001</v>
      </c>
      <c r="K1158" s="824">
        <v>266519.86619999999</v>
      </c>
      <c r="L1158" s="824">
        <v>183262.0661</v>
      </c>
      <c r="M1158" s="824">
        <v>320708.61560000002</v>
      </c>
      <c r="N1158" s="824">
        <v>220405.6777</v>
      </c>
      <c r="O1158" s="824">
        <v>385709.93599999999</v>
      </c>
      <c r="P1158" s="824">
        <v>259717.58730000001</v>
      </c>
      <c r="Q1158" s="824">
        <v>454505.77769999998</v>
      </c>
      <c r="R1158" s="824">
        <v>284706.00099999999</v>
      </c>
      <c r="S1158" s="824">
        <v>498235.50170000002</v>
      </c>
      <c r="T1158" s="824">
        <v>308909.10269999999</v>
      </c>
      <c r="U1158" s="824">
        <v>540590.92980000004</v>
      </c>
    </row>
    <row r="1159" spans="1:21" ht="14.5">
      <c r="A1159" s="823" t="s">
        <v>1185</v>
      </c>
      <c r="B1159" s="823" t="s">
        <v>312</v>
      </c>
      <c r="C1159" s="823" t="s">
        <v>325</v>
      </c>
      <c r="D1159" s="823" t="s">
        <v>491</v>
      </c>
      <c r="E1159" s="823" t="s">
        <v>1094</v>
      </c>
      <c r="F1159" s="823" t="s">
        <v>1180</v>
      </c>
      <c r="G1159" s="823" t="s">
        <v>19</v>
      </c>
      <c r="H1159" s="824">
        <v>102495.79889999999</v>
      </c>
      <c r="I1159" s="824">
        <v>179367.6482</v>
      </c>
      <c r="J1159" s="824">
        <v>134750.30660000001</v>
      </c>
      <c r="K1159" s="824">
        <v>235813.03659999999</v>
      </c>
      <c r="L1159" s="824">
        <v>164337.22640000001</v>
      </c>
      <c r="M1159" s="824">
        <v>287590.14610000001</v>
      </c>
      <c r="N1159" s="824">
        <v>202443.11790000001</v>
      </c>
      <c r="O1159" s="824">
        <v>354275.45630000002</v>
      </c>
      <c r="P1159" s="824">
        <v>240828.38750000001</v>
      </c>
      <c r="Q1159" s="824">
        <v>421449.67810000002</v>
      </c>
      <c r="R1159" s="824">
        <v>265620.78120000003</v>
      </c>
      <c r="S1159" s="824">
        <v>464836.36719999998</v>
      </c>
      <c r="T1159" s="824">
        <v>289158.6029</v>
      </c>
      <c r="U1159" s="824">
        <v>506027.5552</v>
      </c>
    </row>
    <row r="1160" spans="1:21" ht="14.5">
      <c r="A1160" s="823" t="s">
        <v>1185</v>
      </c>
      <c r="B1160" s="823" t="s">
        <v>312</v>
      </c>
      <c r="C1160" s="823" t="s">
        <v>325</v>
      </c>
      <c r="D1160" s="823" t="s">
        <v>491</v>
      </c>
      <c r="E1160" s="823" t="s">
        <v>1094</v>
      </c>
      <c r="F1160" s="823" t="s">
        <v>1181</v>
      </c>
      <c r="G1160" s="823" t="s">
        <v>44</v>
      </c>
      <c r="H1160" s="824">
        <v>89564.1872</v>
      </c>
      <c r="I1160" s="824">
        <v>156737.32759999999</v>
      </c>
      <c r="J1160" s="824">
        <v>121694.23179999999</v>
      </c>
      <c r="K1160" s="824">
        <v>212964.90549999999</v>
      </c>
      <c r="L1160" s="824">
        <v>153735.41390000001</v>
      </c>
      <c r="M1160" s="824">
        <v>269036.9742</v>
      </c>
      <c r="N1160" s="824">
        <v>202243.39980000001</v>
      </c>
      <c r="O1160" s="824">
        <v>353925.9498</v>
      </c>
      <c r="P1160" s="824">
        <v>250238.1698</v>
      </c>
      <c r="Q1160" s="824">
        <v>437916.79710000003</v>
      </c>
      <c r="R1160" s="824">
        <v>281664.44319999998</v>
      </c>
      <c r="S1160" s="824">
        <v>492912.77559999999</v>
      </c>
      <c r="T1160" s="824">
        <v>312634.5245</v>
      </c>
      <c r="U1160" s="824">
        <v>547110.4179</v>
      </c>
    </row>
    <row r="1161" spans="1:21" ht="14.5">
      <c r="A1161" s="823" t="s">
        <v>1185</v>
      </c>
      <c r="B1161" s="823" t="s">
        <v>312</v>
      </c>
      <c r="C1161" s="823" t="s">
        <v>325</v>
      </c>
      <c r="D1161" s="823" t="s">
        <v>491</v>
      </c>
      <c r="E1161" s="823" t="s">
        <v>1094</v>
      </c>
      <c r="F1161" s="823" t="s">
        <v>1182</v>
      </c>
      <c r="G1161" s="823" t="s">
        <v>21</v>
      </c>
      <c r="H1161" s="824">
        <v>101411.19319999999</v>
      </c>
      <c r="I1161" s="824">
        <v>162257.91159999999</v>
      </c>
      <c r="J1161" s="824">
        <v>141975.67060000001</v>
      </c>
      <c r="K1161" s="824">
        <v>227161.07629999999</v>
      </c>
      <c r="L1161" s="824">
        <v>182540.14790000001</v>
      </c>
      <c r="M1161" s="824">
        <v>292064.24099999998</v>
      </c>
      <c r="N1161" s="824">
        <v>243386.8639</v>
      </c>
      <c r="O1161" s="824">
        <v>389418.98800000001</v>
      </c>
      <c r="P1161" s="824">
        <v>304233.57980000001</v>
      </c>
      <c r="Q1161" s="824">
        <v>486773.73489999998</v>
      </c>
      <c r="R1161" s="824">
        <v>344798.05719999998</v>
      </c>
      <c r="S1161" s="824">
        <v>551676.89969999995</v>
      </c>
      <c r="T1161" s="824">
        <v>385362.5344</v>
      </c>
      <c r="U1161" s="824">
        <v>616580.06429999997</v>
      </c>
    </row>
    <row r="1162" spans="1:21" ht="14.5">
      <c r="A1162" s="823" t="s">
        <v>1185</v>
      </c>
      <c r="B1162" s="823" t="s">
        <v>312</v>
      </c>
      <c r="C1162" s="823" t="s">
        <v>325</v>
      </c>
      <c r="D1162" s="823" t="s">
        <v>491</v>
      </c>
      <c r="E1162" s="823" t="s">
        <v>1095</v>
      </c>
      <c r="F1162" s="823" t="s">
        <v>1179</v>
      </c>
      <c r="G1162" s="823" t="s">
        <v>165</v>
      </c>
      <c r="H1162" s="824">
        <v>111894.2623</v>
      </c>
      <c r="I1162" s="824">
        <v>195814.95910000001</v>
      </c>
      <c r="J1162" s="824">
        <v>145478.3817</v>
      </c>
      <c r="K1162" s="824">
        <v>254587.16800000001</v>
      </c>
      <c r="L1162" s="824">
        <v>174980.00659999999</v>
      </c>
      <c r="M1162" s="824">
        <v>306215.01169999997</v>
      </c>
      <c r="N1162" s="824">
        <v>210319.46960000001</v>
      </c>
      <c r="O1162" s="824">
        <v>368059.07179999998</v>
      </c>
      <c r="P1162" s="824">
        <v>247749.94080000001</v>
      </c>
      <c r="Q1162" s="824">
        <v>433562.39620000002</v>
      </c>
      <c r="R1162" s="824">
        <v>271550.57040000003</v>
      </c>
      <c r="S1162" s="824">
        <v>475213.49819999997</v>
      </c>
      <c r="T1162" s="824">
        <v>294547.75589999999</v>
      </c>
      <c r="U1162" s="824">
        <v>515458.57270000002</v>
      </c>
    </row>
    <row r="1163" spans="1:21" ht="14.5">
      <c r="A1163" s="823" t="s">
        <v>1185</v>
      </c>
      <c r="B1163" s="823" t="s">
        <v>312</v>
      </c>
      <c r="C1163" s="823" t="s">
        <v>325</v>
      </c>
      <c r="D1163" s="823" t="s">
        <v>491</v>
      </c>
      <c r="E1163" s="823" t="s">
        <v>1095</v>
      </c>
      <c r="F1163" s="823" t="s">
        <v>1180</v>
      </c>
      <c r="G1163" s="823" t="s">
        <v>19</v>
      </c>
      <c r="H1163" s="824">
        <v>98402.418600000005</v>
      </c>
      <c r="I1163" s="824">
        <v>172204.23259999999</v>
      </c>
      <c r="J1163" s="824">
        <v>129211.07309999999</v>
      </c>
      <c r="K1163" s="824">
        <v>226119.37789999999</v>
      </c>
      <c r="L1163" s="824">
        <v>157435.103</v>
      </c>
      <c r="M1163" s="824">
        <v>275511.43030000001</v>
      </c>
      <c r="N1163" s="824">
        <v>193666.67970000001</v>
      </c>
      <c r="O1163" s="824">
        <v>338916.68949999998</v>
      </c>
      <c r="P1163" s="824">
        <v>230238.07829999999</v>
      </c>
      <c r="Q1163" s="824">
        <v>402916.63709999999</v>
      </c>
      <c r="R1163" s="824">
        <v>253856.98120000001</v>
      </c>
      <c r="S1163" s="824">
        <v>444249.717</v>
      </c>
      <c r="T1163" s="824">
        <v>276237.39659999998</v>
      </c>
      <c r="U1163" s="824">
        <v>483415.44400000002</v>
      </c>
    </row>
    <row r="1164" spans="1:21" ht="14.5">
      <c r="A1164" s="823" t="s">
        <v>1185</v>
      </c>
      <c r="B1164" s="823" t="s">
        <v>312</v>
      </c>
      <c r="C1164" s="823" t="s">
        <v>325</v>
      </c>
      <c r="D1164" s="823" t="s">
        <v>491</v>
      </c>
      <c r="E1164" s="823" t="s">
        <v>1095</v>
      </c>
      <c r="F1164" s="823" t="s">
        <v>1181</v>
      </c>
      <c r="G1164" s="823" t="s">
        <v>44</v>
      </c>
      <c r="H1164" s="824">
        <v>86427.396900000007</v>
      </c>
      <c r="I1164" s="824">
        <v>151247.94459999999</v>
      </c>
      <c r="J1164" s="824">
        <v>117572.19839999999</v>
      </c>
      <c r="K1164" s="824">
        <v>205751.34710000001</v>
      </c>
      <c r="L1164" s="824">
        <v>148634.61689999999</v>
      </c>
      <c r="M1164" s="824">
        <v>260110.5796</v>
      </c>
      <c r="N1164" s="824">
        <v>195641.92129999999</v>
      </c>
      <c r="O1164" s="824">
        <v>342373.36229999998</v>
      </c>
      <c r="P1164" s="824">
        <v>242173.43160000001</v>
      </c>
      <c r="Q1164" s="824">
        <v>423803.50530000002</v>
      </c>
      <c r="R1164" s="824">
        <v>272665.77850000001</v>
      </c>
      <c r="S1164" s="824">
        <v>477165.11239999998</v>
      </c>
      <c r="T1164" s="824">
        <v>302735.1974</v>
      </c>
      <c r="U1164" s="824">
        <v>529786.59550000005</v>
      </c>
    </row>
    <row r="1165" spans="1:21" ht="14.5">
      <c r="A1165" s="823" t="s">
        <v>1185</v>
      </c>
      <c r="B1165" s="823" t="s">
        <v>312</v>
      </c>
      <c r="C1165" s="823" t="s">
        <v>325</v>
      </c>
      <c r="D1165" s="823" t="s">
        <v>491</v>
      </c>
      <c r="E1165" s="823" t="s">
        <v>1095</v>
      </c>
      <c r="F1165" s="823" t="s">
        <v>1182</v>
      </c>
      <c r="G1165" s="823" t="s">
        <v>21</v>
      </c>
      <c r="H1165" s="824">
        <v>96889.821599999996</v>
      </c>
      <c r="I1165" s="824">
        <v>155023.717</v>
      </c>
      <c r="J1165" s="824">
        <v>135645.75030000001</v>
      </c>
      <c r="K1165" s="824">
        <v>217033.20370000001</v>
      </c>
      <c r="L1165" s="824">
        <v>174401.679</v>
      </c>
      <c r="M1165" s="824">
        <v>279042.69040000002</v>
      </c>
      <c r="N1165" s="824">
        <v>232535.57190000001</v>
      </c>
      <c r="O1165" s="824">
        <v>372056.92060000001</v>
      </c>
      <c r="P1165" s="824">
        <v>290669.46490000002</v>
      </c>
      <c r="Q1165" s="824">
        <v>465071.1507</v>
      </c>
      <c r="R1165" s="824">
        <v>329425.39350000001</v>
      </c>
      <c r="S1165" s="824">
        <v>527080.63749999995</v>
      </c>
      <c r="T1165" s="824">
        <v>368181.3222</v>
      </c>
      <c r="U1165" s="824">
        <v>589090.12430000002</v>
      </c>
    </row>
    <row r="1166" spans="1:21" ht="14.5">
      <c r="A1166" s="823" t="s">
        <v>1185</v>
      </c>
      <c r="B1166" s="823" t="s">
        <v>312</v>
      </c>
      <c r="C1166" s="823" t="s">
        <v>325</v>
      </c>
      <c r="D1166" s="823" t="s">
        <v>491</v>
      </c>
      <c r="E1166" s="823" t="s">
        <v>1096</v>
      </c>
      <c r="F1166" s="823" t="s">
        <v>1179</v>
      </c>
      <c r="G1166" s="823" t="s">
        <v>165</v>
      </c>
      <c r="H1166" s="824">
        <v>113211.8524</v>
      </c>
      <c r="I1166" s="824">
        <v>198120.74170000001</v>
      </c>
      <c r="J1166" s="824">
        <v>147270.22409999999</v>
      </c>
      <c r="K1166" s="824">
        <v>257722.89230000001</v>
      </c>
      <c r="L1166" s="824">
        <v>177189.4748</v>
      </c>
      <c r="M1166" s="824">
        <v>310081.58100000001</v>
      </c>
      <c r="N1166" s="824">
        <v>213063.66459999999</v>
      </c>
      <c r="O1166" s="824">
        <v>372861.41310000001</v>
      </c>
      <c r="P1166" s="824">
        <v>251040.67300000001</v>
      </c>
      <c r="Q1166" s="824">
        <v>439321.1777</v>
      </c>
      <c r="R1166" s="824">
        <v>275183.06900000002</v>
      </c>
      <c r="S1166" s="824">
        <v>481570.37079999998</v>
      </c>
      <c r="T1166" s="824">
        <v>298549.67609999998</v>
      </c>
      <c r="U1166" s="824">
        <v>522461.93310000002</v>
      </c>
    </row>
    <row r="1167" spans="1:21" ht="14.5">
      <c r="A1167" s="823" t="s">
        <v>1185</v>
      </c>
      <c r="B1167" s="823" t="s">
        <v>312</v>
      </c>
      <c r="C1167" s="823" t="s">
        <v>325</v>
      </c>
      <c r="D1167" s="823" t="s">
        <v>491</v>
      </c>
      <c r="E1167" s="823" t="s">
        <v>1096</v>
      </c>
      <c r="F1167" s="823" t="s">
        <v>1180</v>
      </c>
      <c r="G1167" s="823" t="s">
        <v>19</v>
      </c>
      <c r="H1167" s="824">
        <v>99265.226999999999</v>
      </c>
      <c r="I1167" s="824">
        <v>173714.14730000001</v>
      </c>
      <c r="J1167" s="824">
        <v>130454.5787</v>
      </c>
      <c r="K1167" s="824">
        <v>228295.51269999999</v>
      </c>
      <c r="L1167" s="824">
        <v>159053.16940000001</v>
      </c>
      <c r="M1167" s="824">
        <v>278343.04639999999</v>
      </c>
      <c r="N1167" s="824">
        <v>195849.5442</v>
      </c>
      <c r="O1167" s="824">
        <v>342736.7023</v>
      </c>
      <c r="P1167" s="824">
        <v>232938.52249999999</v>
      </c>
      <c r="Q1167" s="824">
        <v>407642.4143</v>
      </c>
      <c r="R1167" s="824">
        <v>256893.06599999999</v>
      </c>
      <c r="S1167" s="824">
        <v>449562.86550000001</v>
      </c>
      <c r="T1167" s="824">
        <v>279622.11300000001</v>
      </c>
      <c r="U1167" s="824">
        <v>489338.69780000002</v>
      </c>
    </row>
    <row r="1168" spans="1:21" ht="14.5">
      <c r="A1168" s="823" t="s">
        <v>1185</v>
      </c>
      <c r="B1168" s="823" t="s">
        <v>312</v>
      </c>
      <c r="C1168" s="823" t="s">
        <v>325</v>
      </c>
      <c r="D1168" s="823" t="s">
        <v>491</v>
      </c>
      <c r="E1168" s="823" t="s">
        <v>1096</v>
      </c>
      <c r="F1168" s="823" t="s">
        <v>1181</v>
      </c>
      <c r="G1168" s="823" t="s">
        <v>44</v>
      </c>
      <c r="H1168" s="824">
        <v>86876.634999999995</v>
      </c>
      <c r="I1168" s="824">
        <v>152034.11129999999</v>
      </c>
      <c r="J1168" s="824">
        <v>118085.64320000001</v>
      </c>
      <c r="K1168" s="824">
        <v>206649.87539999999</v>
      </c>
      <c r="L1168" s="824">
        <v>149209.4914</v>
      </c>
      <c r="M1168" s="824">
        <v>261116.61</v>
      </c>
      <c r="N1168" s="824">
        <v>196322.88449999999</v>
      </c>
      <c r="O1168" s="824">
        <v>343565.04790000001</v>
      </c>
      <c r="P1168" s="824">
        <v>242944.44560000001</v>
      </c>
      <c r="Q1168" s="824">
        <v>425152.77970000001</v>
      </c>
      <c r="R1168" s="824">
        <v>273479.0062</v>
      </c>
      <c r="S1168" s="824">
        <v>478588.261</v>
      </c>
      <c r="T1168" s="824">
        <v>303576.38290000003</v>
      </c>
      <c r="U1168" s="824">
        <v>531258.67020000005</v>
      </c>
    </row>
    <row r="1169" spans="1:21" ht="14.5">
      <c r="A1169" s="823" t="s">
        <v>1185</v>
      </c>
      <c r="B1169" s="823" t="s">
        <v>312</v>
      </c>
      <c r="C1169" s="823" t="s">
        <v>325</v>
      </c>
      <c r="D1169" s="823" t="s">
        <v>491</v>
      </c>
      <c r="E1169" s="823" t="s">
        <v>1096</v>
      </c>
      <c r="F1169" s="823" t="s">
        <v>1182</v>
      </c>
      <c r="G1169" s="823" t="s">
        <v>21</v>
      </c>
      <c r="H1169" s="824">
        <v>98069.789699999994</v>
      </c>
      <c r="I1169" s="824">
        <v>156911.66570000001</v>
      </c>
      <c r="J1169" s="824">
        <v>137297.70550000001</v>
      </c>
      <c r="K1169" s="824">
        <v>219676.33199999999</v>
      </c>
      <c r="L1169" s="824">
        <v>176525.6214</v>
      </c>
      <c r="M1169" s="824">
        <v>282440.99839999998</v>
      </c>
      <c r="N1169" s="824">
        <v>235367.4951</v>
      </c>
      <c r="O1169" s="824">
        <v>376587.99770000001</v>
      </c>
      <c r="P1169" s="824">
        <v>294209.3689</v>
      </c>
      <c r="Q1169" s="824">
        <v>470734.99719999998</v>
      </c>
      <c r="R1169" s="824">
        <v>333437.28470000002</v>
      </c>
      <c r="S1169" s="824">
        <v>533499.66350000002</v>
      </c>
      <c r="T1169" s="824">
        <v>372665.20059999998</v>
      </c>
      <c r="U1169" s="824">
        <v>596264.32979999995</v>
      </c>
    </row>
    <row r="1170" spans="1:21" ht="14.5">
      <c r="A1170" s="823" t="s">
        <v>1185</v>
      </c>
      <c r="B1170" s="823" t="s">
        <v>312</v>
      </c>
      <c r="C1170" s="823" t="s">
        <v>325</v>
      </c>
      <c r="D1170" s="823" t="s">
        <v>491</v>
      </c>
      <c r="E1170" s="823" t="s">
        <v>1097</v>
      </c>
      <c r="F1170" s="823" t="s">
        <v>1179</v>
      </c>
      <c r="G1170" s="823" t="s">
        <v>165</v>
      </c>
      <c r="H1170" s="824">
        <v>116401.58689999999</v>
      </c>
      <c r="I1170" s="824">
        <v>203702.77710000001</v>
      </c>
      <c r="J1170" s="824">
        <v>151436.0147</v>
      </c>
      <c r="K1170" s="824">
        <v>265013.0257</v>
      </c>
      <c r="L1170" s="824">
        <v>182212.91459999999</v>
      </c>
      <c r="M1170" s="824">
        <v>318872.6005</v>
      </c>
      <c r="N1170" s="824">
        <v>219122.63889999999</v>
      </c>
      <c r="O1170" s="824">
        <v>383464.61810000002</v>
      </c>
      <c r="P1170" s="824">
        <v>258191.7512</v>
      </c>
      <c r="Q1170" s="824">
        <v>451835.56459999998</v>
      </c>
      <c r="R1170" s="824">
        <v>283027.21000000002</v>
      </c>
      <c r="S1170" s="824">
        <v>495297.6176</v>
      </c>
      <c r="T1170" s="824">
        <v>307072.7782</v>
      </c>
      <c r="U1170" s="824">
        <v>537377.36179999996</v>
      </c>
    </row>
    <row r="1171" spans="1:21" ht="14.5">
      <c r="A1171" s="823" t="s">
        <v>1185</v>
      </c>
      <c r="B1171" s="823" t="s">
        <v>312</v>
      </c>
      <c r="C1171" s="823" t="s">
        <v>325</v>
      </c>
      <c r="D1171" s="823" t="s">
        <v>491</v>
      </c>
      <c r="E1171" s="823" t="s">
        <v>1097</v>
      </c>
      <c r="F1171" s="823" t="s">
        <v>1180</v>
      </c>
      <c r="G1171" s="823" t="s">
        <v>19</v>
      </c>
      <c r="H1171" s="824">
        <v>102000.18060000001</v>
      </c>
      <c r="I1171" s="824">
        <v>178500.3162</v>
      </c>
      <c r="J1171" s="824">
        <v>134072.03349999999</v>
      </c>
      <c r="K1171" s="824">
        <v>234626.05859999999</v>
      </c>
      <c r="L1171" s="824">
        <v>163485.2084</v>
      </c>
      <c r="M1171" s="824">
        <v>286099.11469999998</v>
      </c>
      <c r="N1171" s="824">
        <v>201347.18900000001</v>
      </c>
      <c r="O1171" s="824">
        <v>352357.58069999999</v>
      </c>
      <c r="P1171" s="824">
        <v>239499.3138</v>
      </c>
      <c r="Q1171" s="824">
        <v>419123.799</v>
      </c>
      <c r="R1171" s="824">
        <v>264140.79440000001</v>
      </c>
      <c r="S1171" s="824">
        <v>462246.39039999997</v>
      </c>
      <c r="T1171" s="824">
        <v>287528.01260000002</v>
      </c>
      <c r="U1171" s="824">
        <v>503174.0221</v>
      </c>
    </row>
    <row r="1172" spans="1:21" ht="14.5">
      <c r="A1172" s="823" t="s">
        <v>1185</v>
      </c>
      <c r="B1172" s="823" t="s">
        <v>312</v>
      </c>
      <c r="C1172" s="823" t="s">
        <v>325</v>
      </c>
      <c r="D1172" s="823" t="s">
        <v>491</v>
      </c>
      <c r="E1172" s="823" t="s">
        <v>1097</v>
      </c>
      <c r="F1172" s="823" t="s">
        <v>1181</v>
      </c>
      <c r="G1172" s="823" t="s">
        <v>44</v>
      </c>
      <c r="H1172" s="824">
        <v>89205.584799999997</v>
      </c>
      <c r="I1172" s="824">
        <v>156109.77340000001</v>
      </c>
      <c r="J1172" s="824">
        <v>121230.6845</v>
      </c>
      <c r="K1172" s="824">
        <v>212153.69779999999</v>
      </c>
      <c r="L1172" s="824">
        <v>153167.8474</v>
      </c>
      <c r="M1172" s="824">
        <v>268043.7328</v>
      </c>
      <c r="N1172" s="824">
        <v>201515.15659999999</v>
      </c>
      <c r="O1172" s="824">
        <v>352651.52399999998</v>
      </c>
      <c r="P1172" s="824">
        <v>249354.59570000001</v>
      </c>
      <c r="Q1172" s="824">
        <v>436370.54239999998</v>
      </c>
      <c r="R1172" s="824">
        <v>280683.25510000001</v>
      </c>
      <c r="S1172" s="824">
        <v>491195.69640000002</v>
      </c>
      <c r="T1172" s="824">
        <v>311560.47450000001</v>
      </c>
      <c r="U1172" s="824">
        <v>545230.83050000004</v>
      </c>
    </row>
    <row r="1173" spans="1:21" ht="14.5">
      <c r="A1173" s="823" t="s">
        <v>1185</v>
      </c>
      <c r="B1173" s="823" t="s">
        <v>312</v>
      </c>
      <c r="C1173" s="823" t="s">
        <v>325</v>
      </c>
      <c r="D1173" s="823" t="s">
        <v>491</v>
      </c>
      <c r="E1173" s="823" t="s">
        <v>1097</v>
      </c>
      <c r="F1173" s="823" t="s">
        <v>1182</v>
      </c>
      <c r="G1173" s="823" t="s">
        <v>21</v>
      </c>
      <c r="H1173" s="824">
        <v>100841.06</v>
      </c>
      <c r="I1173" s="824">
        <v>161345.69839999999</v>
      </c>
      <c r="J1173" s="824">
        <v>141177.48389999999</v>
      </c>
      <c r="K1173" s="824">
        <v>225883.97769999999</v>
      </c>
      <c r="L1173" s="824">
        <v>181513.908</v>
      </c>
      <c r="M1173" s="824">
        <v>290422.25719999999</v>
      </c>
      <c r="N1173" s="824">
        <v>242018.54399999999</v>
      </c>
      <c r="O1173" s="824">
        <v>387229.67619999999</v>
      </c>
      <c r="P1173" s="824">
        <v>302523.18</v>
      </c>
      <c r="Q1173" s="824">
        <v>484037.09509999998</v>
      </c>
      <c r="R1173" s="824">
        <v>342859.60399999999</v>
      </c>
      <c r="S1173" s="824">
        <v>548575.37450000003</v>
      </c>
      <c r="T1173" s="824">
        <v>383196.02799999999</v>
      </c>
      <c r="U1173" s="824">
        <v>613113.65390000003</v>
      </c>
    </row>
    <row r="1174" spans="1:21" ht="14.5">
      <c r="A1174" s="823" t="s">
        <v>1185</v>
      </c>
      <c r="B1174" s="823" t="s">
        <v>312</v>
      </c>
      <c r="C1174" s="823" t="s">
        <v>325</v>
      </c>
      <c r="D1174" s="823" t="s">
        <v>491</v>
      </c>
      <c r="E1174" s="823" t="s">
        <v>328</v>
      </c>
      <c r="F1174" s="823" t="s">
        <v>1179</v>
      </c>
      <c r="G1174" s="823" t="s">
        <v>165</v>
      </c>
      <c r="H1174" s="824">
        <v>115754.375</v>
      </c>
      <c r="I1174" s="824">
        <v>202570.1562</v>
      </c>
      <c r="J1174" s="824">
        <v>150574.96299999999</v>
      </c>
      <c r="K1174" s="824">
        <v>263506.18530000001</v>
      </c>
      <c r="L1174" s="824">
        <v>181163.76310000001</v>
      </c>
      <c r="M1174" s="824">
        <v>317036.58539999998</v>
      </c>
      <c r="N1174" s="824">
        <v>217839.60010000001</v>
      </c>
      <c r="O1174" s="824">
        <v>381219.3002</v>
      </c>
      <c r="P1174" s="824">
        <v>256665.91510000001</v>
      </c>
      <c r="Q1174" s="824">
        <v>449165.35149999999</v>
      </c>
      <c r="R1174" s="824">
        <v>281348.4191</v>
      </c>
      <c r="S1174" s="824">
        <v>492359.73349999997</v>
      </c>
      <c r="T1174" s="824">
        <v>305236.45360000001</v>
      </c>
      <c r="U1174" s="824">
        <v>534163.79390000005</v>
      </c>
    </row>
    <row r="1175" spans="1:21" ht="14.5">
      <c r="A1175" s="823" t="s">
        <v>1185</v>
      </c>
      <c r="B1175" s="823" t="s">
        <v>312</v>
      </c>
      <c r="C1175" s="823" t="s">
        <v>325</v>
      </c>
      <c r="D1175" s="823" t="s">
        <v>491</v>
      </c>
      <c r="E1175" s="823" t="s">
        <v>328</v>
      </c>
      <c r="F1175" s="823" t="s">
        <v>1180</v>
      </c>
      <c r="G1175" s="823" t="s">
        <v>19</v>
      </c>
      <c r="H1175" s="824">
        <v>101504.5624</v>
      </c>
      <c r="I1175" s="824">
        <v>177632.98420000001</v>
      </c>
      <c r="J1175" s="824">
        <v>133393.7604</v>
      </c>
      <c r="K1175" s="824">
        <v>233439.08069999999</v>
      </c>
      <c r="L1175" s="824">
        <v>162633.19039999999</v>
      </c>
      <c r="M1175" s="824">
        <v>284608.0833</v>
      </c>
      <c r="N1175" s="824">
        <v>200251.26</v>
      </c>
      <c r="O1175" s="824">
        <v>350439.70500000002</v>
      </c>
      <c r="P1175" s="824">
        <v>238170.23999999999</v>
      </c>
      <c r="Q1175" s="824">
        <v>416797.92</v>
      </c>
      <c r="R1175" s="824">
        <v>262660.8077</v>
      </c>
      <c r="S1175" s="824">
        <v>459656.41360000003</v>
      </c>
      <c r="T1175" s="824">
        <v>285897.42229999998</v>
      </c>
      <c r="U1175" s="824">
        <v>500320.489</v>
      </c>
    </row>
    <row r="1176" spans="1:21" ht="14.5">
      <c r="A1176" s="823" t="s">
        <v>1185</v>
      </c>
      <c r="B1176" s="823" t="s">
        <v>312</v>
      </c>
      <c r="C1176" s="823" t="s">
        <v>325</v>
      </c>
      <c r="D1176" s="823" t="s">
        <v>491</v>
      </c>
      <c r="E1176" s="823" t="s">
        <v>328</v>
      </c>
      <c r="F1176" s="823" t="s">
        <v>1181</v>
      </c>
      <c r="G1176" s="823" t="s">
        <v>44</v>
      </c>
      <c r="H1176" s="824">
        <v>88846.982399999994</v>
      </c>
      <c r="I1176" s="824">
        <v>155482.21919999999</v>
      </c>
      <c r="J1176" s="824">
        <v>120767.1372</v>
      </c>
      <c r="K1176" s="824">
        <v>211342.4901</v>
      </c>
      <c r="L1176" s="824">
        <v>152600.28090000001</v>
      </c>
      <c r="M1176" s="824">
        <v>267050.4915</v>
      </c>
      <c r="N1176" s="824">
        <v>200786.91329999999</v>
      </c>
      <c r="O1176" s="824">
        <v>351377.0981</v>
      </c>
      <c r="P1176" s="824">
        <v>248471.0215</v>
      </c>
      <c r="Q1176" s="824">
        <v>434824.28759999998</v>
      </c>
      <c r="R1176" s="824">
        <v>279702.06709999999</v>
      </c>
      <c r="S1176" s="824">
        <v>489478.61729999998</v>
      </c>
      <c r="T1176" s="824">
        <v>310486.42450000002</v>
      </c>
      <c r="U1176" s="824">
        <v>543351.24289999995</v>
      </c>
    </row>
    <row r="1177" spans="1:21" ht="14.5">
      <c r="A1177" s="823" t="s">
        <v>1185</v>
      </c>
      <c r="B1177" s="823" t="s">
        <v>312</v>
      </c>
      <c r="C1177" s="823" t="s">
        <v>325</v>
      </c>
      <c r="D1177" s="823" t="s">
        <v>491</v>
      </c>
      <c r="E1177" s="823" t="s">
        <v>328</v>
      </c>
      <c r="F1177" s="823" t="s">
        <v>1182</v>
      </c>
      <c r="G1177" s="823" t="s">
        <v>21</v>
      </c>
      <c r="H1177" s="824">
        <v>100270.9267</v>
      </c>
      <c r="I1177" s="824">
        <v>160433.48509999999</v>
      </c>
      <c r="J1177" s="824">
        <v>140379.29740000001</v>
      </c>
      <c r="K1177" s="824">
        <v>224606.87909999999</v>
      </c>
      <c r="L1177" s="824">
        <v>180487.66810000001</v>
      </c>
      <c r="M1177" s="824">
        <v>288780.2733</v>
      </c>
      <c r="N1177" s="824">
        <v>240650.22409999999</v>
      </c>
      <c r="O1177" s="824">
        <v>385040.36430000002</v>
      </c>
      <c r="P1177" s="824">
        <v>300812.78019999998</v>
      </c>
      <c r="Q1177" s="824">
        <v>481300.45529999997</v>
      </c>
      <c r="R1177" s="824">
        <v>340921.1508</v>
      </c>
      <c r="S1177" s="824">
        <v>545473.84939999995</v>
      </c>
      <c r="T1177" s="824">
        <v>381029.52149999997</v>
      </c>
      <c r="U1177" s="824">
        <v>609647.24340000004</v>
      </c>
    </row>
    <row r="1178" spans="1:21" ht="14.5">
      <c r="A1178" s="823" t="s">
        <v>1185</v>
      </c>
      <c r="B1178" s="823" t="s">
        <v>312</v>
      </c>
      <c r="C1178" s="823" t="s">
        <v>329</v>
      </c>
      <c r="D1178" s="823" t="s">
        <v>492</v>
      </c>
      <c r="E1178" s="823" t="s">
        <v>330</v>
      </c>
      <c r="F1178" s="823" t="s">
        <v>1179</v>
      </c>
      <c r="G1178" s="823" t="s">
        <v>165</v>
      </c>
      <c r="H1178" s="824">
        <v>110669.3222</v>
      </c>
      <c r="I1178" s="824">
        <v>193671.31400000001</v>
      </c>
      <c r="J1178" s="824">
        <v>143965.4754</v>
      </c>
      <c r="K1178" s="824">
        <v>251939.58199999999</v>
      </c>
      <c r="L1178" s="824">
        <v>173215.17480000001</v>
      </c>
      <c r="M1178" s="824">
        <v>303126.55589999998</v>
      </c>
      <c r="N1178" s="824">
        <v>208287.71489999999</v>
      </c>
      <c r="O1178" s="824">
        <v>364503.5012</v>
      </c>
      <c r="P1178" s="824">
        <v>245415.41399999999</v>
      </c>
      <c r="Q1178" s="824">
        <v>429476.97460000002</v>
      </c>
      <c r="R1178" s="824">
        <v>269017.70049999998</v>
      </c>
      <c r="S1178" s="824">
        <v>470780.97580000001</v>
      </c>
      <c r="T1178" s="824">
        <v>291862.87849999999</v>
      </c>
      <c r="U1178" s="824">
        <v>510760.03730000003</v>
      </c>
    </row>
    <row r="1179" spans="1:21" ht="14.5">
      <c r="A1179" s="823" t="s">
        <v>1185</v>
      </c>
      <c r="B1179" s="823" t="s">
        <v>312</v>
      </c>
      <c r="C1179" s="823" t="s">
        <v>329</v>
      </c>
      <c r="D1179" s="823" t="s">
        <v>492</v>
      </c>
      <c r="E1179" s="823" t="s">
        <v>330</v>
      </c>
      <c r="F1179" s="823" t="s">
        <v>1180</v>
      </c>
      <c r="G1179" s="823" t="s">
        <v>19</v>
      </c>
      <c r="H1179" s="824">
        <v>97025.884999999995</v>
      </c>
      <c r="I1179" s="824">
        <v>169795.29870000001</v>
      </c>
      <c r="J1179" s="824">
        <v>127515.3882</v>
      </c>
      <c r="K1179" s="824">
        <v>223151.92929999999</v>
      </c>
      <c r="L1179" s="824">
        <v>155473.13759999999</v>
      </c>
      <c r="M1179" s="824">
        <v>272077.99070000002</v>
      </c>
      <c r="N1179" s="824">
        <v>191447.81529999999</v>
      </c>
      <c r="O1179" s="824">
        <v>335033.67660000001</v>
      </c>
      <c r="P1179" s="824">
        <v>227706.78940000001</v>
      </c>
      <c r="Q1179" s="824">
        <v>398486.88130000001</v>
      </c>
      <c r="R1179" s="824">
        <v>251125.307</v>
      </c>
      <c r="S1179" s="824">
        <v>439469.28730000003</v>
      </c>
      <c r="T1179" s="824">
        <v>273346.78509999998</v>
      </c>
      <c r="U1179" s="824">
        <v>478356.8738</v>
      </c>
    </row>
    <row r="1180" spans="1:21" ht="14.5">
      <c r="A1180" s="823" t="s">
        <v>1185</v>
      </c>
      <c r="B1180" s="823" t="s">
        <v>312</v>
      </c>
      <c r="C1180" s="823" t="s">
        <v>329</v>
      </c>
      <c r="D1180" s="823" t="s">
        <v>492</v>
      </c>
      <c r="E1180" s="823" t="s">
        <v>330</v>
      </c>
      <c r="F1180" s="823" t="s">
        <v>1181</v>
      </c>
      <c r="G1180" s="823" t="s">
        <v>44</v>
      </c>
      <c r="H1180" s="824">
        <v>84906.281799999997</v>
      </c>
      <c r="I1180" s="824">
        <v>148585.99309999999</v>
      </c>
      <c r="J1180" s="824">
        <v>115404.14109999999</v>
      </c>
      <c r="K1180" s="824">
        <v>201957.24679999999</v>
      </c>
      <c r="L1180" s="824">
        <v>145818.69190000001</v>
      </c>
      <c r="M1180" s="824">
        <v>255182.7107</v>
      </c>
      <c r="N1180" s="824">
        <v>191858.8425</v>
      </c>
      <c r="O1180" s="824">
        <v>335752.97440000001</v>
      </c>
      <c r="P1180" s="824">
        <v>237417.85320000001</v>
      </c>
      <c r="Q1180" s="824">
        <v>415481.24300000002</v>
      </c>
      <c r="R1180" s="824">
        <v>267255.92690000002</v>
      </c>
      <c r="S1180" s="824">
        <v>467697.87219999998</v>
      </c>
      <c r="T1180" s="824">
        <v>296666.32079999999</v>
      </c>
      <c r="U1180" s="824">
        <v>519166.0613</v>
      </c>
    </row>
    <row r="1181" spans="1:21" ht="14.5">
      <c r="A1181" s="823" t="s">
        <v>1185</v>
      </c>
      <c r="B1181" s="823" t="s">
        <v>312</v>
      </c>
      <c r="C1181" s="823" t="s">
        <v>329</v>
      </c>
      <c r="D1181" s="823" t="s">
        <v>492</v>
      </c>
      <c r="E1181" s="823" t="s">
        <v>330</v>
      </c>
      <c r="F1181" s="823" t="s">
        <v>1182</v>
      </c>
      <c r="G1181" s="823" t="s">
        <v>21</v>
      </c>
      <c r="H1181" s="824">
        <v>95868.645999999993</v>
      </c>
      <c r="I1181" s="824">
        <v>153389.83590000001</v>
      </c>
      <c r="J1181" s="824">
        <v>134216.10440000001</v>
      </c>
      <c r="K1181" s="824">
        <v>214745.77009999999</v>
      </c>
      <c r="L1181" s="824">
        <v>172563.56280000001</v>
      </c>
      <c r="M1181" s="824">
        <v>276101.7046</v>
      </c>
      <c r="N1181" s="824">
        <v>230084.75030000001</v>
      </c>
      <c r="O1181" s="824">
        <v>368135.60600000003</v>
      </c>
      <c r="P1181" s="824">
        <v>287605.93790000002</v>
      </c>
      <c r="Q1181" s="824">
        <v>460169.5074</v>
      </c>
      <c r="R1181" s="824">
        <v>325953.39630000002</v>
      </c>
      <c r="S1181" s="824">
        <v>521525.44189999998</v>
      </c>
      <c r="T1181" s="824">
        <v>364300.85470000003</v>
      </c>
      <c r="U1181" s="824">
        <v>582881.37620000006</v>
      </c>
    </row>
    <row r="1182" spans="1:21" ht="14.5">
      <c r="A1182" s="823" t="s">
        <v>1185</v>
      </c>
      <c r="B1182" s="823" t="s">
        <v>312</v>
      </c>
      <c r="C1182" s="823" t="s">
        <v>329</v>
      </c>
      <c r="D1182" s="823" t="s">
        <v>492</v>
      </c>
      <c r="E1182" s="823" t="s">
        <v>331</v>
      </c>
      <c r="F1182" s="823" t="s">
        <v>1179</v>
      </c>
      <c r="G1182" s="823" t="s">
        <v>165</v>
      </c>
      <c r="H1182" s="824">
        <v>111270.2129</v>
      </c>
      <c r="I1182" s="824">
        <v>194722.8726</v>
      </c>
      <c r="J1182" s="824">
        <v>144687.06400000001</v>
      </c>
      <c r="K1182" s="824">
        <v>253202.36189999999</v>
      </c>
      <c r="L1182" s="824">
        <v>174042.014</v>
      </c>
      <c r="M1182" s="824">
        <v>304573.5246</v>
      </c>
      <c r="N1182" s="824">
        <v>209214.54060000001</v>
      </c>
      <c r="O1182" s="824">
        <v>366125.4461</v>
      </c>
      <c r="P1182" s="824">
        <v>246463.15580000001</v>
      </c>
      <c r="Q1182" s="824">
        <v>431310.52240000002</v>
      </c>
      <c r="R1182" s="824">
        <v>270146.6863</v>
      </c>
      <c r="S1182" s="824">
        <v>472756.701</v>
      </c>
      <c r="T1182" s="824">
        <v>293040.69150000002</v>
      </c>
      <c r="U1182" s="824">
        <v>512821.21029999998</v>
      </c>
    </row>
    <row r="1183" spans="1:21" ht="14.5">
      <c r="A1183" s="823" t="s">
        <v>1185</v>
      </c>
      <c r="B1183" s="823" t="s">
        <v>312</v>
      </c>
      <c r="C1183" s="823" t="s">
        <v>329</v>
      </c>
      <c r="D1183" s="823" t="s">
        <v>492</v>
      </c>
      <c r="E1183" s="823" t="s">
        <v>331</v>
      </c>
      <c r="F1183" s="823" t="s">
        <v>1180</v>
      </c>
      <c r="G1183" s="823" t="s">
        <v>19</v>
      </c>
      <c r="H1183" s="824">
        <v>97778.369200000001</v>
      </c>
      <c r="I1183" s="824">
        <v>171112.14610000001</v>
      </c>
      <c r="J1183" s="824">
        <v>128419.7553</v>
      </c>
      <c r="K1183" s="824">
        <v>224734.57190000001</v>
      </c>
      <c r="L1183" s="824">
        <v>156497.11040000001</v>
      </c>
      <c r="M1183" s="824">
        <v>273869.94329999998</v>
      </c>
      <c r="N1183" s="824">
        <v>192561.7507</v>
      </c>
      <c r="O1183" s="824">
        <v>336983.0638</v>
      </c>
      <c r="P1183" s="824">
        <v>228951.29329999999</v>
      </c>
      <c r="Q1183" s="824">
        <v>400664.76329999999</v>
      </c>
      <c r="R1183" s="824">
        <v>252453.09700000001</v>
      </c>
      <c r="S1183" s="824">
        <v>441792.91979999997</v>
      </c>
      <c r="T1183" s="824">
        <v>274730.33230000001</v>
      </c>
      <c r="U1183" s="824">
        <v>480778.08159999998</v>
      </c>
    </row>
    <row r="1184" spans="1:21" ht="14.5">
      <c r="A1184" s="823" t="s">
        <v>1185</v>
      </c>
      <c r="B1184" s="823" t="s">
        <v>312</v>
      </c>
      <c r="C1184" s="823" t="s">
        <v>329</v>
      </c>
      <c r="D1184" s="823" t="s">
        <v>492</v>
      </c>
      <c r="E1184" s="823" t="s">
        <v>331</v>
      </c>
      <c r="F1184" s="823" t="s">
        <v>1181</v>
      </c>
      <c r="G1184" s="823" t="s">
        <v>44</v>
      </c>
      <c r="H1184" s="824">
        <v>85800.825599999996</v>
      </c>
      <c r="I1184" s="824">
        <v>150151.4449</v>
      </c>
      <c r="J1184" s="824">
        <v>116694.99860000001</v>
      </c>
      <c r="K1184" s="824">
        <v>204216.2475</v>
      </c>
      <c r="L1184" s="824">
        <v>147506.7886</v>
      </c>
      <c r="M1184" s="824">
        <v>258136.88020000001</v>
      </c>
      <c r="N1184" s="824">
        <v>194138.15030000001</v>
      </c>
      <c r="O1184" s="824">
        <v>339741.76289999997</v>
      </c>
      <c r="P1184" s="824">
        <v>240293.71780000001</v>
      </c>
      <c r="Q1184" s="824">
        <v>420514.0061</v>
      </c>
      <c r="R1184" s="824">
        <v>270535.4362</v>
      </c>
      <c r="S1184" s="824">
        <v>473437.0134</v>
      </c>
      <c r="T1184" s="824">
        <v>300354.22659999999</v>
      </c>
      <c r="U1184" s="824">
        <v>525619.89650000003</v>
      </c>
    </row>
    <row r="1185" spans="1:21" ht="14.5">
      <c r="A1185" s="823" t="s">
        <v>1185</v>
      </c>
      <c r="B1185" s="823" t="s">
        <v>312</v>
      </c>
      <c r="C1185" s="823" t="s">
        <v>329</v>
      </c>
      <c r="D1185" s="823" t="s">
        <v>492</v>
      </c>
      <c r="E1185" s="823" t="s">
        <v>331</v>
      </c>
      <c r="F1185" s="823" t="s">
        <v>1182</v>
      </c>
      <c r="G1185" s="823" t="s">
        <v>21</v>
      </c>
      <c r="H1185" s="824">
        <v>96359.386400000003</v>
      </c>
      <c r="I1185" s="824">
        <v>154175.02050000001</v>
      </c>
      <c r="J1185" s="824">
        <v>134903.141</v>
      </c>
      <c r="K1185" s="824">
        <v>215845.02859999999</v>
      </c>
      <c r="L1185" s="824">
        <v>173446.89550000001</v>
      </c>
      <c r="M1185" s="824">
        <v>277515.03690000001</v>
      </c>
      <c r="N1185" s="824">
        <v>231262.52729999999</v>
      </c>
      <c r="O1185" s="824">
        <v>370020.04920000001</v>
      </c>
      <c r="P1185" s="824">
        <v>289078.15909999999</v>
      </c>
      <c r="Q1185" s="824">
        <v>462525.06140000001</v>
      </c>
      <c r="R1185" s="824">
        <v>327621.91369999998</v>
      </c>
      <c r="S1185" s="824">
        <v>524195.06969999999</v>
      </c>
      <c r="T1185" s="824">
        <v>366165.66820000001</v>
      </c>
      <c r="U1185" s="824">
        <v>585865.07790000003</v>
      </c>
    </row>
    <row r="1186" spans="1:21" ht="14.5">
      <c r="A1186" s="823" t="s">
        <v>1185</v>
      </c>
      <c r="B1186" s="823" t="s">
        <v>312</v>
      </c>
      <c r="C1186" s="823" t="s">
        <v>329</v>
      </c>
      <c r="D1186" s="823" t="s">
        <v>492</v>
      </c>
      <c r="E1186" s="823" t="s">
        <v>332</v>
      </c>
      <c r="F1186" s="823" t="s">
        <v>1179</v>
      </c>
      <c r="G1186" s="823" t="s">
        <v>165</v>
      </c>
      <c r="H1186" s="824">
        <v>107410.1002</v>
      </c>
      <c r="I1186" s="824">
        <v>187967.67540000001</v>
      </c>
      <c r="J1186" s="824">
        <v>139590.48259999999</v>
      </c>
      <c r="K1186" s="824">
        <v>244283.34469999999</v>
      </c>
      <c r="L1186" s="824">
        <v>167858.25769999999</v>
      </c>
      <c r="M1186" s="824">
        <v>293751.9509</v>
      </c>
      <c r="N1186" s="824">
        <v>201694.41010000001</v>
      </c>
      <c r="O1186" s="824">
        <v>352965.21769999998</v>
      </c>
      <c r="P1186" s="824">
        <v>237547.1813</v>
      </c>
      <c r="Q1186" s="824">
        <v>415707.5673</v>
      </c>
      <c r="R1186" s="824">
        <v>260348.83749999999</v>
      </c>
      <c r="S1186" s="824">
        <v>455610.4656</v>
      </c>
      <c r="T1186" s="824">
        <v>282351.99369999999</v>
      </c>
      <c r="U1186" s="824">
        <v>494115.989</v>
      </c>
    </row>
    <row r="1187" spans="1:21" ht="14.5">
      <c r="A1187" s="823" t="s">
        <v>1185</v>
      </c>
      <c r="B1187" s="823" t="s">
        <v>312</v>
      </c>
      <c r="C1187" s="823" t="s">
        <v>329</v>
      </c>
      <c r="D1187" s="823" t="s">
        <v>492</v>
      </c>
      <c r="E1187" s="823" t="s">
        <v>332</v>
      </c>
      <c r="F1187" s="823" t="s">
        <v>1180</v>
      </c>
      <c r="G1187" s="823" t="s">
        <v>19</v>
      </c>
      <c r="H1187" s="824">
        <v>94676.225399999996</v>
      </c>
      <c r="I1187" s="824">
        <v>165683.3946</v>
      </c>
      <c r="J1187" s="824">
        <v>124237.06789999999</v>
      </c>
      <c r="K1187" s="824">
        <v>217414.86900000001</v>
      </c>
      <c r="L1187" s="824">
        <v>151299.02299999999</v>
      </c>
      <c r="M1187" s="824">
        <v>264773.29029999999</v>
      </c>
      <c r="N1187" s="824">
        <v>185977.1704</v>
      </c>
      <c r="O1187" s="824">
        <v>325460.04820000002</v>
      </c>
      <c r="P1187" s="824">
        <v>221019.13159999999</v>
      </c>
      <c r="Q1187" s="824">
        <v>386783.4804</v>
      </c>
      <c r="R1187" s="824">
        <v>243649.27040000001</v>
      </c>
      <c r="S1187" s="824">
        <v>426386.2231</v>
      </c>
      <c r="T1187" s="824">
        <v>265070.30660000001</v>
      </c>
      <c r="U1187" s="824">
        <v>463873.03659999999</v>
      </c>
    </row>
    <row r="1188" spans="1:21" ht="14.5">
      <c r="A1188" s="823" t="s">
        <v>1185</v>
      </c>
      <c r="B1188" s="823" t="s">
        <v>312</v>
      </c>
      <c r="C1188" s="823" t="s">
        <v>329</v>
      </c>
      <c r="D1188" s="823" t="s">
        <v>492</v>
      </c>
      <c r="E1188" s="823" t="s">
        <v>332</v>
      </c>
      <c r="F1188" s="823" t="s">
        <v>1181</v>
      </c>
      <c r="G1188" s="823" t="s">
        <v>44</v>
      </c>
      <c r="H1188" s="824">
        <v>83381.2402</v>
      </c>
      <c r="I1188" s="824">
        <v>145917.1704</v>
      </c>
      <c r="J1188" s="824">
        <v>113500.0597</v>
      </c>
      <c r="K1188" s="824">
        <v>198625.10449999999</v>
      </c>
      <c r="L1188" s="824">
        <v>143541.12469999999</v>
      </c>
      <c r="M1188" s="824">
        <v>251196.9682</v>
      </c>
      <c r="N1188" s="824">
        <v>188993.15830000001</v>
      </c>
      <c r="O1188" s="824">
        <v>330738.027</v>
      </c>
      <c r="P1188" s="824">
        <v>233996.12789999999</v>
      </c>
      <c r="Q1188" s="824">
        <v>409493.22389999998</v>
      </c>
      <c r="R1188" s="824">
        <v>263499.14760000003</v>
      </c>
      <c r="S1188" s="824">
        <v>461123.5085</v>
      </c>
      <c r="T1188" s="824">
        <v>292602.99949999998</v>
      </c>
      <c r="U1188" s="824">
        <v>512055.24900000001</v>
      </c>
    </row>
    <row r="1189" spans="1:21" ht="14.5">
      <c r="A1189" s="823" t="s">
        <v>1185</v>
      </c>
      <c r="B1189" s="823" t="s">
        <v>312</v>
      </c>
      <c r="C1189" s="823" t="s">
        <v>329</v>
      </c>
      <c r="D1189" s="823" t="s">
        <v>492</v>
      </c>
      <c r="E1189" s="823" t="s">
        <v>332</v>
      </c>
      <c r="F1189" s="823" t="s">
        <v>1182</v>
      </c>
      <c r="G1189" s="823" t="s">
        <v>21</v>
      </c>
      <c r="H1189" s="824">
        <v>92978.281300000002</v>
      </c>
      <c r="I1189" s="824">
        <v>148765.25229999999</v>
      </c>
      <c r="J1189" s="824">
        <v>130169.5938</v>
      </c>
      <c r="K1189" s="824">
        <v>208271.35320000001</v>
      </c>
      <c r="L1189" s="824">
        <v>167360.90640000001</v>
      </c>
      <c r="M1189" s="824">
        <v>267777.45409999997</v>
      </c>
      <c r="N1189" s="824">
        <v>223147.8751</v>
      </c>
      <c r="O1189" s="824">
        <v>357036.6054</v>
      </c>
      <c r="P1189" s="824">
        <v>278934.84389999998</v>
      </c>
      <c r="Q1189" s="824">
        <v>446295.75679999997</v>
      </c>
      <c r="R1189" s="824">
        <v>316126.15639999998</v>
      </c>
      <c r="S1189" s="824">
        <v>505801.8578</v>
      </c>
      <c r="T1189" s="824">
        <v>353317.46889999998</v>
      </c>
      <c r="U1189" s="824">
        <v>565307.95869999996</v>
      </c>
    </row>
    <row r="1190" spans="1:21" ht="14.5">
      <c r="A1190" s="823" t="s">
        <v>1185</v>
      </c>
      <c r="B1190" s="823" t="s">
        <v>312</v>
      </c>
      <c r="C1190" s="823" t="s">
        <v>329</v>
      </c>
      <c r="D1190" s="823" t="s">
        <v>492</v>
      </c>
      <c r="E1190" s="823" t="s">
        <v>333</v>
      </c>
      <c r="F1190" s="823" t="s">
        <v>1179</v>
      </c>
      <c r="G1190" s="823" t="s">
        <v>165</v>
      </c>
      <c r="H1190" s="824">
        <v>115754.375</v>
      </c>
      <c r="I1190" s="824">
        <v>202570.1562</v>
      </c>
      <c r="J1190" s="824">
        <v>150574.96299999999</v>
      </c>
      <c r="K1190" s="824">
        <v>263506.18530000001</v>
      </c>
      <c r="L1190" s="824">
        <v>181163.76310000001</v>
      </c>
      <c r="M1190" s="824">
        <v>317036.58539999998</v>
      </c>
      <c r="N1190" s="824">
        <v>217839.60010000001</v>
      </c>
      <c r="O1190" s="824">
        <v>381219.3002</v>
      </c>
      <c r="P1190" s="824">
        <v>256665.91510000001</v>
      </c>
      <c r="Q1190" s="824">
        <v>449165.35149999999</v>
      </c>
      <c r="R1190" s="824">
        <v>281348.4191</v>
      </c>
      <c r="S1190" s="824">
        <v>492359.73349999997</v>
      </c>
      <c r="T1190" s="824">
        <v>305236.45360000001</v>
      </c>
      <c r="U1190" s="824">
        <v>534163.79390000005</v>
      </c>
    </row>
    <row r="1191" spans="1:21" ht="14.5">
      <c r="A1191" s="823" t="s">
        <v>1185</v>
      </c>
      <c r="B1191" s="823" t="s">
        <v>312</v>
      </c>
      <c r="C1191" s="823" t="s">
        <v>329</v>
      </c>
      <c r="D1191" s="823" t="s">
        <v>492</v>
      </c>
      <c r="E1191" s="823" t="s">
        <v>333</v>
      </c>
      <c r="F1191" s="823" t="s">
        <v>1180</v>
      </c>
      <c r="G1191" s="823" t="s">
        <v>19</v>
      </c>
      <c r="H1191" s="824">
        <v>101504.5624</v>
      </c>
      <c r="I1191" s="824">
        <v>177632.98420000001</v>
      </c>
      <c r="J1191" s="824">
        <v>133393.7604</v>
      </c>
      <c r="K1191" s="824">
        <v>233439.08069999999</v>
      </c>
      <c r="L1191" s="824">
        <v>162633.19039999999</v>
      </c>
      <c r="M1191" s="824">
        <v>284608.0833</v>
      </c>
      <c r="N1191" s="824">
        <v>200251.26</v>
      </c>
      <c r="O1191" s="824">
        <v>350439.70500000002</v>
      </c>
      <c r="P1191" s="824">
        <v>238170.23999999999</v>
      </c>
      <c r="Q1191" s="824">
        <v>416797.92</v>
      </c>
      <c r="R1191" s="824">
        <v>262660.8077</v>
      </c>
      <c r="S1191" s="824">
        <v>459656.41360000003</v>
      </c>
      <c r="T1191" s="824">
        <v>285897.42229999998</v>
      </c>
      <c r="U1191" s="824">
        <v>500320.489</v>
      </c>
    </row>
    <row r="1192" spans="1:21" ht="14.5">
      <c r="A1192" s="823" t="s">
        <v>1185</v>
      </c>
      <c r="B1192" s="823" t="s">
        <v>312</v>
      </c>
      <c r="C1192" s="823" t="s">
        <v>329</v>
      </c>
      <c r="D1192" s="823" t="s">
        <v>492</v>
      </c>
      <c r="E1192" s="823" t="s">
        <v>333</v>
      </c>
      <c r="F1192" s="823" t="s">
        <v>1181</v>
      </c>
      <c r="G1192" s="823" t="s">
        <v>44</v>
      </c>
      <c r="H1192" s="824">
        <v>88846.982399999994</v>
      </c>
      <c r="I1192" s="824">
        <v>155482.21919999999</v>
      </c>
      <c r="J1192" s="824">
        <v>120767.1372</v>
      </c>
      <c r="K1192" s="824">
        <v>211342.4901</v>
      </c>
      <c r="L1192" s="824">
        <v>152600.28090000001</v>
      </c>
      <c r="M1192" s="824">
        <v>267050.4915</v>
      </c>
      <c r="N1192" s="824">
        <v>200786.91329999999</v>
      </c>
      <c r="O1192" s="824">
        <v>351377.0981</v>
      </c>
      <c r="P1192" s="824">
        <v>248471.0215</v>
      </c>
      <c r="Q1192" s="824">
        <v>434824.28759999998</v>
      </c>
      <c r="R1192" s="824">
        <v>279702.06709999999</v>
      </c>
      <c r="S1192" s="824">
        <v>489478.61729999998</v>
      </c>
      <c r="T1192" s="824">
        <v>310486.42450000002</v>
      </c>
      <c r="U1192" s="824">
        <v>543351.24289999995</v>
      </c>
    </row>
    <row r="1193" spans="1:21" ht="14.5">
      <c r="A1193" s="823" t="s">
        <v>1185</v>
      </c>
      <c r="B1193" s="823" t="s">
        <v>312</v>
      </c>
      <c r="C1193" s="823" t="s">
        <v>329</v>
      </c>
      <c r="D1193" s="823" t="s">
        <v>492</v>
      </c>
      <c r="E1193" s="823" t="s">
        <v>333</v>
      </c>
      <c r="F1193" s="823" t="s">
        <v>1182</v>
      </c>
      <c r="G1193" s="823" t="s">
        <v>21</v>
      </c>
      <c r="H1193" s="824">
        <v>100270.9267</v>
      </c>
      <c r="I1193" s="824">
        <v>160433.48509999999</v>
      </c>
      <c r="J1193" s="824">
        <v>140379.29740000001</v>
      </c>
      <c r="K1193" s="824">
        <v>224606.87909999999</v>
      </c>
      <c r="L1193" s="824">
        <v>180487.66810000001</v>
      </c>
      <c r="M1193" s="824">
        <v>288780.2733</v>
      </c>
      <c r="N1193" s="824">
        <v>240650.22409999999</v>
      </c>
      <c r="O1193" s="824">
        <v>385040.36430000002</v>
      </c>
      <c r="P1193" s="824">
        <v>300812.78019999998</v>
      </c>
      <c r="Q1193" s="824">
        <v>481300.45529999997</v>
      </c>
      <c r="R1193" s="824">
        <v>340921.1508</v>
      </c>
      <c r="S1193" s="824">
        <v>545473.84939999995</v>
      </c>
      <c r="T1193" s="824">
        <v>381029.52149999997</v>
      </c>
      <c r="U1193" s="824">
        <v>609647.24340000004</v>
      </c>
    </row>
    <row r="1194" spans="1:21" ht="14.5">
      <c r="A1194" s="823" t="s">
        <v>1185</v>
      </c>
      <c r="B1194" s="823" t="s">
        <v>312</v>
      </c>
      <c r="C1194" s="823" t="s">
        <v>329</v>
      </c>
      <c r="D1194" s="823" t="s">
        <v>492</v>
      </c>
      <c r="E1194" s="823" t="s">
        <v>334</v>
      </c>
      <c r="F1194" s="823" t="s">
        <v>1179</v>
      </c>
      <c r="G1194" s="823" t="s">
        <v>165</v>
      </c>
      <c r="H1194" s="824">
        <v>114459.9512</v>
      </c>
      <c r="I1194" s="824">
        <v>200304.91459999999</v>
      </c>
      <c r="J1194" s="824">
        <v>148852.8596</v>
      </c>
      <c r="K1194" s="824">
        <v>260492.50440000001</v>
      </c>
      <c r="L1194" s="824">
        <v>179065.4601</v>
      </c>
      <c r="M1194" s="824">
        <v>313364.5551</v>
      </c>
      <c r="N1194" s="824">
        <v>215273.52249999999</v>
      </c>
      <c r="O1194" s="824">
        <v>376728.66440000001</v>
      </c>
      <c r="P1194" s="824">
        <v>253614.24299999999</v>
      </c>
      <c r="Q1194" s="824">
        <v>443824.9252</v>
      </c>
      <c r="R1194" s="824">
        <v>277990.83730000001</v>
      </c>
      <c r="S1194" s="824">
        <v>486483.96529999998</v>
      </c>
      <c r="T1194" s="824">
        <v>301563.80469999998</v>
      </c>
      <c r="U1194" s="824">
        <v>527736.65819999995</v>
      </c>
    </row>
    <row r="1195" spans="1:21" ht="14.5">
      <c r="A1195" s="823" t="s">
        <v>1185</v>
      </c>
      <c r="B1195" s="823" t="s">
        <v>312</v>
      </c>
      <c r="C1195" s="823" t="s">
        <v>329</v>
      </c>
      <c r="D1195" s="823" t="s">
        <v>492</v>
      </c>
      <c r="E1195" s="823" t="s">
        <v>334</v>
      </c>
      <c r="F1195" s="823" t="s">
        <v>1180</v>
      </c>
      <c r="G1195" s="823" t="s">
        <v>19</v>
      </c>
      <c r="H1195" s="824">
        <v>100513.32580000001</v>
      </c>
      <c r="I1195" s="824">
        <v>175898.32019999999</v>
      </c>
      <c r="J1195" s="824">
        <v>132037.21419999999</v>
      </c>
      <c r="K1195" s="824">
        <v>231065.12479999999</v>
      </c>
      <c r="L1195" s="824">
        <v>160929.15460000001</v>
      </c>
      <c r="M1195" s="824">
        <v>281626.02049999998</v>
      </c>
      <c r="N1195" s="824">
        <v>198059.40210000001</v>
      </c>
      <c r="O1195" s="824">
        <v>346603.95360000001</v>
      </c>
      <c r="P1195" s="824">
        <v>235512.0925</v>
      </c>
      <c r="Q1195" s="824">
        <v>412146.16190000001</v>
      </c>
      <c r="R1195" s="824">
        <v>259700.83429999999</v>
      </c>
      <c r="S1195" s="824">
        <v>454476.46</v>
      </c>
      <c r="T1195" s="824">
        <v>282636.24160000001</v>
      </c>
      <c r="U1195" s="824">
        <v>494613.4228</v>
      </c>
    </row>
    <row r="1196" spans="1:21" ht="14.5">
      <c r="A1196" s="823" t="s">
        <v>1185</v>
      </c>
      <c r="B1196" s="823" t="s">
        <v>312</v>
      </c>
      <c r="C1196" s="823" t="s">
        <v>329</v>
      </c>
      <c r="D1196" s="823" t="s">
        <v>492</v>
      </c>
      <c r="E1196" s="823" t="s">
        <v>334</v>
      </c>
      <c r="F1196" s="823" t="s">
        <v>1181</v>
      </c>
      <c r="G1196" s="823" t="s">
        <v>44</v>
      </c>
      <c r="H1196" s="824">
        <v>88129.777499999997</v>
      </c>
      <c r="I1196" s="824">
        <v>154227.11069999999</v>
      </c>
      <c r="J1196" s="824">
        <v>119840.04270000001</v>
      </c>
      <c r="K1196" s="824">
        <v>209720.07459999999</v>
      </c>
      <c r="L1196" s="824">
        <v>151465.14799999999</v>
      </c>
      <c r="M1196" s="824">
        <v>265064.00890000002</v>
      </c>
      <c r="N1196" s="824">
        <v>199330.42660000001</v>
      </c>
      <c r="O1196" s="824">
        <v>348828.24650000001</v>
      </c>
      <c r="P1196" s="824">
        <v>246703.8731</v>
      </c>
      <c r="Q1196" s="824">
        <v>431731.77799999999</v>
      </c>
      <c r="R1196" s="824">
        <v>277739.69089999999</v>
      </c>
      <c r="S1196" s="824">
        <v>486044.45909999998</v>
      </c>
      <c r="T1196" s="824">
        <v>308338.32459999999</v>
      </c>
      <c r="U1196" s="824">
        <v>539592.06799999997</v>
      </c>
    </row>
    <row r="1197" spans="1:21" ht="14.5">
      <c r="A1197" s="823" t="s">
        <v>1185</v>
      </c>
      <c r="B1197" s="823" t="s">
        <v>312</v>
      </c>
      <c r="C1197" s="823" t="s">
        <v>329</v>
      </c>
      <c r="D1197" s="823" t="s">
        <v>492</v>
      </c>
      <c r="E1197" s="823" t="s">
        <v>334</v>
      </c>
      <c r="F1197" s="823" t="s">
        <v>1182</v>
      </c>
      <c r="G1197" s="823" t="s">
        <v>21</v>
      </c>
      <c r="H1197" s="824">
        <v>99130.660099999994</v>
      </c>
      <c r="I1197" s="824">
        <v>158609.05859999999</v>
      </c>
      <c r="J1197" s="824">
        <v>138782.92420000001</v>
      </c>
      <c r="K1197" s="824">
        <v>222052.682</v>
      </c>
      <c r="L1197" s="824">
        <v>178435.18830000001</v>
      </c>
      <c r="M1197" s="824">
        <v>285496.30550000002</v>
      </c>
      <c r="N1197" s="824">
        <v>237913.58429999999</v>
      </c>
      <c r="O1197" s="824">
        <v>380661.74060000002</v>
      </c>
      <c r="P1197" s="824">
        <v>297391.9804</v>
      </c>
      <c r="Q1197" s="824">
        <v>475827.17570000002</v>
      </c>
      <c r="R1197" s="824">
        <v>337044.24449999997</v>
      </c>
      <c r="S1197" s="824">
        <v>539270.79920000001</v>
      </c>
      <c r="T1197" s="824">
        <v>376696.5086</v>
      </c>
      <c r="U1197" s="824">
        <v>602714.42260000005</v>
      </c>
    </row>
    <row r="1198" spans="1:21" ht="14.5">
      <c r="A1198" s="823" t="s">
        <v>1185</v>
      </c>
      <c r="B1198" s="823" t="s">
        <v>312</v>
      </c>
      <c r="C1198" s="823" t="s">
        <v>335</v>
      </c>
      <c r="D1198" s="823" t="s">
        <v>493</v>
      </c>
      <c r="E1198" s="823" t="s">
        <v>336</v>
      </c>
      <c r="F1198" s="823" t="s">
        <v>1179</v>
      </c>
      <c r="G1198" s="823" t="s">
        <v>165</v>
      </c>
      <c r="H1198" s="824">
        <v>111917.42479999999</v>
      </c>
      <c r="I1198" s="824">
        <v>195855.49340000001</v>
      </c>
      <c r="J1198" s="824">
        <v>145548.11559999999</v>
      </c>
      <c r="K1198" s="824">
        <v>254709.20240000001</v>
      </c>
      <c r="L1198" s="824">
        <v>175091.16560000001</v>
      </c>
      <c r="M1198" s="824">
        <v>306409.53970000002</v>
      </c>
      <c r="N1198" s="824">
        <v>210497.57939999999</v>
      </c>
      <c r="O1198" s="824">
        <v>368370.76400000002</v>
      </c>
      <c r="P1198" s="824">
        <v>247988.99179999999</v>
      </c>
      <c r="Q1198" s="824">
        <v>433980.73550000001</v>
      </c>
      <c r="R1198" s="824">
        <v>271825.47710000002</v>
      </c>
      <c r="S1198" s="824">
        <v>475694.58500000002</v>
      </c>
      <c r="T1198" s="824">
        <v>294877.016</v>
      </c>
      <c r="U1198" s="824">
        <v>516034.7782</v>
      </c>
    </row>
    <row r="1199" spans="1:21" ht="14.5">
      <c r="A1199" s="823" t="s">
        <v>1185</v>
      </c>
      <c r="B1199" s="823" t="s">
        <v>312</v>
      </c>
      <c r="C1199" s="823" t="s">
        <v>335</v>
      </c>
      <c r="D1199" s="823" t="s">
        <v>493</v>
      </c>
      <c r="E1199" s="823" t="s">
        <v>336</v>
      </c>
      <c r="F1199" s="823" t="s">
        <v>1180</v>
      </c>
      <c r="G1199" s="823" t="s">
        <v>19</v>
      </c>
      <c r="H1199" s="824">
        <v>98273.987500000003</v>
      </c>
      <c r="I1199" s="824">
        <v>171979.47820000001</v>
      </c>
      <c r="J1199" s="824">
        <v>129098.0284</v>
      </c>
      <c r="K1199" s="824">
        <v>225921.54980000001</v>
      </c>
      <c r="L1199" s="824">
        <v>157349.12839999999</v>
      </c>
      <c r="M1199" s="824">
        <v>275360.97460000002</v>
      </c>
      <c r="N1199" s="824">
        <v>193657.67970000001</v>
      </c>
      <c r="O1199" s="824">
        <v>338900.93949999998</v>
      </c>
      <c r="P1199" s="824">
        <v>230280.3671</v>
      </c>
      <c r="Q1199" s="824">
        <v>402990.64230000001</v>
      </c>
      <c r="R1199" s="824">
        <v>253933.08369999999</v>
      </c>
      <c r="S1199" s="824">
        <v>444382.89649999997</v>
      </c>
      <c r="T1199" s="824">
        <v>276360.9227</v>
      </c>
      <c r="U1199" s="824">
        <v>483631.61469999998</v>
      </c>
    </row>
    <row r="1200" spans="1:21" ht="14.5">
      <c r="A1200" s="823" t="s">
        <v>1185</v>
      </c>
      <c r="B1200" s="823" t="s">
        <v>312</v>
      </c>
      <c r="C1200" s="823" t="s">
        <v>335</v>
      </c>
      <c r="D1200" s="823" t="s">
        <v>493</v>
      </c>
      <c r="E1200" s="823" t="s">
        <v>336</v>
      </c>
      <c r="F1200" s="823" t="s">
        <v>1181</v>
      </c>
      <c r="G1200" s="823" t="s">
        <v>44</v>
      </c>
      <c r="H1200" s="824">
        <v>86159.428100000005</v>
      </c>
      <c r="I1200" s="824">
        <v>150778.99909999999</v>
      </c>
      <c r="J1200" s="824">
        <v>117158.54580000001</v>
      </c>
      <c r="K1200" s="824">
        <v>205027.4552</v>
      </c>
      <c r="L1200" s="824">
        <v>148074.35509999999</v>
      </c>
      <c r="M1200" s="824">
        <v>259130.12150000001</v>
      </c>
      <c r="N1200" s="824">
        <v>194866.39360000001</v>
      </c>
      <c r="O1200" s="824">
        <v>341016.1887</v>
      </c>
      <c r="P1200" s="824">
        <v>241177.29199999999</v>
      </c>
      <c r="Q1200" s="824">
        <v>422060.261</v>
      </c>
      <c r="R1200" s="824">
        <v>271516.62420000002</v>
      </c>
      <c r="S1200" s="824">
        <v>475154.09250000003</v>
      </c>
      <c r="T1200" s="824">
        <v>301428.27659999998</v>
      </c>
      <c r="U1200" s="824">
        <v>527499.48400000005</v>
      </c>
    </row>
    <row r="1201" spans="1:21" ht="14.5">
      <c r="A1201" s="823" t="s">
        <v>1185</v>
      </c>
      <c r="B1201" s="823" t="s">
        <v>312</v>
      </c>
      <c r="C1201" s="823" t="s">
        <v>335</v>
      </c>
      <c r="D1201" s="823" t="s">
        <v>493</v>
      </c>
      <c r="E1201" s="823" t="s">
        <v>336</v>
      </c>
      <c r="F1201" s="823" t="s">
        <v>1182</v>
      </c>
      <c r="G1201" s="823" t="s">
        <v>21</v>
      </c>
      <c r="H1201" s="824">
        <v>96929.519700000004</v>
      </c>
      <c r="I1201" s="824">
        <v>155087.23379999999</v>
      </c>
      <c r="J1201" s="824">
        <v>135701.32750000001</v>
      </c>
      <c r="K1201" s="824">
        <v>217122.12719999999</v>
      </c>
      <c r="L1201" s="824">
        <v>174473.1354</v>
      </c>
      <c r="M1201" s="824">
        <v>279157.0208</v>
      </c>
      <c r="N1201" s="824">
        <v>232630.84719999999</v>
      </c>
      <c r="O1201" s="824">
        <v>372209.36099999998</v>
      </c>
      <c r="P1201" s="824">
        <v>290788.5589</v>
      </c>
      <c r="Q1201" s="824">
        <v>465261.70120000001</v>
      </c>
      <c r="R1201" s="824">
        <v>329560.36680000002</v>
      </c>
      <c r="S1201" s="824">
        <v>527296.59479999996</v>
      </c>
      <c r="T1201" s="824">
        <v>368332.17469999997</v>
      </c>
      <c r="U1201" s="824">
        <v>589331.48829999997</v>
      </c>
    </row>
    <row r="1202" spans="1:21" ht="14.5">
      <c r="A1202" s="823" t="s">
        <v>1185</v>
      </c>
      <c r="B1202" s="823" t="s">
        <v>312</v>
      </c>
      <c r="C1202" s="823" t="s">
        <v>335</v>
      </c>
      <c r="D1202" s="823" t="s">
        <v>493</v>
      </c>
      <c r="E1202" s="823" t="s">
        <v>337</v>
      </c>
      <c r="F1202" s="823" t="s">
        <v>1179</v>
      </c>
      <c r="G1202" s="823" t="s">
        <v>165</v>
      </c>
      <c r="H1202" s="824">
        <v>112564.64049999999</v>
      </c>
      <c r="I1202" s="824">
        <v>196988.12100000001</v>
      </c>
      <c r="J1202" s="824">
        <v>146409.17249999999</v>
      </c>
      <c r="K1202" s="824">
        <v>256216.05179999999</v>
      </c>
      <c r="L1202" s="824">
        <v>176140.32329999999</v>
      </c>
      <c r="M1202" s="824">
        <v>308245.56589999999</v>
      </c>
      <c r="N1202" s="824">
        <v>211780.62590000001</v>
      </c>
      <c r="O1202" s="824">
        <v>370616.09529999999</v>
      </c>
      <c r="P1202" s="824">
        <v>249514.83689999999</v>
      </c>
      <c r="Q1202" s="824">
        <v>436650.9645</v>
      </c>
      <c r="R1202" s="824">
        <v>273504.2781</v>
      </c>
      <c r="S1202" s="824">
        <v>478632.4866</v>
      </c>
      <c r="T1202" s="824">
        <v>296713.35159999999</v>
      </c>
      <c r="U1202" s="824">
        <v>519248.3652</v>
      </c>
    </row>
    <row r="1203" spans="1:21" ht="14.5">
      <c r="A1203" s="823" t="s">
        <v>1185</v>
      </c>
      <c r="B1203" s="823" t="s">
        <v>312</v>
      </c>
      <c r="C1203" s="823" t="s">
        <v>335</v>
      </c>
      <c r="D1203" s="823" t="s">
        <v>493</v>
      </c>
      <c r="E1203" s="823" t="s">
        <v>337</v>
      </c>
      <c r="F1203" s="823" t="s">
        <v>1180</v>
      </c>
      <c r="G1203" s="823" t="s">
        <v>19</v>
      </c>
      <c r="H1203" s="824">
        <v>98769.608699999997</v>
      </c>
      <c r="I1203" s="824">
        <v>172846.81529999999</v>
      </c>
      <c r="J1203" s="824">
        <v>129776.30560000001</v>
      </c>
      <c r="K1203" s="824">
        <v>227108.53479999999</v>
      </c>
      <c r="L1203" s="824">
        <v>158201.1514</v>
      </c>
      <c r="M1203" s="824">
        <v>276852.01490000001</v>
      </c>
      <c r="N1203" s="824">
        <v>194753.6152</v>
      </c>
      <c r="O1203" s="824">
        <v>340818.82659999997</v>
      </c>
      <c r="P1203" s="824">
        <v>231609.44880000001</v>
      </c>
      <c r="Q1203" s="824">
        <v>405316.53529999999</v>
      </c>
      <c r="R1203" s="824">
        <v>255413.07930000001</v>
      </c>
      <c r="S1203" s="824">
        <v>446972.88870000001</v>
      </c>
      <c r="T1203" s="824">
        <v>277991.52269999997</v>
      </c>
      <c r="U1203" s="824">
        <v>486485.16470000002</v>
      </c>
    </row>
    <row r="1204" spans="1:21" ht="14.5">
      <c r="A1204" s="823" t="s">
        <v>1185</v>
      </c>
      <c r="B1204" s="823" t="s">
        <v>312</v>
      </c>
      <c r="C1204" s="823" t="s">
        <v>335</v>
      </c>
      <c r="D1204" s="823" t="s">
        <v>493</v>
      </c>
      <c r="E1204" s="823" t="s">
        <v>337</v>
      </c>
      <c r="F1204" s="823" t="s">
        <v>1181</v>
      </c>
      <c r="G1204" s="823" t="s">
        <v>44</v>
      </c>
      <c r="H1204" s="824">
        <v>86518.032600000006</v>
      </c>
      <c r="I1204" s="824">
        <v>151406.55710000001</v>
      </c>
      <c r="J1204" s="824">
        <v>117622.0958</v>
      </c>
      <c r="K1204" s="824">
        <v>205838.66769999999</v>
      </c>
      <c r="L1204" s="824">
        <v>148641.92490000001</v>
      </c>
      <c r="M1204" s="824">
        <v>260123.36869999999</v>
      </c>
      <c r="N1204" s="824">
        <v>195594.64120000001</v>
      </c>
      <c r="O1204" s="824">
        <v>342290.62209999998</v>
      </c>
      <c r="P1204" s="824">
        <v>242060.8714</v>
      </c>
      <c r="Q1204" s="824">
        <v>423606.52490000002</v>
      </c>
      <c r="R1204" s="824">
        <v>272497.81819999998</v>
      </c>
      <c r="S1204" s="824">
        <v>476871.18180000002</v>
      </c>
      <c r="T1204" s="824">
        <v>302502.33299999998</v>
      </c>
      <c r="U1204" s="824">
        <v>529379.08270000003</v>
      </c>
    </row>
    <row r="1205" spans="1:21" ht="14.5">
      <c r="A1205" s="823" t="s">
        <v>1185</v>
      </c>
      <c r="B1205" s="823" t="s">
        <v>312</v>
      </c>
      <c r="C1205" s="823" t="s">
        <v>335</v>
      </c>
      <c r="D1205" s="823" t="s">
        <v>493</v>
      </c>
      <c r="E1205" s="823" t="s">
        <v>337</v>
      </c>
      <c r="F1205" s="823" t="s">
        <v>1182</v>
      </c>
      <c r="G1205" s="823" t="s">
        <v>21</v>
      </c>
      <c r="H1205" s="824">
        <v>97499.656400000007</v>
      </c>
      <c r="I1205" s="824">
        <v>155999.45250000001</v>
      </c>
      <c r="J1205" s="824">
        <v>136499.5189</v>
      </c>
      <c r="K1205" s="824">
        <v>218399.2334</v>
      </c>
      <c r="L1205" s="824">
        <v>175499.38140000001</v>
      </c>
      <c r="M1205" s="824">
        <v>280799.01449999999</v>
      </c>
      <c r="N1205" s="824">
        <v>233999.1752</v>
      </c>
      <c r="O1205" s="824">
        <v>374398.68589999998</v>
      </c>
      <c r="P1205" s="824">
        <v>292498.96899999998</v>
      </c>
      <c r="Q1205" s="824">
        <v>467998.35739999998</v>
      </c>
      <c r="R1205" s="824">
        <v>331498.83159999998</v>
      </c>
      <c r="S1205" s="824">
        <v>530398.13840000005</v>
      </c>
      <c r="T1205" s="824">
        <v>370498.69400000002</v>
      </c>
      <c r="U1205" s="824">
        <v>592797.91940000001</v>
      </c>
    </row>
    <row r="1206" spans="1:21" ht="14.5">
      <c r="A1206" s="823" t="s">
        <v>1185</v>
      </c>
      <c r="B1206" s="823" t="s">
        <v>312</v>
      </c>
      <c r="C1206" s="823" t="s">
        <v>335</v>
      </c>
      <c r="D1206" s="823" t="s">
        <v>493</v>
      </c>
      <c r="E1206" s="823" t="s">
        <v>338</v>
      </c>
      <c r="F1206" s="823" t="s">
        <v>1179</v>
      </c>
      <c r="G1206" s="823" t="s">
        <v>165</v>
      </c>
      <c r="H1206" s="824">
        <v>108080.47470000001</v>
      </c>
      <c r="I1206" s="824">
        <v>189140.83069999999</v>
      </c>
      <c r="J1206" s="824">
        <v>140521.26869999999</v>
      </c>
      <c r="K1206" s="824">
        <v>245912.22020000001</v>
      </c>
      <c r="L1206" s="824">
        <v>169018.5687</v>
      </c>
      <c r="M1206" s="824">
        <v>295782.49530000001</v>
      </c>
      <c r="N1206" s="824">
        <v>203155.55979999999</v>
      </c>
      <c r="O1206" s="824">
        <v>355522.22960000002</v>
      </c>
      <c r="P1206" s="824">
        <v>239312.0698</v>
      </c>
      <c r="Q1206" s="824">
        <v>418796.12219999998</v>
      </c>
      <c r="R1206" s="824">
        <v>262302.5368</v>
      </c>
      <c r="S1206" s="824">
        <v>459029.43949999998</v>
      </c>
      <c r="T1206" s="824">
        <v>284517.58039999998</v>
      </c>
      <c r="U1206" s="824">
        <v>497905.76579999999</v>
      </c>
    </row>
    <row r="1207" spans="1:21" ht="14.5">
      <c r="A1207" s="823" t="s">
        <v>1185</v>
      </c>
      <c r="B1207" s="823" t="s">
        <v>312</v>
      </c>
      <c r="C1207" s="823" t="s">
        <v>335</v>
      </c>
      <c r="D1207" s="823" t="s">
        <v>493</v>
      </c>
      <c r="E1207" s="823" t="s">
        <v>338</v>
      </c>
      <c r="F1207" s="823" t="s">
        <v>1180</v>
      </c>
      <c r="G1207" s="823" t="s">
        <v>19</v>
      </c>
      <c r="H1207" s="824">
        <v>95043.411900000006</v>
      </c>
      <c r="I1207" s="824">
        <v>166325.97080000001</v>
      </c>
      <c r="J1207" s="824">
        <v>124802.29580000001</v>
      </c>
      <c r="K1207" s="824">
        <v>218404.01759999999</v>
      </c>
      <c r="L1207" s="824">
        <v>152065.06580000001</v>
      </c>
      <c r="M1207" s="824">
        <v>266113.8652</v>
      </c>
      <c r="N1207" s="824">
        <v>187064.09940000001</v>
      </c>
      <c r="O1207" s="824">
        <v>327362.17389999999</v>
      </c>
      <c r="P1207" s="824">
        <v>222390.49429999999</v>
      </c>
      <c r="Q1207" s="824">
        <v>389183.3652</v>
      </c>
      <c r="R1207" s="824">
        <v>245205.36009999999</v>
      </c>
      <c r="S1207" s="824">
        <v>429109.38020000001</v>
      </c>
      <c r="T1207" s="824">
        <v>266824.42369999998</v>
      </c>
      <c r="U1207" s="824">
        <v>466942.7415</v>
      </c>
    </row>
    <row r="1208" spans="1:21" ht="14.5">
      <c r="A1208" s="823" t="s">
        <v>1185</v>
      </c>
      <c r="B1208" s="823" t="s">
        <v>312</v>
      </c>
      <c r="C1208" s="823" t="s">
        <v>335</v>
      </c>
      <c r="D1208" s="823" t="s">
        <v>493</v>
      </c>
      <c r="E1208" s="823" t="s">
        <v>338</v>
      </c>
      <c r="F1208" s="823" t="s">
        <v>1181</v>
      </c>
      <c r="G1208" s="823" t="s">
        <v>44</v>
      </c>
      <c r="H1208" s="824">
        <v>83471.872099999993</v>
      </c>
      <c r="I1208" s="824">
        <v>146075.7763</v>
      </c>
      <c r="J1208" s="824">
        <v>113549.952</v>
      </c>
      <c r="K1208" s="824">
        <v>198712.416</v>
      </c>
      <c r="L1208" s="824">
        <v>143548.42600000001</v>
      </c>
      <c r="M1208" s="824">
        <v>251209.74540000001</v>
      </c>
      <c r="N1208" s="824">
        <v>188945.86919999999</v>
      </c>
      <c r="O1208" s="824">
        <v>330655.27120000002</v>
      </c>
      <c r="P1208" s="824">
        <v>233883.55650000001</v>
      </c>
      <c r="Q1208" s="824">
        <v>409296.22389999998</v>
      </c>
      <c r="R1208" s="824">
        <v>263331.17469999997</v>
      </c>
      <c r="S1208" s="824">
        <v>460829.55570000003</v>
      </c>
      <c r="T1208" s="824">
        <v>292370.12089999998</v>
      </c>
      <c r="U1208" s="824">
        <v>511647.71149999998</v>
      </c>
    </row>
    <row r="1209" spans="1:21" ht="14.5">
      <c r="A1209" s="823" t="s">
        <v>1185</v>
      </c>
      <c r="B1209" s="823" t="s">
        <v>312</v>
      </c>
      <c r="C1209" s="823" t="s">
        <v>335</v>
      </c>
      <c r="D1209" s="823" t="s">
        <v>493</v>
      </c>
      <c r="E1209" s="823" t="s">
        <v>338</v>
      </c>
      <c r="F1209" s="823" t="s">
        <v>1182</v>
      </c>
      <c r="G1209" s="823" t="s">
        <v>21</v>
      </c>
      <c r="H1209" s="824">
        <v>93588.112899999993</v>
      </c>
      <c r="I1209" s="824">
        <v>149740.9828</v>
      </c>
      <c r="J1209" s="824">
        <v>131023.35799999999</v>
      </c>
      <c r="K1209" s="824">
        <v>209637.37580000001</v>
      </c>
      <c r="L1209" s="824">
        <v>168458.60320000001</v>
      </c>
      <c r="M1209" s="824">
        <v>269533.76899999997</v>
      </c>
      <c r="N1209" s="824">
        <v>224611.47080000001</v>
      </c>
      <c r="O1209" s="824">
        <v>359378.35869999998</v>
      </c>
      <c r="P1209" s="824">
        <v>280764.33850000001</v>
      </c>
      <c r="Q1209" s="824">
        <v>449222.94829999999</v>
      </c>
      <c r="R1209" s="824">
        <v>318199.58370000002</v>
      </c>
      <c r="S1209" s="824">
        <v>509119.34149999998</v>
      </c>
      <c r="T1209" s="824">
        <v>355634.82880000002</v>
      </c>
      <c r="U1209" s="824">
        <v>569015.73450000002</v>
      </c>
    </row>
    <row r="1210" spans="1:21" ht="14.5">
      <c r="A1210" s="823" t="s">
        <v>1185</v>
      </c>
      <c r="B1210" s="823" t="s">
        <v>312</v>
      </c>
      <c r="C1210" s="823" t="s">
        <v>335</v>
      </c>
      <c r="D1210" s="823" t="s">
        <v>493</v>
      </c>
      <c r="E1210" s="823" t="s">
        <v>339</v>
      </c>
      <c r="F1210" s="823" t="s">
        <v>1179</v>
      </c>
      <c r="G1210" s="823" t="s">
        <v>165</v>
      </c>
      <c r="H1210" s="824">
        <v>111316.538</v>
      </c>
      <c r="I1210" s="824">
        <v>194803.94149999999</v>
      </c>
      <c r="J1210" s="824">
        <v>144826.53219999999</v>
      </c>
      <c r="K1210" s="824">
        <v>253446.43150000001</v>
      </c>
      <c r="L1210" s="824">
        <v>174264.33249999999</v>
      </c>
      <c r="M1210" s="824">
        <v>304962.58199999999</v>
      </c>
      <c r="N1210" s="824">
        <v>209570.76139999999</v>
      </c>
      <c r="O1210" s="824">
        <v>366748.83240000001</v>
      </c>
      <c r="P1210" s="824">
        <v>246941.2592</v>
      </c>
      <c r="Q1210" s="824">
        <v>432147.20360000001</v>
      </c>
      <c r="R1210" s="824">
        <v>270696.5013</v>
      </c>
      <c r="S1210" s="824">
        <v>473718.8775</v>
      </c>
      <c r="T1210" s="824">
        <v>293699.21399999998</v>
      </c>
      <c r="U1210" s="824">
        <v>513973.62439999997</v>
      </c>
    </row>
    <row r="1211" spans="1:21" ht="14.5">
      <c r="A1211" s="823" t="s">
        <v>1185</v>
      </c>
      <c r="B1211" s="823" t="s">
        <v>312</v>
      </c>
      <c r="C1211" s="823" t="s">
        <v>335</v>
      </c>
      <c r="D1211" s="823" t="s">
        <v>493</v>
      </c>
      <c r="E1211" s="823" t="s">
        <v>339</v>
      </c>
      <c r="F1211" s="823" t="s">
        <v>1180</v>
      </c>
      <c r="G1211" s="823" t="s">
        <v>19</v>
      </c>
      <c r="H1211" s="824">
        <v>97521.506299999994</v>
      </c>
      <c r="I1211" s="824">
        <v>170662.63589999999</v>
      </c>
      <c r="J1211" s="824">
        <v>128193.66529999999</v>
      </c>
      <c r="K1211" s="824">
        <v>224338.91440000001</v>
      </c>
      <c r="L1211" s="824">
        <v>156325.1606</v>
      </c>
      <c r="M1211" s="824">
        <v>273569.03100000002</v>
      </c>
      <c r="N1211" s="824">
        <v>192543.75080000001</v>
      </c>
      <c r="O1211" s="824">
        <v>336951.5637</v>
      </c>
      <c r="P1211" s="824">
        <v>229035.87100000001</v>
      </c>
      <c r="Q1211" s="824">
        <v>400812.77429999999</v>
      </c>
      <c r="R1211" s="824">
        <v>252605.30249999999</v>
      </c>
      <c r="S1211" s="824">
        <v>442059.2795</v>
      </c>
      <c r="T1211" s="824">
        <v>274977.38510000001</v>
      </c>
      <c r="U1211" s="824">
        <v>481210.424</v>
      </c>
    </row>
    <row r="1212" spans="1:21" ht="14.5">
      <c r="A1212" s="823" t="s">
        <v>1185</v>
      </c>
      <c r="B1212" s="823" t="s">
        <v>312</v>
      </c>
      <c r="C1212" s="823" t="s">
        <v>335</v>
      </c>
      <c r="D1212" s="823" t="s">
        <v>493</v>
      </c>
      <c r="E1212" s="823" t="s">
        <v>339</v>
      </c>
      <c r="F1212" s="823" t="s">
        <v>1181</v>
      </c>
      <c r="G1212" s="823" t="s">
        <v>44</v>
      </c>
      <c r="H1212" s="824">
        <v>85264.886400000003</v>
      </c>
      <c r="I1212" s="824">
        <v>149213.55119999999</v>
      </c>
      <c r="J1212" s="824">
        <v>115867.69100000001</v>
      </c>
      <c r="K1212" s="824">
        <v>202768.45939999999</v>
      </c>
      <c r="L1212" s="824">
        <v>146386.2617</v>
      </c>
      <c r="M1212" s="824">
        <v>256175.95800000001</v>
      </c>
      <c r="N1212" s="824">
        <v>192587.09020000001</v>
      </c>
      <c r="O1212" s="824">
        <v>337027.40779999999</v>
      </c>
      <c r="P1212" s="824">
        <v>238301.4326</v>
      </c>
      <c r="Q1212" s="824">
        <v>417027.50709999999</v>
      </c>
      <c r="R1212" s="824">
        <v>268237.12089999998</v>
      </c>
      <c r="S1212" s="824">
        <v>469414.96159999998</v>
      </c>
      <c r="T1212" s="824">
        <v>297740.37719999999</v>
      </c>
      <c r="U1212" s="824">
        <v>521045.66009999998</v>
      </c>
    </row>
    <row r="1213" spans="1:21" ht="14.5">
      <c r="A1213" s="823" t="s">
        <v>1185</v>
      </c>
      <c r="B1213" s="823" t="s">
        <v>312</v>
      </c>
      <c r="C1213" s="823" t="s">
        <v>335</v>
      </c>
      <c r="D1213" s="823" t="s">
        <v>493</v>
      </c>
      <c r="E1213" s="823" t="s">
        <v>339</v>
      </c>
      <c r="F1213" s="823" t="s">
        <v>1182</v>
      </c>
      <c r="G1213" s="823" t="s">
        <v>21</v>
      </c>
      <c r="H1213" s="824">
        <v>96438.782699999996</v>
      </c>
      <c r="I1213" s="824">
        <v>154302.0546</v>
      </c>
      <c r="J1213" s="824">
        <v>135014.29569999999</v>
      </c>
      <c r="K1213" s="824">
        <v>216022.8763</v>
      </c>
      <c r="L1213" s="824">
        <v>173589.8088</v>
      </c>
      <c r="M1213" s="824">
        <v>277743.69819999998</v>
      </c>
      <c r="N1213" s="824">
        <v>231453.07829999999</v>
      </c>
      <c r="O1213" s="824">
        <v>370324.93089999998</v>
      </c>
      <c r="P1213" s="824">
        <v>289316.348</v>
      </c>
      <c r="Q1213" s="824">
        <v>462906.16360000003</v>
      </c>
      <c r="R1213" s="824">
        <v>327891.86109999998</v>
      </c>
      <c r="S1213" s="824">
        <v>524626.98549999995</v>
      </c>
      <c r="T1213" s="824">
        <v>366467.37410000002</v>
      </c>
      <c r="U1213" s="824">
        <v>586347.80729999999</v>
      </c>
    </row>
    <row r="1214" spans="1:21" ht="14.5">
      <c r="A1214" s="823" t="s">
        <v>1185</v>
      </c>
      <c r="B1214" s="823" t="s">
        <v>312</v>
      </c>
      <c r="C1214" s="823" t="s">
        <v>335</v>
      </c>
      <c r="D1214" s="823" t="s">
        <v>493</v>
      </c>
      <c r="E1214" s="823" t="s">
        <v>340</v>
      </c>
      <c r="F1214" s="823" t="s">
        <v>1179</v>
      </c>
      <c r="G1214" s="823" t="s">
        <v>165</v>
      </c>
      <c r="H1214" s="824">
        <v>111963.7499</v>
      </c>
      <c r="I1214" s="824">
        <v>195936.56229999999</v>
      </c>
      <c r="J1214" s="824">
        <v>145687.584</v>
      </c>
      <c r="K1214" s="824">
        <v>254953.27189999999</v>
      </c>
      <c r="L1214" s="824">
        <v>175313.484</v>
      </c>
      <c r="M1214" s="824">
        <v>306798.59710000001</v>
      </c>
      <c r="N1214" s="824">
        <v>210853.8002</v>
      </c>
      <c r="O1214" s="824">
        <v>368994.15029999998</v>
      </c>
      <c r="P1214" s="824">
        <v>248467.09529999999</v>
      </c>
      <c r="Q1214" s="824">
        <v>434817.4167</v>
      </c>
      <c r="R1214" s="824">
        <v>272375.29229999997</v>
      </c>
      <c r="S1214" s="824">
        <v>476656.76150000002</v>
      </c>
      <c r="T1214" s="824">
        <v>295535.53840000002</v>
      </c>
      <c r="U1214" s="824">
        <v>517187.1923</v>
      </c>
    </row>
    <row r="1215" spans="1:21" ht="14.5">
      <c r="A1215" s="823" t="s">
        <v>1185</v>
      </c>
      <c r="B1215" s="823" t="s">
        <v>312</v>
      </c>
      <c r="C1215" s="823" t="s">
        <v>335</v>
      </c>
      <c r="D1215" s="823" t="s">
        <v>493</v>
      </c>
      <c r="E1215" s="823" t="s">
        <v>340</v>
      </c>
      <c r="F1215" s="823" t="s">
        <v>1180</v>
      </c>
      <c r="G1215" s="823" t="s">
        <v>19</v>
      </c>
      <c r="H1215" s="824">
        <v>98017.124500000005</v>
      </c>
      <c r="I1215" s="824">
        <v>171529.96789999999</v>
      </c>
      <c r="J1215" s="824">
        <v>128871.9385</v>
      </c>
      <c r="K1215" s="824">
        <v>225525.89240000001</v>
      </c>
      <c r="L1215" s="824">
        <v>157177.17860000001</v>
      </c>
      <c r="M1215" s="824">
        <v>275060.0625</v>
      </c>
      <c r="N1215" s="824">
        <v>193639.67970000001</v>
      </c>
      <c r="O1215" s="824">
        <v>338869.43949999998</v>
      </c>
      <c r="P1215" s="824">
        <v>230364.94469999999</v>
      </c>
      <c r="Q1215" s="824">
        <v>403138.65330000001</v>
      </c>
      <c r="R1215" s="824">
        <v>254085.2893</v>
      </c>
      <c r="S1215" s="824">
        <v>444649.25630000001</v>
      </c>
      <c r="T1215" s="824">
        <v>276607.9754</v>
      </c>
      <c r="U1215" s="824">
        <v>484063.95699999999</v>
      </c>
    </row>
    <row r="1216" spans="1:21" ht="14.5">
      <c r="A1216" s="823" t="s">
        <v>1185</v>
      </c>
      <c r="B1216" s="823" t="s">
        <v>312</v>
      </c>
      <c r="C1216" s="823" t="s">
        <v>335</v>
      </c>
      <c r="D1216" s="823" t="s">
        <v>493</v>
      </c>
      <c r="E1216" s="823" t="s">
        <v>340</v>
      </c>
      <c r="F1216" s="823" t="s">
        <v>1181</v>
      </c>
      <c r="G1216" s="823" t="s">
        <v>44</v>
      </c>
      <c r="H1216" s="824">
        <v>85623.488800000006</v>
      </c>
      <c r="I1216" s="824">
        <v>149841.1053</v>
      </c>
      <c r="J1216" s="824">
        <v>116331.2383</v>
      </c>
      <c r="K1216" s="824">
        <v>203579.66709999999</v>
      </c>
      <c r="L1216" s="824">
        <v>146953.82810000001</v>
      </c>
      <c r="M1216" s="824">
        <v>257169.19930000001</v>
      </c>
      <c r="N1216" s="824">
        <v>193315.33350000001</v>
      </c>
      <c r="O1216" s="824">
        <v>338301.83360000001</v>
      </c>
      <c r="P1216" s="824">
        <v>239185.0068</v>
      </c>
      <c r="Q1216" s="824">
        <v>418573.76189999998</v>
      </c>
      <c r="R1216" s="824">
        <v>269218.3089</v>
      </c>
      <c r="S1216" s="824">
        <v>471132.04070000001</v>
      </c>
      <c r="T1216" s="824">
        <v>298814.42719999998</v>
      </c>
      <c r="U1216" s="824">
        <v>522925.2475</v>
      </c>
    </row>
    <row r="1217" spans="1:21" ht="14.5">
      <c r="A1217" s="823" t="s">
        <v>1185</v>
      </c>
      <c r="B1217" s="823" t="s">
        <v>312</v>
      </c>
      <c r="C1217" s="823" t="s">
        <v>335</v>
      </c>
      <c r="D1217" s="823" t="s">
        <v>493</v>
      </c>
      <c r="E1217" s="823" t="s">
        <v>340</v>
      </c>
      <c r="F1217" s="823" t="s">
        <v>1182</v>
      </c>
      <c r="G1217" s="823" t="s">
        <v>21</v>
      </c>
      <c r="H1217" s="824">
        <v>97008.915999999997</v>
      </c>
      <c r="I1217" s="824">
        <v>155214.26790000001</v>
      </c>
      <c r="J1217" s="824">
        <v>135812.48240000001</v>
      </c>
      <c r="K1217" s="824">
        <v>217299.9749</v>
      </c>
      <c r="L1217" s="824">
        <v>174616.04870000001</v>
      </c>
      <c r="M1217" s="824">
        <v>279385.68209999998</v>
      </c>
      <c r="N1217" s="824">
        <v>232821.3982</v>
      </c>
      <c r="O1217" s="824">
        <v>372514.2427</v>
      </c>
      <c r="P1217" s="824">
        <v>291026.74780000001</v>
      </c>
      <c r="Q1217" s="824">
        <v>465642.80339999998</v>
      </c>
      <c r="R1217" s="824">
        <v>329830.31420000002</v>
      </c>
      <c r="S1217" s="824">
        <v>527728.51060000004</v>
      </c>
      <c r="T1217" s="824">
        <v>368633.88059999997</v>
      </c>
      <c r="U1217" s="824">
        <v>589814.21770000004</v>
      </c>
    </row>
    <row r="1218" spans="1:21" ht="14.5">
      <c r="A1218" s="823" t="s">
        <v>1185</v>
      </c>
      <c r="B1218" s="823" t="s">
        <v>312</v>
      </c>
      <c r="C1218" s="823" t="s">
        <v>335</v>
      </c>
      <c r="D1218" s="823" t="s">
        <v>493</v>
      </c>
      <c r="E1218" s="823" t="s">
        <v>1098</v>
      </c>
      <c r="F1218" s="823" t="s">
        <v>1179</v>
      </c>
      <c r="G1218" s="823" t="s">
        <v>165</v>
      </c>
      <c r="H1218" s="824">
        <v>113859.0643</v>
      </c>
      <c r="I1218" s="824">
        <v>199253.36249999999</v>
      </c>
      <c r="J1218" s="824">
        <v>148131.27590000001</v>
      </c>
      <c r="K1218" s="824">
        <v>259229.73269999999</v>
      </c>
      <c r="L1218" s="824">
        <v>178238.62640000001</v>
      </c>
      <c r="M1218" s="824">
        <v>311917.59610000002</v>
      </c>
      <c r="N1218" s="824">
        <v>214346.7034</v>
      </c>
      <c r="O1218" s="824">
        <v>375106.73100000003</v>
      </c>
      <c r="P1218" s="824">
        <v>252566.50899999999</v>
      </c>
      <c r="Q1218" s="824">
        <v>441991.39079999999</v>
      </c>
      <c r="R1218" s="824">
        <v>276861.85989999998</v>
      </c>
      <c r="S1218" s="824">
        <v>484508.2549</v>
      </c>
      <c r="T1218" s="824">
        <v>300386.00050000002</v>
      </c>
      <c r="U1218" s="824">
        <v>525675.50100000005</v>
      </c>
    </row>
    <row r="1219" spans="1:21" ht="14.5">
      <c r="A1219" s="823" t="s">
        <v>1185</v>
      </c>
      <c r="B1219" s="823" t="s">
        <v>312</v>
      </c>
      <c r="C1219" s="823" t="s">
        <v>335</v>
      </c>
      <c r="D1219" s="823" t="s">
        <v>493</v>
      </c>
      <c r="E1219" s="823" t="s">
        <v>1098</v>
      </c>
      <c r="F1219" s="823" t="s">
        <v>1180</v>
      </c>
      <c r="G1219" s="823" t="s">
        <v>19</v>
      </c>
      <c r="H1219" s="824">
        <v>99760.845300000001</v>
      </c>
      <c r="I1219" s="824">
        <v>174581.47930000001</v>
      </c>
      <c r="J1219" s="824">
        <v>131132.8518</v>
      </c>
      <c r="K1219" s="824">
        <v>229482.49059999999</v>
      </c>
      <c r="L1219" s="824">
        <v>159905.18719999999</v>
      </c>
      <c r="M1219" s="824">
        <v>279834.07770000002</v>
      </c>
      <c r="N1219" s="824">
        <v>196945.4731</v>
      </c>
      <c r="O1219" s="824">
        <v>344654.57799999998</v>
      </c>
      <c r="P1219" s="824">
        <v>234267.5963</v>
      </c>
      <c r="Q1219" s="824">
        <v>409968.29330000002</v>
      </c>
      <c r="R1219" s="824">
        <v>258373.0527</v>
      </c>
      <c r="S1219" s="824">
        <v>452152.84220000001</v>
      </c>
      <c r="T1219" s="824">
        <v>281252.7034</v>
      </c>
      <c r="U1219" s="824">
        <v>492192.23090000002</v>
      </c>
    </row>
    <row r="1220" spans="1:21" ht="14.5">
      <c r="A1220" s="823" t="s">
        <v>1185</v>
      </c>
      <c r="B1220" s="823" t="s">
        <v>312</v>
      </c>
      <c r="C1220" s="823" t="s">
        <v>335</v>
      </c>
      <c r="D1220" s="823" t="s">
        <v>493</v>
      </c>
      <c r="E1220" s="823" t="s">
        <v>1098</v>
      </c>
      <c r="F1220" s="823" t="s">
        <v>1181</v>
      </c>
      <c r="G1220" s="823" t="s">
        <v>44</v>
      </c>
      <c r="H1220" s="824">
        <v>87235.237500000003</v>
      </c>
      <c r="I1220" s="824">
        <v>152661.6655</v>
      </c>
      <c r="J1220" s="824">
        <v>118549.19040000001</v>
      </c>
      <c r="K1220" s="824">
        <v>207461.08319999999</v>
      </c>
      <c r="L1220" s="824">
        <v>149777.05790000001</v>
      </c>
      <c r="M1220" s="824">
        <v>262109.85130000001</v>
      </c>
      <c r="N1220" s="824">
        <v>197051.12779999999</v>
      </c>
      <c r="O1220" s="824">
        <v>344839.47369999997</v>
      </c>
      <c r="P1220" s="824">
        <v>243828.0197</v>
      </c>
      <c r="Q1220" s="824">
        <v>426699.03450000001</v>
      </c>
      <c r="R1220" s="824">
        <v>274460.19439999998</v>
      </c>
      <c r="S1220" s="824">
        <v>480305.34009999997</v>
      </c>
      <c r="T1220" s="824">
        <v>304650.43290000001</v>
      </c>
      <c r="U1220" s="824">
        <v>533138.25769999996</v>
      </c>
    </row>
    <row r="1221" spans="1:21" ht="14.5">
      <c r="A1221" s="823" t="s">
        <v>1185</v>
      </c>
      <c r="B1221" s="823" t="s">
        <v>312</v>
      </c>
      <c r="C1221" s="823" t="s">
        <v>335</v>
      </c>
      <c r="D1221" s="823" t="s">
        <v>493</v>
      </c>
      <c r="E1221" s="823" t="s">
        <v>1098</v>
      </c>
      <c r="F1221" s="823" t="s">
        <v>1182</v>
      </c>
      <c r="G1221" s="823" t="s">
        <v>21</v>
      </c>
      <c r="H1221" s="824">
        <v>98639.922900000005</v>
      </c>
      <c r="I1221" s="824">
        <v>157823.87899999999</v>
      </c>
      <c r="J1221" s="824">
        <v>138095.8921</v>
      </c>
      <c r="K1221" s="824">
        <v>220953.43049999999</v>
      </c>
      <c r="L1221" s="824">
        <v>177551.86120000001</v>
      </c>
      <c r="M1221" s="824">
        <v>284082.98220000003</v>
      </c>
      <c r="N1221" s="824">
        <v>236735.815</v>
      </c>
      <c r="O1221" s="824">
        <v>378777.30959999998</v>
      </c>
      <c r="P1221" s="824">
        <v>295919.76870000002</v>
      </c>
      <c r="Q1221" s="824">
        <v>473471.63699999999</v>
      </c>
      <c r="R1221" s="824">
        <v>335375.73790000001</v>
      </c>
      <c r="S1221" s="824">
        <v>536601.18859999999</v>
      </c>
      <c r="T1221" s="824">
        <v>374831.70699999999</v>
      </c>
      <c r="U1221" s="824">
        <v>599730.7402</v>
      </c>
    </row>
    <row r="1222" spans="1:21" ht="14.5">
      <c r="A1222" s="823" t="s">
        <v>1185</v>
      </c>
      <c r="B1222" s="823" t="s">
        <v>312</v>
      </c>
      <c r="C1222" s="823" t="s">
        <v>335</v>
      </c>
      <c r="D1222" s="823" t="s">
        <v>493</v>
      </c>
      <c r="E1222" s="823" t="s">
        <v>341</v>
      </c>
      <c r="F1222" s="823" t="s">
        <v>1179</v>
      </c>
      <c r="G1222" s="823" t="s">
        <v>165</v>
      </c>
      <c r="H1222" s="824">
        <v>110623.001</v>
      </c>
      <c r="I1222" s="824">
        <v>193590.25169999999</v>
      </c>
      <c r="J1222" s="824">
        <v>143826.0122</v>
      </c>
      <c r="K1222" s="824">
        <v>251695.5215</v>
      </c>
      <c r="L1222" s="824">
        <v>172992.86249999999</v>
      </c>
      <c r="M1222" s="824">
        <v>302737.50949999999</v>
      </c>
      <c r="N1222" s="824">
        <v>207931.5019</v>
      </c>
      <c r="O1222" s="824">
        <v>363880.12829999998</v>
      </c>
      <c r="P1222" s="824">
        <v>244937.31959999999</v>
      </c>
      <c r="Q1222" s="824">
        <v>428640.30930000002</v>
      </c>
      <c r="R1222" s="824">
        <v>268467.89529999997</v>
      </c>
      <c r="S1222" s="824">
        <v>469818.81689999998</v>
      </c>
      <c r="T1222" s="824">
        <v>291204.36709999997</v>
      </c>
      <c r="U1222" s="824">
        <v>509607.64230000001</v>
      </c>
    </row>
    <row r="1223" spans="1:21" ht="14.5">
      <c r="A1223" s="823" t="s">
        <v>1185</v>
      </c>
      <c r="B1223" s="823" t="s">
        <v>312</v>
      </c>
      <c r="C1223" s="823" t="s">
        <v>335</v>
      </c>
      <c r="D1223" s="823" t="s">
        <v>493</v>
      </c>
      <c r="E1223" s="823" t="s">
        <v>341</v>
      </c>
      <c r="F1223" s="823" t="s">
        <v>1180</v>
      </c>
      <c r="G1223" s="823" t="s">
        <v>19</v>
      </c>
      <c r="H1223" s="824">
        <v>97282.751000000004</v>
      </c>
      <c r="I1223" s="824">
        <v>170244.81409999999</v>
      </c>
      <c r="J1223" s="824">
        <v>127741.4822</v>
      </c>
      <c r="K1223" s="824">
        <v>223547.59390000001</v>
      </c>
      <c r="L1223" s="824">
        <v>155645.09239999999</v>
      </c>
      <c r="M1223" s="824">
        <v>272378.9118</v>
      </c>
      <c r="N1223" s="824">
        <v>191465.82180000001</v>
      </c>
      <c r="O1223" s="824">
        <v>335065.18810000003</v>
      </c>
      <c r="P1223" s="824">
        <v>227622.21960000001</v>
      </c>
      <c r="Q1223" s="824">
        <v>398338.88419999997</v>
      </c>
      <c r="R1223" s="824">
        <v>250973.1102</v>
      </c>
      <c r="S1223" s="824">
        <v>439202.94290000002</v>
      </c>
      <c r="T1223" s="824">
        <v>273099.74190000002</v>
      </c>
      <c r="U1223" s="824">
        <v>477924.54849999998</v>
      </c>
    </row>
    <row r="1224" spans="1:21" ht="14.5">
      <c r="A1224" s="823" t="s">
        <v>1185</v>
      </c>
      <c r="B1224" s="823" t="s">
        <v>312</v>
      </c>
      <c r="C1224" s="823" t="s">
        <v>335</v>
      </c>
      <c r="D1224" s="823" t="s">
        <v>493</v>
      </c>
      <c r="E1224" s="823" t="s">
        <v>341</v>
      </c>
      <c r="F1224" s="823" t="s">
        <v>1181</v>
      </c>
      <c r="G1224" s="823" t="s">
        <v>44</v>
      </c>
      <c r="H1224" s="824">
        <v>85442.223199999993</v>
      </c>
      <c r="I1224" s="824">
        <v>149523.89069999999</v>
      </c>
      <c r="J1224" s="824">
        <v>116231.4513</v>
      </c>
      <c r="K1224" s="824">
        <v>203405.0398</v>
      </c>
      <c r="L1224" s="824">
        <v>146939.22210000001</v>
      </c>
      <c r="M1224" s="824">
        <v>257143.63879999999</v>
      </c>
      <c r="N1224" s="824">
        <v>193409.9069</v>
      </c>
      <c r="O1224" s="824">
        <v>338467.3371</v>
      </c>
      <c r="P1224" s="824">
        <v>239410.14369999999</v>
      </c>
      <c r="Q1224" s="824">
        <v>418967.7513</v>
      </c>
      <c r="R1224" s="824">
        <v>269554.24810000003</v>
      </c>
      <c r="S1224" s="824">
        <v>471719.93420000002</v>
      </c>
      <c r="T1224" s="824">
        <v>299280.17660000001</v>
      </c>
      <c r="U1224" s="824">
        <v>523740.30900000001</v>
      </c>
    </row>
    <row r="1225" spans="1:21" ht="14.5">
      <c r="A1225" s="823" t="s">
        <v>1185</v>
      </c>
      <c r="B1225" s="823" t="s">
        <v>312</v>
      </c>
      <c r="C1225" s="823" t="s">
        <v>335</v>
      </c>
      <c r="D1225" s="823" t="s">
        <v>493</v>
      </c>
      <c r="E1225" s="823" t="s">
        <v>341</v>
      </c>
      <c r="F1225" s="823" t="s">
        <v>1182</v>
      </c>
      <c r="G1225" s="823" t="s">
        <v>21</v>
      </c>
      <c r="H1225" s="824">
        <v>95789.253100000002</v>
      </c>
      <c r="I1225" s="824">
        <v>153262.80720000001</v>
      </c>
      <c r="J1225" s="824">
        <v>134104.95439999999</v>
      </c>
      <c r="K1225" s="824">
        <v>214567.93</v>
      </c>
      <c r="L1225" s="824">
        <v>172420.65549999999</v>
      </c>
      <c r="M1225" s="824">
        <v>275873.05300000001</v>
      </c>
      <c r="N1225" s="824">
        <v>229894.20740000001</v>
      </c>
      <c r="O1225" s="824">
        <v>367830.73739999998</v>
      </c>
      <c r="P1225" s="824">
        <v>287367.75919999997</v>
      </c>
      <c r="Q1225" s="824">
        <v>459788.4216</v>
      </c>
      <c r="R1225" s="824">
        <v>325683.46049999999</v>
      </c>
      <c r="S1225" s="824">
        <v>521093.54450000002</v>
      </c>
      <c r="T1225" s="824">
        <v>363999.1617</v>
      </c>
      <c r="U1225" s="824">
        <v>582398.66740000003</v>
      </c>
    </row>
    <row r="1226" spans="1:21" ht="14.5">
      <c r="A1226" s="823" t="s">
        <v>1185</v>
      </c>
      <c r="B1226" s="823" t="s">
        <v>312</v>
      </c>
      <c r="C1226" s="823" t="s">
        <v>335</v>
      </c>
      <c r="D1226" s="823" t="s">
        <v>493</v>
      </c>
      <c r="E1226" s="823" t="s">
        <v>758</v>
      </c>
      <c r="F1226" s="823" t="s">
        <v>1179</v>
      </c>
      <c r="G1226" s="823" t="s">
        <v>165</v>
      </c>
      <c r="H1226" s="824">
        <v>111963.7499</v>
      </c>
      <c r="I1226" s="824">
        <v>195936.56229999999</v>
      </c>
      <c r="J1226" s="824">
        <v>145687.584</v>
      </c>
      <c r="K1226" s="824">
        <v>254953.27189999999</v>
      </c>
      <c r="L1226" s="824">
        <v>175313.484</v>
      </c>
      <c r="M1226" s="824">
        <v>306798.59710000001</v>
      </c>
      <c r="N1226" s="824">
        <v>210853.8002</v>
      </c>
      <c r="O1226" s="824">
        <v>368994.15029999998</v>
      </c>
      <c r="P1226" s="824">
        <v>248467.09529999999</v>
      </c>
      <c r="Q1226" s="824">
        <v>434817.4167</v>
      </c>
      <c r="R1226" s="824">
        <v>272375.29229999997</v>
      </c>
      <c r="S1226" s="824">
        <v>476656.76150000002</v>
      </c>
      <c r="T1226" s="824">
        <v>295535.53840000002</v>
      </c>
      <c r="U1226" s="824">
        <v>517187.1923</v>
      </c>
    </row>
    <row r="1227" spans="1:21" ht="14.5">
      <c r="A1227" s="823" t="s">
        <v>1185</v>
      </c>
      <c r="B1227" s="823" t="s">
        <v>312</v>
      </c>
      <c r="C1227" s="823" t="s">
        <v>335</v>
      </c>
      <c r="D1227" s="823" t="s">
        <v>493</v>
      </c>
      <c r="E1227" s="823" t="s">
        <v>758</v>
      </c>
      <c r="F1227" s="823" t="s">
        <v>1180</v>
      </c>
      <c r="G1227" s="823" t="s">
        <v>19</v>
      </c>
      <c r="H1227" s="824">
        <v>98017.124500000005</v>
      </c>
      <c r="I1227" s="824">
        <v>171529.96789999999</v>
      </c>
      <c r="J1227" s="824">
        <v>128871.9385</v>
      </c>
      <c r="K1227" s="824">
        <v>225525.89240000001</v>
      </c>
      <c r="L1227" s="824">
        <v>157177.17860000001</v>
      </c>
      <c r="M1227" s="824">
        <v>275060.0625</v>
      </c>
      <c r="N1227" s="824">
        <v>193639.67970000001</v>
      </c>
      <c r="O1227" s="824">
        <v>338869.43949999998</v>
      </c>
      <c r="P1227" s="824">
        <v>230364.94469999999</v>
      </c>
      <c r="Q1227" s="824">
        <v>403138.65330000001</v>
      </c>
      <c r="R1227" s="824">
        <v>254085.2893</v>
      </c>
      <c r="S1227" s="824">
        <v>444649.25630000001</v>
      </c>
      <c r="T1227" s="824">
        <v>276607.9754</v>
      </c>
      <c r="U1227" s="824">
        <v>484063.95699999999</v>
      </c>
    </row>
    <row r="1228" spans="1:21" ht="14.5">
      <c r="A1228" s="823" t="s">
        <v>1185</v>
      </c>
      <c r="B1228" s="823" t="s">
        <v>312</v>
      </c>
      <c r="C1228" s="823" t="s">
        <v>335</v>
      </c>
      <c r="D1228" s="823" t="s">
        <v>493</v>
      </c>
      <c r="E1228" s="823" t="s">
        <v>758</v>
      </c>
      <c r="F1228" s="823" t="s">
        <v>1181</v>
      </c>
      <c r="G1228" s="823" t="s">
        <v>44</v>
      </c>
      <c r="H1228" s="824">
        <v>85623.488800000006</v>
      </c>
      <c r="I1228" s="824">
        <v>149841.1053</v>
      </c>
      <c r="J1228" s="824">
        <v>116331.2383</v>
      </c>
      <c r="K1228" s="824">
        <v>203579.66709999999</v>
      </c>
      <c r="L1228" s="824">
        <v>146953.82810000001</v>
      </c>
      <c r="M1228" s="824">
        <v>257169.19930000001</v>
      </c>
      <c r="N1228" s="824">
        <v>193315.33350000001</v>
      </c>
      <c r="O1228" s="824">
        <v>338301.83360000001</v>
      </c>
      <c r="P1228" s="824">
        <v>239185.0068</v>
      </c>
      <c r="Q1228" s="824">
        <v>418573.76189999998</v>
      </c>
      <c r="R1228" s="824">
        <v>269218.3089</v>
      </c>
      <c r="S1228" s="824">
        <v>471132.04070000001</v>
      </c>
      <c r="T1228" s="824">
        <v>298814.42719999998</v>
      </c>
      <c r="U1228" s="824">
        <v>522925.2475</v>
      </c>
    </row>
    <row r="1229" spans="1:21" ht="14.5">
      <c r="A1229" s="823" t="s">
        <v>1185</v>
      </c>
      <c r="B1229" s="823" t="s">
        <v>312</v>
      </c>
      <c r="C1229" s="823" t="s">
        <v>335</v>
      </c>
      <c r="D1229" s="823" t="s">
        <v>493</v>
      </c>
      <c r="E1229" s="823" t="s">
        <v>758</v>
      </c>
      <c r="F1229" s="823" t="s">
        <v>1182</v>
      </c>
      <c r="G1229" s="823" t="s">
        <v>21</v>
      </c>
      <c r="H1229" s="824">
        <v>97008.915999999997</v>
      </c>
      <c r="I1229" s="824">
        <v>155214.26790000001</v>
      </c>
      <c r="J1229" s="824">
        <v>135812.48240000001</v>
      </c>
      <c r="K1229" s="824">
        <v>217299.9749</v>
      </c>
      <c r="L1229" s="824">
        <v>174616.04870000001</v>
      </c>
      <c r="M1229" s="824">
        <v>279385.68209999998</v>
      </c>
      <c r="N1229" s="824">
        <v>232821.3982</v>
      </c>
      <c r="O1229" s="824">
        <v>372514.2427</v>
      </c>
      <c r="P1229" s="824">
        <v>291026.74780000001</v>
      </c>
      <c r="Q1229" s="824">
        <v>465642.80339999998</v>
      </c>
      <c r="R1229" s="824">
        <v>329830.31420000002</v>
      </c>
      <c r="S1229" s="824">
        <v>527728.51060000004</v>
      </c>
      <c r="T1229" s="824">
        <v>368633.88059999997</v>
      </c>
      <c r="U1229" s="824">
        <v>589814.21770000004</v>
      </c>
    </row>
    <row r="1230" spans="1:21" ht="14.5">
      <c r="A1230" s="823" t="s">
        <v>1185</v>
      </c>
      <c r="B1230" s="823" t="s">
        <v>312</v>
      </c>
      <c r="C1230" s="823" t="s">
        <v>335</v>
      </c>
      <c r="D1230" s="823" t="s">
        <v>493</v>
      </c>
      <c r="E1230" s="823" t="s">
        <v>1099</v>
      </c>
      <c r="F1230" s="823" t="s">
        <v>1179</v>
      </c>
      <c r="G1230" s="823" t="s">
        <v>165</v>
      </c>
      <c r="H1230" s="824">
        <v>108797.1741</v>
      </c>
      <c r="I1230" s="824">
        <v>190395.0546</v>
      </c>
      <c r="J1230" s="824">
        <v>141591.52230000001</v>
      </c>
      <c r="K1230" s="824">
        <v>247785.16390000001</v>
      </c>
      <c r="L1230" s="824">
        <v>170401.19699999999</v>
      </c>
      <c r="M1230" s="824">
        <v>298202.09470000002</v>
      </c>
      <c r="N1230" s="824">
        <v>204972.92809999999</v>
      </c>
      <c r="O1230" s="824">
        <v>358702.62420000002</v>
      </c>
      <c r="P1230" s="824">
        <v>241555.05900000001</v>
      </c>
      <c r="Q1230" s="824">
        <v>422721.35320000001</v>
      </c>
      <c r="R1230" s="824">
        <v>264806.04800000001</v>
      </c>
      <c r="S1230" s="824">
        <v>463410.58399999997</v>
      </c>
      <c r="T1230" s="824">
        <v>287341.68550000002</v>
      </c>
      <c r="U1230" s="824">
        <v>502847.9497</v>
      </c>
    </row>
    <row r="1231" spans="1:21" ht="14.5">
      <c r="A1231" s="823" t="s">
        <v>1185</v>
      </c>
      <c r="B1231" s="823" t="s">
        <v>312</v>
      </c>
      <c r="C1231" s="823" t="s">
        <v>335</v>
      </c>
      <c r="D1231" s="823" t="s">
        <v>493</v>
      </c>
      <c r="E1231" s="823" t="s">
        <v>1099</v>
      </c>
      <c r="F1231" s="823" t="s">
        <v>1180</v>
      </c>
      <c r="G1231" s="823" t="s">
        <v>19</v>
      </c>
      <c r="H1231" s="824">
        <v>95153.736799999999</v>
      </c>
      <c r="I1231" s="824">
        <v>166519.03940000001</v>
      </c>
      <c r="J1231" s="824">
        <v>125141.435</v>
      </c>
      <c r="K1231" s="824">
        <v>218997.51120000001</v>
      </c>
      <c r="L1231" s="824">
        <v>152659.15969999999</v>
      </c>
      <c r="M1231" s="824">
        <v>267153.52960000001</v>
      </c>
      <c r="N1231" s="824">
        <v>188133.02840000001</v>
      </c>
      <c r="O1231" s="824">
        <v>329232.79969999997</v>
      </c>
      <c r="P1231" s="824">
        <v>223846.43429999999</v>
      </c>
      <c r="Q1231" s="824">
        <v>391731.26</v>
      </c>
      <c r="R1231" s="824">
        <v>246913.65460000001</v>
      </c>
      <c r="S1231" s="824">
        <v>432098.89549999998</v>
      </c>
      <c r="T1231" s="824">
        <v>268825.59210000001</v>
      </c>
      <c r="U1231" s="824">
        <v>470444.78619999997</v>
      </c>
    </row>
    <row r="1232" spans="1:21" ht="14.5">
      <c r="A1232" s="823" t="s">
        <v>1185</v>
      </c>
      <c r="B1232" s="823" t="s">
        <v>312</v>
      </c>
      <c r="C1232" s="823" t="s">
        <v>335</v>
      </c>
      <c r="D1232" s="823" t="s">
        <v>493</v>
      </c>
      <c r="E1232" s="823" t="s">
        <v>1099</v>
      </c>
      <c r="F1232" s="823" t="s">
        <v>1181</v>
      </c>
      <c r="G1232" s="823" t="s">
        <v>44</v>
      </c>
      <c r="H1232" s="824">
        <v>83026.567999999999</v>
      </c>
      <c r="I1232" s="824">
        <v>145296.49400000001</v>
      </c>
      <c r="J1232" s="824">
        <v>112772.54180000001</v>
      </c>
      <c r="K1232" s="824">
        <v>197351.94810000001</v>
      </c>
      <c r="L1232" s="824">
        <v>142435.20699999999</v>
      </c>
      <c r="M1232" s="824">
        <v>249261.61230000001</v>
      </c>
      <c r="N1232" s="824">
        <v>187347.5294</v>
      </c>
      <c r="O1232" s="824">
        <v>327858.1765</v>
      </c>
      <c r="P1232" s="824">
        <v>231778.71170000001</v>
      </c>
      <c r="Q1232" s="824">
        <v>405612.74560000002</v>
      </c>
      <c r="R1232" s="824">
        <v>260864.9</v>
      </c>
      <c r="S1232" s="824">
        <v>456513.57510000002</v>
      </c>
      <c r="T1232" s="824">
        <v>289523.40830000001</v>
      </c>
      <c r="U1232" s="824">
        <v>506665.96460000001</v>
      </c>
    </row>
    <row r="1233" spans="1:21" ht="14.5">
      <c r="A1233" s="823" t="s">
        <v>1185</v>
      </c>
      <c r="B1233" s="823" t="s">
        <v>312</v>
      </c>
      <c r="C1233" s="823" t="s">
        <v>335</v>
      </c>
      <c r="D1233" s="823" t="s">
        <v>493</v>
      </c>
      <c r="E1233" s="823" t="s">
        <v>1099</v>
      </c>
      <c r="F1233" s="823" t="s">
        <v>1182</v>
      </c>
      <c r="G1233" s="823" t="s">
        <v>21</v>
      </c>
      <c r="H1233" s="824">
        <v>94277.340200000006</v>
      </c>
      <c r="I1233" s="824">
        <v>150843.74660000001</v>
      </c>
      <c r="J1233" s="824">
        <v>131988.27619999999</v>
      </c>
      <c r="K1233" s="824">
        <v>211181.2451</v>
      </c>
      <c r="L1233" s="824">
        <v>169699.21239999999</v>
      </c>
      <c r="M1233" s="824">
        <v>271518.7439</v>
      </c>
      <c r="N1233" s="824">
        <v>226265.6165</v>
      </c>
      <c r="O1233" s="824">
        <v>362024.99170000001</v>
      </c>
      <c r="P1233" s="824">
        <v>282832.02059999999</v>
      </c>
      <c r="Q1233" s="824">
        <v>452531.23969999998</v>
      </c>
      <c r="R1233" s="824">
        <v>320542.95669999998</v>
      </c>
      <c r="S1233" s="824">
        <v>512868.73830000003</v>
      </c>
      <c r="T1233" s="824">
        <v>358253.89270000003</v>
      </c>
      <c r="U1233" s="824">
        <v>573206.23699999996</v>
      </c>
    </row>
    <row r="1234" spans="1:21" ht="14.5">
      <c r="A1234" s="823" t="s">
        <v>1185</v>
      </c>
      <c r="B1234" s="823" t="s">
        <v>312</v>
      </c>
      <c r="C1234" s="823" t="s">
        <v>335</v>
      </c>
      <c r="D1234" s="823" t="s">
        <v>493</v>
      </c>
      <c r="E1234" s="823" t="s">
        <v>342</v>
      </c>
      <c r="F1234" s="823" t="s">
        <v>1179</v>
      </c>
      <c r="G1234" s="823" t="s">
        <v>165</v>
      </c>
      <c r="H1234" s="824">
        <v>110669.3222</v>
      </c>
      <c r="I1234" s="824">
        <v>193671.31400000001</v>
      </c>
      <c r="J1234" s="824">
        <v>143965.4754</v>
      </c>
      <c r="K1234" s="824">
        <v>251939.58199999999</v>
      </c>
      <c r="L1234" s="824">
        <v>173215.17480000001</v>
      </c>
      <c r="M1234" s="824">
        <v>303126.55589999998</v>
      </c>
      <c r="N1234" s="824">
        <v>208287.71489999999</v>
      </c>
      <c r="O1234" s="824">
        <v>364503.5012</v>
      </c>
      <c r="P1234" s="824">
        <v>245415.41399999999</v>
      </c>
      <c r="Q1234" s="824">
        <v>429476.97460000002</v>
      </c>
      <c r="R1234" s="824">
        <v>269017.70049999998</v>
      </c>
      <c r="S1234" s="824">
        <v>470780.97580000001</v>
      </c>
      <c r="T1234" s="824">
        <v>291862.87849999999</v>
      </c>
      <c r="U1234" s="824">
        <v>510760.03730000003</v>
      </c>
    </row>
    <row r="1235" spans="1:21" ht="14.5">
      <c r="A1235" s="823" t="s">
        <v>1185</v>
      </c>
      <c r="B1235" s="823" t="s">
        <v>312</v>
      </c>
      <c r="C1235" s="823" t="s">
        <v>335</v>
      </c>
      <c r="D1235" s="823" t="s">
        <v>493</v>
      </c>
      <c r="E1235" s="823" t="s">
        <v>342</v>
      </c>
      <c r="F1235" s="823" t="s">
        <v>1180</v>
      </c>
      <c r="G1235" s="823" t="s">
        <v>19</v>
      </c>
      <c r="H1235" s="824">
        <v>97025.884999999995</v>
      </c>
      <c r="I1235" s="824">
        <v>169795.29870000001</v>
      </c>
      <c r="J1235" s="824">
        <v>127515.3882</v>
      </c>
      <c r="K1235" s="824">
        <v>223151.92929999999</v>
      </c>
      <c r="L1235" s="824">
        <v>155473.13759999999</v>
      </c>
      <c r="M1235" s="824">
        <v>272077.99070000002</v>
      </c>
      <c r="N1235" s="824">
        <v>191447.81529999999</v>
      </c>
      <c r="O1235" s="824">
        <v>335033.67660000001</v>
      </c>
      <c r="P1235" s="824">
        <v>227706.78940000001</v>
      </c>
      <c r="Q1235" s="824">
        <v>398486.88130000001</v>
      </c>
      <c r="R1235" s="824">
        <v>251125.307</v>
      </c>
      <c r="S1235" s="824">
        <v>439469.28730000003</v>
      </c>
      <c r="T1235" s="824">
        <v>273346.78509999998</v>
      </c>
      <c r="U1235" s="824">
        <v>478356.8738</v>
      </c>
    </row>
    <row r="1236" spans="1:21" ht="14.5">
      <c r="A1236" s="823" t="s">
        <v>1185</v>
      </c>
      <c r="B1236" s="823" t="s">
        <v>312</v>
      </c>
      <c r="C1236" s="823" t="s">
        <v>335</v>
      </c>
      <c r="D1236" s="823" t="s">
        <v>493</v>
      </c>
      <c r="E1236" s="823" t="s">
        <v>342</v>
      </c>
      <c r="F1236" s="823" t="s">
        <v>1181</v>
      </c>
      <c r="G1236" s="823" t="s">
        <v>44</v>
      </c>
      <c r="H1236" s="824">
        <v>84906.281799999997</v>
      </c>
      <c r="I1236" s="824">
        <v>148585.99309999999</v>
      </c>
      <c r="J1236" s="824">
        <v>115404.14109999999</v>
      </c>
      <c r="K1236" s="824">
        <v>201957.24679999999</v>
      </c>
      <c r="L1236" s="824">
        <v>145818.69190000001</v>
      </c>
      <c r="M1236" s="824">
        <v>255182.7107</v>
      </c>
      <c r="N1236" s="824">
        <v>191858.8425</v>
      </c>
      <c r="O1236" s="824">
        <v>335752.97440000001</v>
      </c>
      <c r="P1236" s="824">
        <v>237417.85320000001</v>
      </c>
      <c r="Q1236" s="824">
        <v>415481.24300000002</v>
      </c>
      <c r="R1236" s="824">
        <v>267255.92690000002</v>
      </c>
      <c r="S1236" s="824">
        <v>467697.87219999998</v>
      </c>
      <c r="T1236" s="824">
        <v>296666.32079999999</v>
      </c>
      <c r="U1236" s="824">
        <v>519166.0613</v>
      </c>
    </row>
    <row r="1237" spans="1:21" ht="14.5">
      <c r="A1237" s="823" t="s">
        <v>1185</v>
      </c>
      <c r="B1237" s="823" t="s">
        <v>312</v>
      </c>
      <c r="C1237" s="823" t="s">
        <v>335</v>
      </c>
      <c r="D1237" s="823" t="s">
        <v>493</v>
      </c>
      <c r="E1237" s="823" t="s">
        <v>342</v>
      </c>
      <c r="F1237" s="823" t="s">
        <v>1182</v>
      </c>
      <c r="G1237" s="823" t="s">
        <v>21</v>
      </c>
      <c r="H1237" s="824">
        <v>95868.645999999993</v>
      </c>
      <c r="I1237" s="824">
        <v>153389.83590000001</v>
      </c>
      <c r="J1237" s="824">
        <v>134216.10440000001</v>
      </c>
      <c r="K1237" s="824">
        <v>214745.77009999999</v>
      </c>
      <c r="L1237" s="824">
        <v>172563.56280000001</v>
      </c>
      <c r="M1237" s="824">
        <v>276101.7046</v>
      </c>
      <c r="N1237" s="824">
        <v>230084.75030000001</v>
      </c>
      <c r="O1237" s="824">
        <v>368135.60600000003</v>
      </c>
      <c r="P1237" s="824">
        <v>287605.93790000002</v>
      </c>
      <c r="Q1237" s="824">
        <v>460169.5074</v>
      </c>
      <c r="R1237" s="824">
        <v>325953.39630000002</v>
      </c>
      <c r="S1237" s="824">
        <v>521525.44189999998</v>
      </c>
      <c r="T1237" s="824">
        <v>364300.85470000003</v>
      </c>
      <c r="U1237" s="824">
        <v>582881.37620000006</v>
      </c>
    </row>
    <row r="1238" spans="1:21" ht="14.5">
      <c r="A1238" s="823" t="s">
        <v>1185</v>
      </c>
      <c r="B1238" s="823" t="s">
        <v>312</v>
      </c>
      <c r="C1238" s="823" t="s">
        <v>335</v>
      </c>
      <c r="D1238" s="823" t="s">
        <v>493</v>
      </c>
      <c r="E1238" s="823" t="s">
        <v>343</v>
      </c>
      <c r="F1238" s="823" t="s">
        <v>1179</v>
      </c>
      <c r="G1238" s="823" t="s">
        <v>165</v>
      </c>
      <c r="H1238" s="824">
        <v>104197.1995</v>
      </c>
      <c r="I1238" s="824">
        <v>182345.09909999999</v>
      </c>
      <c r="J1238" s="824">
        <v>135354.9535</v>
      </c>
      <c r="K1238" s="824">
        <v>236871.1685</v>
      </c>
      <c r="L1238" s="824">
        <v>162723.65340000001</v>
      </c>
      <c r="M1238" s="824">
        <v>284766.39350000001</v>
      </c>
      <c r="N1238" s="824">
        <v>195457.31940000001</v>
      </c>
      <c r="O1238" s="824">
        <v>342050.3089</v>
      </c>
      <c r="P1238" s="824">
        <v>230157.04440000001</v>
      </c>
      <c r="Q1238" s="824">
        <v>402774.82760000002</v>
      </c>
      <c r="R1238" s="824">
        <v>252229.7813</v>
      </c>
      <c r="S1238" s="824">
        <v>441402.11729999998</v>
      </c>
      <c r="T1238" s="824">
        <v>273499.62239999999</v>
      </c>
      <c r="U1238" s="824">
        <v>478624.33919999999</v>
      </c>
    </row>
    <row r="1239" spans="1:21" ht="14.5">
      <c r="A1239" s="823" t="s">
        <v>1185</v>
      </c>
      <c r="B1239" s="823" t="s">
        <v>312</v>
      </c>
      <c r="C1239" s="823" t="s">
        <v>335</v>
      </c>
      <c r="D1239" s="823" t="s">
        <v>493</v>
      </c>
      <c r="E1239" s="823" t="s">
        <v>343</v>
      </c>
      <c r="F1239" s="823" t="s">
        <v>1180</v>
      </c>
      <c r="G1239" s="823" t="s">
        <v>19</v>
      </c>
      <c r="H1239" s="824">
        <v>92069.699200000003</v>
      </c>
      <c r="I1239" s="824">
        <v>161121.9736</v>
      </c>
      <c r="J1239" s="824">
        <v>120732.6531</v>
      </c>
      <c r="K1239" s="824">
        <v>211282.14290000001</v>
      </c>
      <c r="L1239" s="824">
        <v>146952.95300000001</v>
      </c>
      <c r="M1239" s="824">
        <v>257167.6678</v>
      </c>
      <c r="N1239" s="824">
        <v>180488.5191</v>
      </c>
      <c r="O1239" s="824">
        <v>315854.90830000001</v>
      </c>
      <c r="P1239" s="824">
        <v>214416.04389999999</v>
      </c>
      <c r="Q1239" s="824">
        <v>375228.07699999999</v>
      </c>
      <c r="R1239" s="824">
        <v>236325.43090000001</v>
      </c>
      <c r="S1239" s="824">
        <v>413569.50410000002</v>
      </c>
      <c r="T1239" s="824">
        <v>257040.872</v>
      </c>
      <c r="U1239" s="824">
        <v>449821.52590000001</v>
      </c>
    </row>
    <row r="1240" spans="1:21" ht="14.5">
      <c r="A1240" s="823" t="s">
        <v>1185</v>
      </c>
      <c r="B1240" s="823" t="s">
        <v>312</v>
      </c>
      <c r="C1240" s="823" t="s">
        <v>335</v>
      </c>
      <c r="D1240" s="823" t="s">
        <v>493</v>
      </c>
      <c r="E1240" s="823" t="s">
        <v>343</v>
      </c>
      <c r="F1240" s="823" t="s">
        <v>1181</v>
      </c>
      <c r="G1240" s="823" t="s">
        <v>44</v>
      </c>
      <c r="H1240" s="824">
        <v>81320.255600000004</v>
      </c>
      <c r="I1240" s="824">
        <v>142310.4472</v>
      </c>
      <c r="J1240" s="824">
        <v>110768.66559999999</v>
      </c>
      <c r="K1240" s="824">
        <v>193845.16500000001</v>
      </c>
      <c r="L1240" s="824">
        <v>140143.0238</v>
      </c>
      <c r="M1240" s="824">
        <v>245250.2916</v>
      </c>
      <c r="N1240" s="824">
        <v>184576.4051</v>
      </c>
      <c r="O1240" s="824">
        <v>323008.70880000002</v>
      </c>
      <c r="P1240" s="824">
        <v>228582.10630000001</v>
      </c>
      <c r="Q1240" s="824">
        <v>400018.68599999999</v>
      </c>
      <c r="R1240" s="824">
        <v>257444.0404</v>
      </c>
      <c r="S1240" s="824">
        <v>450527.07069999998</v>
      </c>
      <c r="T1240" s="824">
        <v>285925.81449999998</v>
      </c>
      <c r="U1240" s="824">
        <v>500370.17540000001</v>
      </c>
    </row>
    <row r="1241" spans="1:21" ht="14.5">
      <c r="A1241" s="823" t="s">
        <v>1185</v>
      </c>
      <c r="B1241" s="823" t="s">
        <v>312</v>
      </c>
      <c r="C1241" s="823" t="s">
        <v>335</v>
      </c>
      <c r="D1241" s="823" t="s">
        <v>493</v>
      </c>
      <c r="E1241" s="823" t="s">
        <v>343</v>
      </c>
      <c r="F1241" s="823" t="s">
        <v>1182</v>
      </c>
      <c r="G1241" s="823" t="s">
        <v>21</v>
      </c>
      <c r="H1241" s="824">
        <v>90167.309800000003</v>
      </c>
      <c r="I1241" s="824">
        <v>144267.69769999999</v>
      </c>
      <c r="J1241" s="824">
        <v>126234.23360000001</v>
      </c>
      <c r="K1241" s="824">
        <v>201974.77669999999</v>
      </c>
      <c r="L1241" s="824">
        <v>162301.15760000001</v>
      </c>
      <c r="M1241" s="824">
        <v>259681.8559</v>
      </c>
      <c r="N1241" s="824">
        <v>216401.54329999999</v>
      </c>
      <c r="O1241" s="824">
        <v>346242.47450000001</v>
      </c>
      <c r="P1241" s="824">
        <v>270501.92920000001</v>
      </c>
      <c r="Q1241" s="824">
        <v>432803.0931</v>
      </c>
      <c r="R1241" s="824">
        <v>306568.85310000001</v>
      </c>
      <c r="S1241" s="824">
        <v>490510.17229999998</v>
      </c>
      <c r="T1241" s="824">
        <v>342635.777</v>
      </c>
      <c r="U1241" s="824">
        <v>548217.25139999995</v>
      </c>
    </row>
    <row r="1242" spans="1:21" ht="14.5">
      <c r="A1242" s="823" t="s">
        <v>1185</v>
      </c>
      <c r="B1242" s="823" t="s">
        <v>312</v>
      </c>
      <c r="C1242" s="823" t="s">
        <v>335</v>
      </c>
      <c r="D1242" s="823" t="s">
        <v>493</v>
      </c>
      <c r="E1242" s="823" t="s">
        <v>443</v>
      </c>
      <c r="F1242" s="823" t="s">
        <v>1179</v>
      </c>
      <c r="G1242" s="823" t="s">
        <v>165</v>
      </c>
      <c r="H1242" s="824">
        <v>111386.0255</v>
      </c>
      <c r="I1242" s="824">
        <v>194925.54449999999</v>
      </c>
      <c r="J1242" s="824">
        <v>145035.7341</v>
      </c>
      <c r="K1242" s="824">
        <v>253812.53460000001</v>
      </c>
      <c r="L1242" s="824">
        <v>174597.80919999999</v>
      </c>
      <c r="M1242" s="824">
        <v>305546.16619999998</v>
      </c>
      <c r="N1242" s="824">
        <v>210105.09090000001</v>
      </c>
      <c r="O1242" s="824">
        <v>367683.90909999999</v>
      </c>
      <c r="P1242" s="824">
        <v>247658.4123</v>
      </c>
      <c r="Q1242" s="824">
        <v>433402.22159999999</v>
      </c>
      <c r="R1242" s="824">
        <v>271521.22169999999</v>
      </c>
      <c r="S1242" s="824">
        <v>475162.13789999997</v>
      </c>
      <c r="T1242" s="824">
        <v>294686.99459999998</v>
      </c>
      <c r="U1242" s="824">
        <v>515702.24040000001</v>
      </c>
    </row>
    <row r="1243" spans="1:21" ht="14.5">
      <c r="A1243" s="823" t="s">
        <v>1185</v>
      </c>
      <c r="B1243" s="823" t="s">
        <v>312</v>
      </c>
      <c r="C1243" s="823" t="s">
        <v>335</v>
      </c>
      <c r="D1243" s="823" t="s">
        <v>493</v>
      </c>
      <c r="E1243" s="823" t="s">
        <v>443</v>
      </c>
      <c r="F1243" s="823" t="s">
        <v>1180</v>
      </c>
      <c r="G1243" s="823" t="s">
        <v>19</v>
      </c>
      <c r="H1243" s="824">
        <v>97136.212899999999</v>
      </c>
      <c r="I1243" s="824">
        <v>169988.3725</v>
      </c>
      <c r="J1243" s="824">
        <v>127854.5315</v>
      </c>
      <c r="K1243" s="824">
        <v>223745.43</v>
      </c>
      <c r="L1243" s="824">
        <v>156067.2366</v>
      </c>
      <c r="M1243" s="824">
        <v>273117.66409999999</v>
      </c>
      <c r="N1243" s="824">
        <v>192516.75080000001</v>
      </c>
      <c r="O1243" s="824">
        <v>336904.31390000001</v>
      </c>
      <c r="P1243" s="824">
        <v>229162.7372</v>
      </c>
      <c r="Q1243" s="824">
        <v>401034.79009999998</v>
      </c>
      <c r="R1243" s="824">
        <v>252833.6103</v>
      </c>
      <c r="S1243" s="824">
        <v>442458.81800000003</v>
      </c>
      <c r="T1243" s="824">
        <v>275347.9632</v>
      </c>
      <c r="U1243" s="824">
        <v>481858.93550000002</v>
      </c>
    </row>
    <row r="1244" spans="1:21" ht="14.5">
      <c r="A1244" s="823" t="s">
        <v>1185</v>
      </c>
      <c r="B1244" s="823" t="s">
        <v>312</v>
      </c>
      <c r="C1244" s="823" t="s">
        <v>335</v>
      </c>
      <c r="D1244" s="823" t="s">
        <v>493</v>
      </c>
      <c r="E1244" s="823" t="s">
        <v>443</v>
      </c>
      <c r="F1244" s="823" t="s">
        <v>1181</v>
      </c>
      <c r="G1244" s="823" t="s">
        <v>44</v>
      </c>
      <c r="H1244" s="824">
        <v>84460.979800000001</v>
      </c>
      <c r="I1244" s="824">
        <v>147806.71470000001</v>
      </c>
      <c r="J1244" s="824">
        <v>114626.73360000001</v>
      </c>
      <c r="K1244" s="824">
        <v>200596.7838</v>
      </c>
      <c r="L1244" s="824">
        <v>144705.47630000001</v>
      </c>
      <c r="M1244" s="824">
        <v>253234.5834</v>
      </c>
      <c r="N1244" s="824">
        <v>190260.50700000001</v>
      </c>
      <c r="O1244" s="824">
        <v>332955.8873</v>
      </c>
      <c r="P1244" s="824">
        <v>235313.01370000001</v>
      </c>
      <c r="Q1244" s="824">
        <v>411797.77399999998</v>
      </c>
      <c r="R1244" s="824">
        <v>264789.65820000001</v>
      </c>
      <c r="S1244" s="824">
        <v>463381.9019</v>
      </c>
      <c r="T1244" s="824">
        <v>293819.61469999998</v>
      </c>
      <c r="U1244" s="824">
        <v>514184.32569999999</v>
      </c>
    </row>
    <row r="1245" spans="1:21" ht="14.5">
      <c r="A1245" s="823" t="s">
        <v>1185</v>
      </c>
      <c r="B1245" s="823" t="s">
        <v>312</v>
      </c>
      <c r="C1245" s="823" t="s">
        <v>335</v>
      </c>
      <c r="D1245" s="823" t="s">
        <v>493</v>
      </c>
      <c r="E1245" s="823" t="s">
        <v>443</v>
      </c>
      <c r="F1245" s="823" t="s">
        <v>1182</v>
      </c>
      <c r="G1245" s="823" t="s">
        <v>21</v>
      </c>
      <c r="H1245" s="824">
        <v>96557.876699999993</v>
      </c>
      <c r="I1245" s="824">
        <v>154492.60509999999</v>
      </c>
      <c r="J1245" s="824">
        <v>135181.02739999999</v>
      </c>
      <c r="K1245" s="824">
        <v>216289.647</v>
      </c>
      <c r="L1245" s="824">
        <v>173804.17809999999</v>
      </c>
      <c r="M1245" s="824">
        <v>278086.68910000002</v>
      </c>
      <c r="N1245" s="824">
        <v>231738.90410000001</v>
      </c>
      <c r="O1245" s="824">
        <v>370782.25219999999</v>
      </c>
      <c r="P1245" s="824">
        <v>289673.63020000001</v>
      </c>
      <c r="Q1245" s="824">
        <v>463477.81520000001</v>
      </c>
      <c r="R1245" s="824">
        <v>328296.78090000001</v>
      </c>
      <c r="S1245" s="824">
        <v>525274.85730000003</v>
      </c>
      <c r="T1245" s="824">
        <v>366919.93160000001</v>
      </c>
      <c r="U1245" s="824">
        <v>587071.89930000005</v>
      </c>
    </row>
    <row r="1246" spans="1:21" ht="14.5">
      <c r="A1246" s="823" t="s">
        <v>1185</v>
      </c>
      <c r="B1246" s="823" t="s">
        <v>312</v>
      </c>
      <c r="C1246" s="823" t="s">
        <v>335</v>
      </c>
      <c r="D1246" s="823" t="s">
        <v>493</v>
      </c>
      <c r="E1246" s="823" t="s">
        <v>344</v>
      </c>
      <c r="F1246" s="823" t="s">
        <v>1179</v>
      </c>
      <c r="G1246" s="823" t="s">
        <v>165</v>
      </c>
      <c r="H1246" s="824">
        <v>111293.3754</v>
      </c>
      <c r="I1246" s="824">
        <v>194763.40700000001</v>
      </c>
      <c r="J1246" s="824">
        <v>144756.79790000001</v>
      </c>
      <c r="K1246" s="824">
        <v>253324.39629999999</v>
      </c>
      <c r="L1246" s="824">
        <v>174153.17300000001</v>
      </c>
      <c r="M1246" s="824">
        <v>304768.0527</v>
      </c>
      <c r="N1246" s="824">
        <v>209392.65040000001</v>
      </c>
      <c r="O1246" s="824">
        <v>366437.1384</v>
      </c>
      <c r="P1246" s="824">
        <v>246702.20680000001</v>
      </c>
      <c r="Q1246" s="824">
        <v>431728.86180000001</v>
      </c>
      <c r="R1246" s="824">
        <v>270421.59299999999</v>
      </c>
      <c r="S1246" s="824">
        <v>473237.78779999999</v>
      </c>
      <c r="T1246" s="824">
        <v>293369.95179999998</v>
      </c>
      <c r="U1246" s="824">
        <v>513397.41560000001</v>
      </c>
    </row>
    <row r="1247" spans="1:21" ht="14.5">
      <c r="A1247" s="823" t="s">
        <v>1185</v>
      </c>
      <c r="B1247" s="823" t="s">
        <v>312</v>
      </c>
      <c r="C1247" s="823" t="s">
        <v>335</v>
      </c>
      <c r="D1247" s="823" t="s">
        <v>493</v>
      </c>
      <c r="E1247" s="823" t="s">
        <v>344</v>
      </c>
      <c r="F1247" s="823" t="s">
        <v>1180</v>
      </c>
      <c r="G1247" s="823" t="s">
        <v>19</v>
      </c>
      <c r="H1247" s="824">
        <v>97649.938099999999</v>
      </c>
      <c r="I1247" s="824">
        <v>170887.39170000001</v>
      </c>
      <c r="J1247" s="824">
        <v>128306.71060000001</v>
      </c>
      <c r="K1247" s="824">
        <v>224536.74369999999</v>
      </c>
      <c r="L1247" s="824">
        <v>156411.13570000001</v>
      </c>
      <c r="M1247" s="824">
        <v>273719.48759999999</v>
      </c>
      <c r="N1247" s="824">
        <v>192552.75080000001</v>
      </c>
      <c r="O1247" s="824">
        <v>336967.3138</v>
      </c>
      <c r="P1247" s="824">
        <v>228993.58199999999</v>
      </c>
      <c r="Q1247" s="824">
        <v>400738.76850000001</v>
      </c>
      <c r="R1247" s="824">
        <v>252529.19949999999</v>
      </c>
      <c r="S1247" s="824">
        <v>441926.0992</v>
      </c>
      <c r="T1247" s="824">
        <v>274853.85830000002</v>
      </c>
      <c r="U1247" s="824">
        <v>480994.25209999998</v>
      </c>
    </row>
    <row r="1248" spans="1:21" ht="14.5">
      <c r="A1248" s="823" t="s">
        <v>1185</v>
      </c>
      <c r="B1248" s="823" t="s">
        <v>312</v>
      </c>
      <c r="C1248" s="823" t="s">
        <v>335</v>
      </c>
      <c r="D1248" s="823" t="s">
        <v>493</v>
      </c>
      <c r="E1248" s="823" t="s">
        <v>344</v>
      </c>
      <c r="F1248" s="823" t="s">
        <v>1181</v>
      </c>
      <c r="G1248" s="823" t="s">
        <v>44</v>
      </c>
      <c r="H1248" s="824">
        <v>85532.856799999994</v>
      </c>
      <c r="I1248" s="824">
        <v>149682.4994</v>
      </c>
      <c r="J1248" s="824">
        <v>116281.34600000001</v>
      </c>
      <c r="K1248" s="824">
        <v>203492.35560000001</v>
      </c>
      <c r="L1248" s="824">
        <v>146946.52679999999</v>
      </c>
      <c r="M1248" s="824">
        <v>257156.42189999999</v>
      </c>
      <c r="N1248" s="824">
        <v>193362.6225</v>
      </c>
      <c r="O1248" s="824">
        <v>338384.5894</v>
      </c>
      <c r="P1248" s="824">
        <v>239297.57810000001</v>
      </c>
      <c r="Q1248" s="824">
        <v>418770.76179999998</v>
      </c>
      <c r="R1248" s="824">
        <v>269386.2819</v>
      </c>
      <c r="S1248" s="824">
        <v>471425.99349999998</v>
      </c>
      <c r="T1248" s="824">
        <v>299047.30570000003</v>
      </c>
      <c r="U1248" s="824">
        <v>523332.78509999998</v>
      </c>
    </row>
    <row r="1249" spans="1:21" ht="14.5">
      <c r="A1249" s="823" t="s">
        <v>1185</v>
      </c>
      <c r="B1249" s="823" t="s">
        <v>312</v>
      </c>
      <c r="C1249" s="823" t="s">
        <v>335</v>
      </c>
      <c r="D1249" s="823" t="s">
        <v>493</v>
      </c>
      <c r="E1249" s="823" t="s">
        <v>344</v>
      </c>
      <c r="F1249" s="823" t="s">
        <v>1182</v>
      </c>
      <c r="G1249" s="823" t="s">
        <v>21</v>
      </c>
      <c r="H1249" s="824">
        <v>96399.084400000007</v>
      </c>
      <c r="I1249" s="824">
        <v>154238.5373</v>
      </c>
      <c r="J1249" s="824">
        <v>134958.7181</v>
      </c>
      <c r="K1249" s="824">
        <v>215933.9522</v>
      </c>
      <c r="L1249" s="824">
        <v>173518.35200000001</v>
      </c>
      <c r="M1249" s="824">
        <v>277629.36719999998</v>
      </c>
      <c r="N1249" s="824">
        <v>231357.80249999999</v>
      </c>
      <c r="O1249" s="824">
        <v>370172.48950000003</v>
      </c>
      <c r="P1249" s="824">
        <v>289197.25319999998</v>
      </c>
      <c r="Q1249" s="824">
        <v>462715.61190000002</v>
      </c>
      <c r="R1249" s="824">
        <v>327756.88699999999</v>
      </c>
      <c r="S1249" s="824">
        <v>524411.02690000006</v>
      </c>
      <c r="T1249" s="824">
        <v>366316.52069999999</v>
      </c>
      <c r="U1249" s="824">
        <v>586106.44180000003</v>
      </c>
    </row>
    <row r="1250" spans="1:21" ht="14.5">
      <c r="A1250" s="823" t="s">
        <v>1185</v>
      </c>
      <c r="B1250" s="823" t="s">
        <v>312</v>
      </c>
      <c r="C1250" s="823" t="s">
        <v>335</v>
      </c>
      <c r="D1250" s="823" t="s">
        <v>493</v>
      </c>
      <c r="E1250" s="823" t="s">
        <v>345</v>
      </c>
      <c r="F1250" s="823" t="s">
        <v>1179</v>
      </c>
      <c r="G1250" s="823" t="s">
        <v>165</v>
      </c>
      <c r="H1250" s="824">
        <v>111223.8879</v>
      </c>
      <c r="I1250" s="824">
        <v>194641.80379999999</v>
      </c>
      <c r="J1250" s="824">
        <v>144547.5961</v>
      </c>
      <c r="K1250" s="824">
        <v>252958.29319999999</v>
      </c>
      <c r="L1250" s="824">
        <v>173819.69630000001</v>
      </c>
      <c r="M1250" s="824">
        <v>304184.46840000001</v>
      </c>
      <c r="N1250" s="824">
        <v>208858.32089999999</v>
      </c>
      <c r="O1250" s="824">
        <v>365502.06160000002</v>
      </c>
      <c r="P1250" s="824">
        <v>245985.05360000001</v>
      </c>
      <c r="Q1250" s="824">
        <v>430473.84389999998</v>
      </c>
      <c r="R1250" s="824">
        <v>269596.87270000001</v>
      </c>
      <c r="S1250" s="824">
        <v>471794.52730000002</v>
      </c>
      <c r="T1250" s="824">
        <v>292382.17109999998</v>
      </c>
      <c r="U1250" s="824">
        <v>511668.79950000002</v>
      </c>
    </row>
    <row r="1251" spans="1:21" ht="14.5">
      <c r="A1251" s="823" t="s">
        <v>1185</v>
      </c>
      <c r="B1251" s="823" t="s">
        <v>312</v>
      </c>
      <c r="C1251" s="823" t="s">
        <v>335</v>
      </c>
      <c r="D1251" s="823" t="s">
        <v>493</v>
      </c>
      <c r="E1251" s="823" t="s">
        <v>345</v>
      </c>
      <c r="F1251" s="823" t="s">
        <v>1180</v>
      </c>
      <c r="G1251" s="823" t="s">
        <v>19</v>
      </c>
      <c r="H1251" s="824">
        <v>98035.231499999994</v>
      </c>
      <c r="I1251" s="824">
        <v>171561.6551</v>
      </c>
      <c r="J1251" s="824">
        <v>128645.8446</v>
      </c>
      <c r="K1251" s="824">
        <v>225130.22810000001</v>
      </c>
      <c r="L1251" s="824">
        <v>156669.05970000001</v>
      </c>
      <c r="M1251" s="824">
        <v>274170.85450000002</v>
      </c>
      <c r="N1251" s="824">
        <v>192579.7507</v>
      </c>
      <c r="O1251" s="824">
        <v>337014.5637</v>
      </c>
      <c r="P1251" s="824">
        <v>228866.71590000001</v>
      </c>
      <c r="Q1251" s="824">
        <v>400516.75270000001</v>
      </c>
      <c r="R1251" s="824">
        <v>252300.89180000001</v>
      </c>
      <c r="S1251" s="824">
        <v>441526.56079999998</v>
      </c>
      <c r="T1251" s="824">
        <v>274483.28019999998</v>
      </c>
      <c r="U1251" s="824">
        <v>480345.74040000001</v>
      </c>
    </row>
    <row r="1252" spans="1:21" ht="14.5">
      <c r="A1252" s="823" t="s">
        <v>1185</v>
      </c>
      <c r="B1252" s="823" t="s">
        <v>312</v>
      </c>
      <c r="C1252" s="823" t="s">
        <v>335</v>
      </c>
      <c r="D1252" s="823" t="s">
        <v>493</v>
      </c>
      <c r="E1252" s="823" t="s">
        <v>345</v>
      </c>
      <c r="F1252" s="823" t="s">
        <v>1181</v>
      </c>
      <c r="G1252" s="823" t="s">
        <v>44</v>
      </c>
      <c r="H1252" s="824">
        <v>86336.763300000006</v>
      </c>
      <c r="I1252" s="824">
        <v>151089.33590000001</v>
      </c>
      <c r="J1252" s="824">
        <v>117522.3036</v>
      </c>
      <c r="K1252" s="824">
        <v>205664.0313</v>
      </c>
      <c r="L1252" s="824">
        <v>148627.31229999999</v>
      </c>
      <c r="M1252" s="824">
        <v>260097.79639999999</v>
      </c>
      <c r="N1252" s="824">
        <v>195689.20569999999</v>
      </c>
      <c r="O1252" s="824">
        <v>342456.11</v>
      </c>
      <c r="P1252" s="824">
        <v>242285.99710000001</v>
      </c>
      <c r="Q1252" s="824">
        <v>424000.49489999999</v>
      </c>
      <c r="R1252" s="824">
        <v>272833.74469999998</v>
      </c>
      <c r="S1252" s="824">
        <v>477459.05310000002</v>
      </c>
      <c r="T1252" s="824">
        <v>302968.06819999998</v>
      </c>
      <c r="U1252" s="824">
        <v>530194.11939999997</v>
      </c>
    </row>
    <row r="1253" spans="1:21" ht="14.5">
      <c r="A1253" s="823" t="s">
        <v>1185</v>
      </c>
      <c r="B1253" s="823" t="s">
        <v>312</v>
      </c>
      <c r="C1253" s="823" t="s">
        <v>335</v>
      </c>
      <c r="D1253" s="823" t="s">
        <v>493</v>
      </c>
      <c r="E1253" s="823" t="s">
        <v>345</v>
      </c>
      <c r="F1253" s="823" t="s">
        <v>1182</v>
      </c>
      <c r="G1253" s="823" t="s">
        <v>21</v>
      </c>
      <c r="H1253" s="824">
        <v>96279.990300000005</v>
      </c>
      <c r="I1253" s="824">
        <v>154047.98680000001</v>
      </c>
      <c r="J1253" s="824">
        <v>134791.98639999999</v>
      </c>
      <c r="K1253" s="824">
        <v>215667.18150000001</v>
      </c>
      <c r="L1253" s="824">
        <v>173303.98259999999</v>
      </c>
      <c r="M1253" s="824">
        <v>277286.3763</v>
      </c>
      <c r="N1253" s="824">
        <v>231071.9768</v>
      </c>
      <c r="O1253" s="824">
        <v>369715.16830000002</v>
      </c>
      <c r="P1253" s="824">
        <v>288839.97090000001</v>
      </c>
      <c r="Q1253" s="824">
        <v>462143.96039999998</v>
      </c>
      <c r="R1253" s="824">
        <v>327351.96710000001</v>
      </c>
      <c r="S1253" s="824">
        <v>523763.15519999998</v>
      </c>
      <c r="T1253" s="824">
        <v>365863.9632</v>
      </c>
      <c r="U1253" s="824">
        <v>585382.34979999997</v>
      </c>
    </row>
    <row r="1254" spans="1:21" ht="14.5">
      <c r="A1254" s="823" t="s">
        <v>1185</v>
      </c>
      <c r="B1254" s="823" t="s">
        <v>312</v>
      </c>
      <c r="C1254" s="823" t="s">
        <v>335</v>
      </c>
      <c r="D1254" s="823" t="s">
        <v>493</v>
      </c>
      <c r="E1254" s="823" t="s">
        <v>346</v>
      </c>
      <c r="F1254" s="823" t="s">
        <v>1179</v>
      </c>
      <c r="G1254" s="823" t="s">
        <v>165</v>
      </c>
      <c r="H1254" s="824">
        <v>107433.2628</v>
      </c>
      <c r="I1254" s="824">
        <v>188008.20989999999</v>
      </c>
      <c r="J1254" s="824">
        <v>139660.217</v>
      </c>
      <c r="K1254" s="824">
        <v>244405.37969999999</v>
      </c>
      <c r="L1254" s="824">
        <v>167969.4172</v>
      </c>
      <c r="M1254" s="824">
        <v>293946.48019999999</v>
      </c>
      <c r="N1254" s="824">
        <v>201872.52100000001</v>
      </c>
      <c r="O1254" s="824">
        <v>353276.9118</v>
      </c>
      <c r="P1254" s="824">
        <v>237786.23379999999</v>
      </c>
      <c r="Q1254" s="824">
        <v>416125.90909999999</v>
      </c>
      <c r="R1254" s="824">
        <v>260623.74590000001</v>
      </c>
      <c r="S1254" s="824">
        <v>456091.55530000001</v>
      </c>
      <c r="T1254" s="824">
        <v>282681.25589999999</v>
      </c>
      <c r="U1254" s="824">
        <v>494692.19780000002</v>
      </c>
    </row>
    <row r="1255" spans="1:21" ht="14.5">
      <c r="A1255" s="823" t="s">
        <v>1185</v>
      </c>
      <c r="B1255" s="823" t="s">
        <v>312</v>
      </c>
      <c r="C1255" s="823" t="s">
        <v>335</v>
      </c>
      <c r="D1255" s="823" t="s">
        <v>493</v>
      </c>
      <c r="E1255" s="823" t="s">
        <v>346</v>
      </c>
      <c r="F1255" s="823" t="s">
        <v>1180</v>
      </c>
      <c r="G1255" s="823" t="s">
        <v>19</v>
      </c>
      <c r="H1255" s="824">
        <v>94547.793600000005</v>
      </c>
      <c r="I1255" s="824">
        <v>165458.63879999999</v>
      </c>
      <c r="J1255" s="824">
        <v>124124.0226</v>
      </c>
      <c r="K1255" s="824">
        <v>217217.03959999999</v>
      </c>
      <c r="L1255" s="824">
        <v>151213.04790000001</v>
      </c>
      <c r="M1255" s="824">
        <v>264622.83370000002</v>
      </c>
      <c r="N1255" s="824">
        <v>185968.1704</v>
      </c>
      <c r="O1255" s="824">
        <v>325444.29820000002</v>
      </c>
      <c r="P1255" s="824">
        <v>221061.42060000001</v>
      </c>
      <c r="Q1255" s="824">
        <v>386857.48609999998</v>
      </c>
      <c r="R1255" s="824">
        <v>243725.37340000001</v>
      </c>
      <c r="S1255" s="824">
        <v>426519.40340000001</v>
      </c>
      <c r="T1255" s="824">
        <v>265193.8333</v>
      </c>
      <c r="U1255" s="824">
        <v>464089.2084</v>
      </c>
    </row>
    <row r="1256" spans="1:21" ht="14.5">
      <c r="A1256" s="823" t="s">
        <v>1185</v>
      </c>
      <c r="B1256" s="823" t="s">
        <v>312</v>
      </c>
      <c r="C1256" s="823" t="s">
        <v>335</v>
      </c>
      <c r="D1256" s="823" t="s">
        <v>493</v>
      </c>
      <c r="E1256" s="823" t="s">
        <v>346</v>
      </c>
      <c r="F1256" s="823" t="s">
        <v>1181</v>
      </c>
      <c r="G1256" s="823" t="s">
        <v>44</v>
      </c>
      <c r="H1256" s="824">
        <v>83113.269799999995</v>
      </c>
      <c r="I1256" s="824">
        <v>145448.22210000001</v>
      </c>
      <c r="J1256" s="824">
        <v>113086.4048</v>
      </c>
      <c r="K1256" s="824">
        <v>197901.2083</v>
      </c>
      <c r="L1256" s="824">
        <v>142980.85949999999</v>
      </c>
      <c r="M1256" s="824">
        <v>250216.50409999999</v>
      </c>
      <c r="N1256" s="824">
        <v>188217.62590000001</v>
      </c>
      <c r="O1256" s="824">
        <v>329380.8455</v>
      </c>
      <c r="P1256" s="824">
        <v>232999.98240000001</v>
      </c>
      <c r="Q1256" s="824">
        <v>407749.96909999999</v>
      </c>
      <c r="R1256" s="824">
        <v>262349.9866</v>
      </c>
      <c r="S1256" s="824">
        <v>459112.47659999999</v>
      </c>
      <c r="T1256" s="824">
        <v>291296.07089999999</v>
      </c>
      <c r="U1256" s="824">
        <v>509768.12390000001</v>
      </c>
    </row>
    <row r="1257" spans="1:21" ht="14.5">
      <c r="A1257" s="823" t="s">
        <v>1185</v>
      </c>
      <c r="B1257" s="823" t="s">
        <v>312</v>
      </c>
      <c r="C1257" s="823" t="s">
        <v>335</v>
      </c>
      <c r="D1257" s="823" t="s">
        <v>493</v>
      </c>
      <c r="E1257" s="823" t="s">
        <v>346</v>
      </c>
      <c r="F1257" s="823" t="s">
        <v>1182</v>
      </c>
      <c r="G1257" s="823" t="s">
        <v>21</v>
      </c>
      <c r="H1257" s="824">
        <v>93017.979600000006</v>
      </c>
      <c r="I1257" s="824">
        <v>148828.76949999999</v>
      </c>
      <c r="J1257" s="824">
        <v>130225.17140000001</v>
      </c>
      <c r="K1257" s="824">
        <v>208360.27729999999</v>
      </c>
      <c r="L1257" s="824">
        <v>167432.36319999999</v>
      </c>
      <c r="M1257" s="824">
        <v>267891.78509999998</v>
      </c>
      <c r="N1257" s="824">
        <v>223243.15090000001</v>
      </c>
      <c r="O1257" s="824">
        <v>357189.04680000001</v>
      </c>
      <c r="P1257" s="824">
        <v>279053.9387</v>
      </c>
      <c r="Q1257" s="824">
        <v>446486.30849999998</v>
      </c>
      <c r="R1257" s="824">
        <v>316261.13050000003</v>
      </c>
      <c r="S1257" s="824">
        <v>506017.81630000001</v>
      </c>
      <c r="T1257" s="824">
        <v>353468.3223</v>
      </c>
      <c r="U1257" s="824">
        <v>565549.32409999997</v>
      </c>
    </row>
    <row r="1258" spans="1:21" ht="14.5">
      <c r="A1258" s="823" t="s">
        <v>1185</v>
      </c>
      <c r="B1258" s="823" t="s">
        <v>312</v>
      </c>
      <c r="C1258" s="823" t="s">
        <v>335</v>
      </c>
      <c r="D1258" s="823" t="s">
        <v>493</v>
      </c>
      <c r="E1258" s="823" t="s">
        <v>347</v>
      </c>
      <c r="F1258" s="823" t="s">
        <v>1179</v>
      </c>
      <c r="G1258" s="823" t="s">
        <v>165</v>
      </c>
      <c r="H1258" s="824">
        <v>106762.88830000001</v>
      </c>
      <c r="I1258" s="824">
        <v>186835.0546</v>
      </c>
      <c r="J1258" s="824">
        <v>138729.43100000001</v>
      </c>
      <c r="K1258" s="824">
        <v>242776.5042</v>
      </c>
      <c r="L1258" s="824">
        <v>166809.10620000001</v>
      </c>
      <c r="M1258" s="824">
        <v>291915.93579999998</v>
      </c>
      <c r="N1258" s="824">
        <v>200411.3713</v>
      </c>
      <c r="O1258" s="824">
        <v>350719.89980000001</v>
      </c>
      <c r="P1258" s="824">
        <v>236021.34520000001</v>
      </c>
      <c r="Q1258" s="824">
        <v>413037.3542</v>
      </c>
      <c r="R1258" s="824">
        <v>258670.0466</v>
      </c>
      <c r="S1258" s="824">
        <v>452672.58149999997</v>
      </c>
      <c r="T1258" s="824">
        <v>280515.6692</v>
      </c>
      <c r="U1258" s="824">
        <v>490902.42109999998</v>
      </c>
    </row>
    <row r="1259" spans="1:21" ht="14.5">
      <c r="A1259" s="823" t="s">
        <v>1185</v>
      </c>
      <c r="B1259" s="823" t="s">
        <v>312</v>
      </c>
      <c r="C1259" s="823" t="s">
        <v>335</v>
      </c>
      <c r="D1259" s="823" t="s">
        <v>493</v>
      </c>
      <c r="E1259" s="823" t="s">
        <v>347</v>
      </c>
      <c r="F1259" s="823" t="s">
        <v>1180</v>
      </c>
      <c r="G1259" s="823" t="s">
        <v>19</v>
      </c>
      <c r="H1259" s="824">
        <v>94180.607099999994</v>
      </c>
      <c r="I1259" s="824">
        <v>164816.0626</v>
      </c>
      <c r="J1259" s="824">
        <v>123558.79489999999</v>
      </c>
      <c r="K1259" s="824">
        <v>216227.89110000001</v>
      </c>
      <c r="L1259" s="824">
        <v>150447.00510000001</v>
      </c>
      <c r="M1259" s="824">
        <v>263282.25890000002</v>
      </c>
      <c r="N1259" s="824">
        <v>184881.2415</v>
      </c>
      <c r="O1259" s="824">
        <v>323542.17259999999</v>
      </c>
      <c r="P1259" s="824">
        <v>219690.05790000001</v>
      </c>
      <c r="Q1259" s="824">
        <v>384457.60139999999</v>
      </c>
      <c r="R1259" s="824">
        <v>242169.2836</v>
      </c>
      <c r="S1259" s="824">
        <v>423796.2463</v>
      </c>
      <c r="T1259" s="824">
        <v>263439.71620000002</v>
      </c>
      <c r="U1259" s="824">
        <v>461019.50349999999</v>
      </c>
    </row>
    <row r="1260" spans="1:21" ht="14.5">
      <c r="A1260" s="823" t="s">
        <v>1185</v>
      </c>
      <c r="B1260" s="823" t="s">
        <v>312</v>
      </c>
      <c r="C1260" s="823" t="s">
        <v>335</v>
      </c>
      <c r="D1260" s="823" t="s">
        <v>493</v>
      </c>
      <c r="E1260" s="823" t="s">
        <v>347</v>
      </c>
      <c r="F1260" s="823" t="s">
        <v>1181</v>
      </c>
      <c r="G1260" s="823" t="s">
        <v>44</v>
      </c>
      <c r="H1260" s="824">
        <v>83022.637799999997</v>
      </c>
      <c r="I1260" s="824">
        <v>145289.61610000001</v>
      </c>
      <c r="J1260" s="824">
        <v>113036.51240000001</v>
      </c>
      <c r="K1260" s="824">
        <v>197813.89679999999</v>
      </c>
      <c r="L1260" s="824">
        <v>142973.5582</v>
      </c>
      <c r="M1260" s="824">
        <v>250203.72690000001</v>
      </c>
      <c r="N1260" s="824">
        <v>188264.91500000001</v>
      </c>
      <c r="O1260" s="824">
        <v>329463.60129999998</v>
      </c>
      <c r="P1260" s="824">
        <v>233112.55369999999</v>
      </c>
      <c r="Q1260" s="824">
        <v>407946.96909999999</v>
      </c>
      <c r="R1260" s="824">
        <v>262517.9596</v>
      </c>
      <c r="S1260" s="824">
        <v>459406.42930000002</v>
      </c>
      <c r="T1260" s="824">
        <v>291528.94949999999</v>
      </c>
      <c r="U1260" s="824">
        <v>510175.66159999999</v>
      </c>
    </row>
    <row r="1261" spans="1:21" ht="14.5">
      <c r="A1261" s="823" t="s">
        <v>1185</v>
      </c>
      <c r="B1261" s="823" t="s">
        <v>312</v>
      </c>
      <c r="C1261" s="823" t="s">
        <v>335</v>
      </c>
      <c r="D1261" s="823" t="s">
        <v>493</v>
      </c>
      <c r="E1261" s="823" t="s">
        <v>347</v>
      </c>
      <c r="F1261" s="823" t="s">
        <v>1182</v>
      </c>
      <c r="G1261" s="823" t="s">
        <v>21</v>
      </c>
      <c r="H1261" s="824">
        <v>92408.148000000001</v>
      </c>
      <c r="I1261" s="824">
        <v>147853.03899999999</v>
      </c>
      <c r="J1261" s="824">
        <v>129371.4072</v>
      </c>
      <c r="K1261" s="824">
        <v>206994.25459999999</v>
      </c>
      <c r="L1261" s="824">
        <v>166334.66639999999</v>
      </c>
      <c r="M1261" s="824">
        <v>266135.47019999998</v>
      </c>
      <c r="N1261" s="824">
        <v>221779.5552</v>
      </c>
      <c r="O1261" s="824">
        <v>354847.29359999998</v>
      </c>
      <c r="P1261" s="824">
        <v>277224.44400000002</v>
      </c>
      <c r="Q1261" s="824">
        <v>443559.11690000002</v>
      </c>
      <c r="R1261" s="824">
        <v>314187.70319999999</v>
      </c>
      <c r="S1261" s="824">
        <v>502700.33260000002</v>
      </c>
      <c r="T1261" s="824">
        <v>351150.96240000002</v>
      </c>
      <c r="U1261" s="824">
        <v>561841.54819999996</v>
      </c>
    </row>
    <row r="1262" spans="1:21" ht="14.5">
      <c r="A1262" s="823" t="s">
        <v>1185</v>
      </c>
      <c r="B1262" s="823" t="s">
        <v>312</v>
      </c>
      <c r="C1262" s="823" t="s">
        <v>335</v>
      </c>
      <c r="D1262" s="823" t="s">
        <v>493</v>
      </c>
      <c r="E1262" s="823" t="s">
        <v>348</v>
      </c>
      <c r="F1262" s="823" t="s">
        <v>1179</v>
      </c>
      <c r="G1262" s="823" t="s">
        <v>165</v>
      </c>
      <c r="H1262" s="824">
        <v>108126.7997</v>
      </c>
      <c r="I1262" s="824">
        <v>189221.89939999999</v>
      </c>
      <c r="J1262" s="824">
        <v>140660.7366</v>
      </c>
      <c r="K1262" s="824">
        <v>246156.28899999999</v>
      </c>
      <c r="L1262" s="824">
        <v>169240.88649999999</v>
      </c>
      <c r="M1262" s="824">
        <v>296171.5515</v>
      </c>
      <c r="N1262" s="824">
        <v>203511.7795</v>
      </c>
      <c r="O1262" s="824">
        <v>356145.61410000001</v>
      </c>
      <c r="P1262" s="824">
        <v>239790.17189999999</v>
      </c>
      <c r="Q1262" s="824">
        <v>419632.80080000003</v>
      </c>
      <c r="R1262" s="824">
        <v>262852.35029999999</v>
      </c>
      <c r="S1262" s="824">
        <v>459991.61310000002</v>
      </c>
      <c r="T1262" s="824">
        <v>285176.10080000001</v>
      </c>
      <c r="U1262" s="824">
        <v>499058.1765</v>
      </c>
    </row>
    <row r="1263" spans="1:21" ht="14.5">
      <c r="A1263" s="823" t="s">
        <v>1185</v>
      </c>
      <c r="B1263" s="823" t="s">
        <v>312</v>
      </c>
      <c r="C1263" s="823" t="s">
        <v>335</v>
      </c>
      <c r="D1263" s="823" t="s">
        <v>493</v>
      </c>
      <c r="E1263" s="823" t="s">
        <v>348</v>
      </c>
      <c r="F1263" s="823" t="s">
        <v>1180</v>
      </c>
      <c r="G1263" s="823" t="s">
        <v>19</v>
      </c>
      <c r="H1263" s="824">
        <v>94786.549700000003</v>
      </c>
      <c r="I1263" s="824">
        <v>165876.46179999999</v>
      </c>
      <c r="J1263" s="824">
        <v>124576.2065</v>
      </c>
      <c r="K1263" s="824">
        <v>218008.36139999999</v>
      </c>
      <c r="L1263" s="824">
        <v>151893.1165</v>
      </c>
      <c r="M1263" s="824">
        <v>265812.95380000002</v>
      </c>
      <c r="N1263" s="824">
        <v>187046.09940000001</v>
      </c>
      <c r="O1263" s="824">
        <v>327330.674</v>
      </c>
      <c r="P1263" s="824">
        <v>222475.07190000001</v>
      </c>
      <c r="Q1263" s="824">
        <v>389331.37569999998</v>
      </c>
      <c r="R1263" s="824">
        <v>245357.56529999999</v>
      </c>
      <c r="S1263" s="824">
        <v>429375.73920000001</v>
      </c>
      <c r="T1263" s="824">
        <v>267071.47570000001</v>
      </c>
      <c r="U1263" s="824">
        <v>467375.08250000002</v>
      </c>
    </row>
    <row r="1264" spans="1:21" ht="14.5">
      <c r="A1264" s="823" t="s">
        <v>1185</v>
      </c>
      <c r="B1264" s="823" t="s">
        <v>312</v>
      </c>
      <c r="C1264" s="823" t="s">
        <v>335</v>
      </c>
      <c r="D1264" s="823" t="s">
        <v>493</v>
      </c>
      <c r="E1264" s="823" t="s">
        <v>348</v>
      </c>
      <c r="F1264" s="823" t="s">
        <v>1181</v>
      </c>
      <c r="G1264" s="823" t="s">
        <v>44</v>
      </c>
      <c r="H1264" s="824">
        <v>82935.934500000003</v>
      </c>
      <c r="I1264" s="824">
        <v>145137.88529999999</v>
      </c>
      <c r="J1264" s="824">
        <v>112722.647</v>
      </c>
      <c r="K1264" s="824">
        <v>197264.63219999999</v>
      </c>
      <c r="L1264" s="824">
        <v>142427.90229999999</v>
      </c>
      <c r="M1264" s="824">
        <v>249248.8291</v>
      </c>
      <c r="N1264" s="824">
        <v>187394.8138</v>
      </c>
      <c r="O1264" s="824">
        <v>327940.92420000001</v>
      </c>
      <c r="P1264" s="824">
        <v>231891.27729999999</v>
      </c>
      <c r="Q1264" s="824">
        <v>405809.7352</v>
      </c>
      <c r="R1264" s="824">
        <v>261032.86619999999</v>
      </c>
      <c r="S1264" s="824">
        <v>456807.5159</v>
      </c>
      <c r="T1264" s="824">
        <v>289756.27919999999</v>
      </c>
      <c r="U1264" s="824">
        <v>507073.48859999998</v>
      </c>
    </row>
    <row r="1265" spans="1:21" ht="14.5">
      <c r="A1265" s="823" t="s">
        <v>1185</v>
      </c>
      <c r="B1265" s="823" t="s">
        <v>312</v>
      </c>
      <c r="C1265" s="823" t="s">
        <v>335</v>
      </c>
      <c r="D1265" s="823" t="s">
        <v>493</v>
      </c>
      <c r="E1265" s="823" t="s">
        <v>348</v>
      </c>
      <c r="F1265" s="823" t="s">
        <v>1182</v>
      </c>
      <c r="G1265" s="823" t="s">
        <v>21</v>
      </c>
      <c r="H1265" s="824">
        <v>93667.508900000001</v>
      </c>
      <c r="I1265" s="824">
        <v>149868.01639999999</v>
      </c>
      <c r="J1265" s="824">
        <v>131134.51250000001</v>
      </c>
      <c r="K1265" s="824">
        <v>209815.22289999999</v>
      </c>
      <c r="L1265" s="824">
        <v>168601.516</v>
      </c>
      <c r="M1265" s="824">
        <v>269762.42959999997</v>
      </c>
      <c r="N1265" s="824">
        <v>224802.02129999999</v>
      </c>
      <c r="O1265" s="824">
        <v>359683.23950000003</v>
      </c>
      <c r="P1265" s="824">
        <v>281002.52669999999</v>
      </c>
      <c r="Q1265" s="824">
        <v>449604.04930000001</v>
      </c>
      <c r="R1265" s="824">
        <v>318469.53029999998</v>
      </c>
      <c r="S1265" s="824">
        <v>509551.25599999999</v>
      </c>
      <c r="T1265" s="824">
        <v>355936.53379999998</v>
      </c>
      <c r="U1265" s="824">
        <v>569498.46250000002</v>
      </c>
    </row>
    <row r="1266" spans="1:21" ht="14.5">
      <c r="A1266" s="823" t="s">
        <v>1185</v>
      </c>
      <c r="B1266" s="823" t="s">
        <v>312</v>
      </c>
      <c r="C1266" s="823" t="s">
        <v>335</v>
      </c>
      <c r="D1266" s="823" t="s">
        <v>493</v>
      </c>
      <c r="E1266" s="823" t="s">
        <v>349</v>
      </c>
      <c r="F1266" s="823" t="s">
        <v>1179</v>
      </c>
      <c r="G1266" s="823" t="s">
        <v>165</v>
      </c>
      <c r="H1266" s="824">
        <v>104266.68700000001</v>
      </c>
      <c r="I1266" s="824">
        <v>182466.7022</v>
      </c>
      <c r="J1266" s="824">
        <v>135564.15530000001</v>
      </c>
      <c r="K1266" s="824">
        <v>237237.27170000001</v>
      </c>
      <c r="L1266" s="824">
        <v>163057.13020000001</v>
      </c>
      <c r="M1266" s="824">
        <v>285349.97779999999</v>
      </c>
      <c r="N1266" s="824">
        <v>195991.649</v>
      </c>
      <c r="O1266" s="824">
        <v>342985.38569999998</v>
      </c>
      <c r="P1266" s="824">
        <v>230874.19750000001</v>
      </c>
      <c r="Q1266" s="824">
        <v>404029.8456</v>
      </c>
      <c r="R1266" s="824">
        <v>253054.50159999999</v>
      </c>
      <c r="S1266" s="824">
        <v>442845.37770000001</v>
      </c>
      <c r="T1266" s="824">
        <v>274487.40299999999</v>
      </c>
      <c r="U1266" s="824">
        <v>480352.95520000003</v>
      </c>
    </row>
    <row r="1267" spans="1:21" ht="14.5">
      <c r="A1267" s="823" t="s">
        <v>1185</v>
      </c>
      <c r="B1267" s="823" t="s">
        <v>312</v>
      </c>
      <c r="C1267" s="823" t="s">
        <v>335</v>
      </c>
      <c r="D1267" s="823" t="s">
        <v>493</v>
      </c>
      <c r="E1267" s="823" t="s">
        <v>349</v>
      </c>
      <c r="F1267" s="823" t="s">
        <v>1180</v>
      </c>
      <c r="G1267" s="823" t="s">
        <v>19</v>
      </c>
      <c r="H1267" s="824">
        <v>91684.405799999993</v>
      </c>
      <c r="I1267" s="824">
        <v>160447.71030000001</v>
      </c>
      <c r="J1267" s="824">
        <v>120393.5192</v>
      </c>
      <c r="K1267" s="824">
        <v>210688.65849999999</v>
      </c>
      <c r="L1267" s="824">
        <v>146695.02910000001</v>
      </c>
      <c r="M1267" s="824">
        <v>256716.3009</v>
      </c>
      <c r="N1267" s="824">
        <v>180461.5191</v>
      </c>
      <c r="O1267" s="824">
        <v>315807.65840000001</v>
      </c>
      <c r="P1267" s="824">
        <v>214542.91020000001</v>
      </c>
      <c r="Q1267" s="824">
        <v>375450.09279999998</v>
      </c>
      <c r="R1267" s="824">
        <v>236553.73869999999</v>
      </c>
      <c r="S1267" s="824">
        <v>413969.04259999999</v>
      </c>
      <c r="T1267" s="824">
        <v>257411.45009999999</v>
      </c>
      <c r="U1267" s="824">
        <v>450470.03759999998</v>
      </c>
    </row>
    <row r="1268" spans="1:21" ht="14.5">
      <c r="A1268" s="823" t="s">
        <v>1185</v>
      </c>
      <c r="B1268" s="823" t="s">
        <v>312</v>
      </c>
      <c r="C1268" s="823" t="s">
        <v>335</v>
      </c>
      <c r="D1268" s="823" t="s">
        <v>493</v>
      </c>
      <c r="E1268" s="823" t="s">
        <v>349</v>
      </c>
      <c r="F1268" s="823" t="s">
        <v>1181</v>
      </c>
      <c r="G1268" s="823" t="s">
        <v>44</v>
      </c>
      <c r="H1268" s="824">
        <v>80516.349000000002</v>
      </c>
      <c r="I1268" s="824">
        <v>140903.61069999999</v>
      </c>
      <c r="J1268" s="824">
        <v>109527.70819999999</v>
      </c>
      <c r="K1268" s="824">
        <v>191673.48929999999</v>
      </c>
      <c r="L1268" s="824">
        <v>138462.2383</v>
      </c>
      <c r="M1268" s="824">
        <v>242308.91709999999</v>
      </c>
      <c r="N1268" s="824">
        <v>182249.82190000001</v>
      </c>
      <c r="O1268" s="824">
        <v>318937.18829999998</v>
      </c>
      <c r="P1268" s="824">
        <v>225593.68729999999</v>
      </c>
      <c r="Q1268" s="824">
        <v>394788.95289999997</v>
      </c>
      <c r="R1268" s="824">
        <v>253996.57769999999</v>
      </c>
      <c r="S1268" s="824">
        <v>444494.011</v>
      </c>
      <c r="T1268" s="824">
        <v>282005.05200000003</v>
      </c>
      <c r="U1268" s="824">
        <v>493508.84100000001</v>
      </c>
    </row>
    <row r="1269" spans="1:21" ht="14.5">
      <c r="A1269" s="823" t="s">
        <v>1185</v>
      </c>
      <c r="B1269" s="823" t="s">
        <v>312</v>
      </c>
      <c r="C1269" s="823" t="s">
        <v>335</v>
      </c>
      <c r="D1269" s="823" t="s">
        <v>493</v>
      </c>
      <c r="E1269" s="823" t="s">
        <v>349</v>
      </c>
      <c r="F1269" s="823" t="s">
        <v>1182</v>
      </c>
      <c r="G1269" s="823" t="s">
        <v>21</v>
      </c>
      <c r="H1269" s="824">
        <v>90286.4038</v>
      </c>
      <c r="I1269" s="824">
        <v>144458.24830000001</v>
      </c>
      <c r="J1269" s="824">
        <v>126400.9653</v>
      </c>
      <c r="K1269" s="824">
        <v>202241.54749999999</v>
      </c>
      <c r="L1269" s="824">
        <v>162515.5269</v>
      </c>
      <c r="M1269" s="824">
        <v>260024.8469</v>
      </c>
      <c r="N1269" s="824">
        <v>216687.36919999999</v>
      </c>
      <c r="O1269" s="824">
        <v>346699.79580000002</v>
      </c>
      <c r="P1269" s="824">
        <v>270859.21139999997</v>
      </c>
      <c r="Q1269" s="824">
        <v>433374.74469999998</v>
      </c>
      <c r="R1269" s="824">
        <v>306973.77299999999</v>
      </c>
      <c r="S1269" s="824">
        <v>491158.0441</v>
      </c>
      <c r="T1269" s="824">
        <v>343088.3345</v>
      </c>
      <c r="U1269" s="824">
        <v>548941.34329999995</v>
      </c>
    </row>
    <row r="1270" spans="1:21" ht="14.5">
      <c r="A1270" s="823" t="s">
        <v>1185</v>
      </c>
      <c r="B1270" s="823" t="s">
        <v>312</v>
      </c>
      <c r="C1270" s="823" t="s">
        <v>335</v>
      </c>
      <c r="D1270" s="823" t="s">
        <v>493</v>
      </c>
      <c r="E1270" s="823" t="s">
        <v>350</v>
      </c>
      <c r="F1270" s="823" t="s">
        <v>1179</v>
      </c>
      <c r="G1270" s="823" t="s">
        <v>165</v>
      </c>
      <c r="H1270" s="824">
        <v>109975.78909999999</v>
      </c>
      <c r="I1270" s="824">
        <v>192457.63089999999</v>
      </c>
      <c r="J1270" s="824">
        <v>142964.96059999999</v>
      </c>
      <c r="K1270" s="824">
        <v>250188.68109999999</v>
      </c>
      <c r="L1270" s="824">
        <v>171943.71109999999</v>
      </c>
      <c r="M1270" s="824">
        <v>300901.49430000002</v>
      </c>
      <c r="N1270" s="824">
        <v>206648.46299999999</v>
      </c>
      <c r="O1270" s="824">
        <v>361634.81030000001</v>
      </c>
      <c r="P1270" s="824">
        <v>243411.48360000001</v>
      </c>
      <c r="Q1270" s="824">
        <v>425970.09629999998</v>
      </c>
      <c r="R1270" s="824">
        <v>266789.10440000001</v>
      </c>
      <c r="S1270" s="824">
        <v>466880.9327</v>
      </c>
      <c r="T1270" s="824">
        <v>289368.04249999998</v>
      </c>
      <c r="U1270" s="824">
        <v>506394.07449999999</v>
      </c>
    </row>
    <row r="1271" spans="1:21" ht="14.5">
      <c r="A1271" s="823" t="s">
        <v>1185</v>
      </c>
      <c r="B1271" s="823" t="s">
        <v>312</v>
      </c>
      <c r="C1271" s="823" t="s">
        <v>335</v>
      </c>
      <c r="D1271" s="823" t="s">
        <v>493</v>
      </c>
      <c r="E1271" s="823" t="s">
        <v>350</v>
      </c>
      <c r="F1271" s="823" t="s">
        <v>1180</v>
      </c>
      <c r="G1271" s="823" t="s">
        <v>19</v>
      </c>
      <c r="H1271" s="824">
        <v>96787.132599999997</v>
      </c>
      <c r="I1271" s="824">
        <v>169377.4822</v>
      </c>
      <c r="J1271" s="824">
        <v>127063.20909999999</v>
      </c>
      <c r="K1271" s="824">
        <v>222360.61600000001</v>
      </c>
      <c r="L1271" s="824">
        <v>154793.07449999999</v>
      </c>
      <c r="M1271" s="824">
        <v>270887.88040000002</v>
      </c>
      <c r="N1271" s="824">
        <v>190369.8928</v>
      </c>
      <c r="O1271" s="824">
        <v>333147.3124</v>
      </c>
      <c r="P1271" s="824">
        <v>226293.1459</v>
      </c>
      <c r="Q1271" s="824">
        <v>396013.00510000001</v>
      </c>
      <c r="R1271" s="824">
        <v>249493.12349999999</v>
      </c>
      <c r="S1271" s="824">
        <v>436612.96620000002</v>
      </c>
      <c r="T1271" s="824">
        <v>271469.15159999998</v>
      </c>
      <c r="U1271" s="824">
        <v>475071.01539999997</v>
      </c>
    </row>
    <row r="1272" spans="1:21" ht="14.5">
      <c r="A1272" s="823" t="s">
        <v>1185</v>
      </c>
      <c r="B1272" s="823" t="s">
        <v>312</v>
      </c>
      <c r="C1272" s="823" t="s">
        <v>335</v>
      </c>
      <c r="D1272" s="823" t="s">
        <v>493</v>
      </c>
      <c r="E1272" s="823" t="s">
        <v>350</v>
      </c>
      <c r="F1272" s="823" t="s">
        <v>1181</v>
      </c>
      <c r="G1272" s="823" t="s">
        <v>44</v>
      </c>
      <c r="H1272" s="824">
        <v>85083.620800000004</v>
      </c>
      <c r="I1272" s="824">
        <v>148896.3365</v>
      </c>
      <c r="J1272" s="824">
        <v>115767.90399999999</v>
      </c>
      <c r="K1272" s="824">
        <v>202593.8321</v>
      </c>
      <c r="L1272" s="824">
        <v>146371.6557</v>
      </c>
      <c r="M1272" s="824">
        <v>256150.39749999999</v>
      </c>
      <c r="N1272" s="824">
        <v>192681.6636</v>
      </c>
      <c r="O1272" s="824">
        <v>337192.91139999998</v>
      </c>
      <c r="P1272" s="824">
        <v>238526.56950000001</v>
      </c>
      <c r="Q1272" s="824">
        <v>417421.49660000001</v>
      </c>
      <c r="R1272" s="824">
        <v>268573.06</v>
      </c>
      <c r="S1272" s="824">
        <v>470002.85509999999</v>
      </c>
      <c r="T1272" s="824">
        <v>298206.12660000002</v>
      </c>
      <c r="U1272" s="824">
        <v>521860.72159999999</v>
      </c>
    </row>
    <row r="1273" spans="1:21" ht="14.5">
      <c r="A1273" s="823" t="s">
        <v>1185</v>
      </c>
      <c r="B1273" s="823" t="s">
        <v>312</v>
      </c>
      <c r="C1273" s="823" t="s">
        <v>335</v>
      </c>
      <c r="D1273" s="823" t="s">
        <v>493</v>
      </c>
      <c r="E1273" s="823" t="s">
        <v>350</v>
      </c>
      <c r="F1273" s="823" t="s">
        <v>1182</v>
      </c>
      <c r="G1273" s="823" t="s">
        <v>21</v>
      </c>
      <c r="H1273" s="824">
        <v>95219.1198</v>
      </c>
      <c r="I1273" s="824">
        <v>152350.59400000001</v>
      </c>
      <c r="J1273" s="824">
        <v>133306.7677</v>
      </c>
      <c r="K1273" s="824">
        <v>213290.8315</v>
      </c>
      <c r="L1273" s="824">
        <v>171394.41570000001</v>
      </c>
      <c r="M1273" s="824">
        <v>274231.06910000002</v>
      </c>
      <c r="N1273" s="824">
        <v>228525.88759999999</v>
      </c>
      <c r="O1273" s="824">
        <v>365641.42550000001</v>
      </c>
      <c r="P1273" s="824">
        <v>285657.35930000001</v>
      </c>
      <c r="Q1273" s="824">
        <v>457051.7818</v>
      </c>
      <c r="R1273" s="824">
        <v>323745.0074</v>
      </c>
      <c r="S1273" s="824">
        <v>517992.01949999999</v>
      </c>
      <c r="T1273" s="824">
        <v>361832.65519999998</v>
      </c>
      <c r="U1273" s="824">
        <v>578932.25710000005</v>
      </c>
    </row>
    <row r="1274" spans="1:21" ht="14.5">
      <c r="A1274" s="823" t="s">
        <v>1185</v>
      </c>
      <c r="B1274" s="823" t="s">
        <v>312</v>
      </c>
      <c r="C1274" s="823" t="s">
        <v>335</v>
      </c>
      <c r="D1274" s="823" t="s">
        <v>493</v>
      </c>
      <c r="E1274" s="823" t="s">
        <v>351</v>
      </c>
      <c r="F1274" s="823" t="s">
        <v>1179</v>
      </c>
      <c r="G1274" s="823" t="s">
        <v>165</v>
      </c>
      <c r="H1274" s="824">
        <v>109374.8985</v>
      </c>
      <c r="I1274" s="824">
        <v>191406.0724</v>
      </c>
      <c r="J1274" s="824">
        <v>142243.37210000001</v>
      </c>
      <c r="K1274" s="824">
        <v>248925.90109999999</v>
      </c>
      <c r="L1274" s="824">
        <v>171116.87169999999</v>
      </c>
      <c r="M1274" s="824">
        <v>299454.52559999999</v>
      </c>
      <c r="N1274" s="824">
        <v>205721.63740000001</v>
      </c>
      <c r="O1274" s="824">
        <v>360012.86540000001</v>
      </c>
      <c r="P1274" s="824">
        <v>242363.74189999999</v>
      </c>
      <c r="Q1274" s="824">
        <v>424136.54840000003</v>
      </c>
      <c r="R1274" s="824">
        <v>265660.11859999999</v>
      </c>
      <c r="S1274" s="824">
        <v>464905.20760000002</v>
      </c>
      <c r="T1274" s="824">
        <v>288190.22940000001</v>
      </c>
      <c r="U1274" s="824">
        <v>504332.90159999998</v>
      </c>
    </row>
    <row r="1275" spans="1:21" ht="14.5">
      <c r="A1275" s="823" t="s">
        <v>1185</v>
      </c>
      <c r="B1275" s="823" t="s">
        <v>312</v>
      </c>
      <c r="C1275" s="823" t="s">
        <v>335</v>
      </c>
      <c r="D1275" s="823" t="s">
        <v>493</v>
      </c>
      <c r="E1275" s="823" t="s">
        <v>351</v>
      </c>
      <c r="F1275" s="823" t="s">
        <v>1180</v>
      </c>
      <c r="G1275" s="823" t="s">
        <v>19</v>
      </c>
      <c r="H1275" s="824">
        <v>96034.648400000005</v>
      </c>
      <c r="I1275" s="824">
        <v>168060.6347</v>
      </c>
      <c r="J1275" s="824">
        <v>126158.842</v>
      </c>
      <c r="K1275" s="824">
        <v>220777.97349999999</v>
      </c>
      <c r="L1275" s="824">
        <v>153769.10159999999</v>
      </c>
      <c r="M1275" s="824">
        <v>269095.92790000001</v>
      </c>
      <c r="N1275" s="824">
        <v>189255.95730000001</v>
      </c>
      <c r="O1275" s="824">
        <v>331197.9252</v>
      </c>
      <c r="P1275" s="824">
        <v>225048.64189999999</v>
      </c>
      <c r="Q1275" s="824">
        <v>393835.12329999998</v>
      </c>
      <c r="R1275" s="824">
        <v>248165.33360000001</v>
      </c>
      <c r="S1275" s="824">
        <v>434289.33370000002</v>
      </c>
      <c r="T1275" s="824">
        <v>270085.60430000001</v>
      </c>
      <c r="U1275" s="824">
        <v>472649.8076</v>
      </c>
    </row>
    <row r="1276" spans="1:21" ht="14.5">
      <c r="A1276" s="823" t="s">
        <v>1185</v>
      </c>
      <c r="B1276" s="823" t="s">
        <v>312</v>
      </c>
      <c r="C1276" s="823" t="s">
        <v>335</v>
      </c>
      <c r="D1276" s="823" t="s">
        <v>493</v>
      </c>
      <c r="E1276" s="823" t="s">
        <v>351</v>
      </c>
      <c r="F1276" s="823" t="s">
        <v>1181</v>
      </c>
      <c r="G1276" s="823" t="s">
        <v>44</v>
      </c>
      <c r="H1276" s="824">
        <v>84189.077000000005</v>
      </c>
      <c r="I1276" s="824">
        <v>147330.8847</v>
      </c>
      <c r="J1276" s="824">
        <v>114477.0465</v>
      </c>
      <c r="K1276" s="824">
        <v>200334.8314</v>
      </c>
      <c r="L1276" s="824">
        <v>144683.5589</v>
      </c>
      <c r="M1276" s="824">
        <v>253196.22810000001</v>
      </c>
      <c r="N1276" s="824">
        <v>190402.35579999999</v>
      </c>
      <c r="O1276" s="824">
        <v>333204.12280000001</v>
      </c>
      <c r="P1276" s="824">
        <v>235650.70490000001</v>
      </c>
      <c r="Q1276" s="824">
        <v>412388.73340000003</v>
      </c>
      <c r="R1276" s="824">
        <v>265293.55080000003</v>
      </c>
      <c r="S1276" s="824">
        <v>464263.71399999998</v>
      </c>
      <c r="T1276" s="824">
        <v>294518.22080000001</v>
      </c>
      <c r="U1276" s="824">
        <v>515406.88640000002</v>
      </c>
    </row>
    <row r="1277" spans="1:21" ht="14.5">
      <c r="A1277" s="823" t="s">
        <v>1185</v>
      </c>
      <c r="B1277" s="823" t="s">
        <v>312</v>
      </c>
      <c r="C1277" s="823" t="s">
        <v>335</v>
      </c>
      <c r="D1277" s="823" t="s">
        <v>493</v>
      </c>
      <c r="E1277" s="823" t="s">
        <v>351</v>
      </c>
      <c r="F1277" s="823" t="s">
        <v>1182</v>
      </c>
      <c r="G1277" s="823" t="s">
        <v>21</v>
      </c>
      <c r="H1277" s="824">
        <v>94728.379400000005</v>
      </c>
      <c r="I1277" s="824">
        <v>151565.4093</v>
      </c>
      <c r="J1277" s="824">
        <v>132619.73120000001</v>
      </c>
      <c r="K1277" s="824">
        <v>212191.573</v>
      </c>
      <c r="L1277" s="824">
        <v>170511.08300000001</v>
      </c>
      <c r="M1277" s="824">
        <v>272817.73670000001</v>
      </c>
      <c r="N1277" s="824">
        <v>227348.11060000001</v>
      </c>
      <c r="O1277" s="824">
        <v>363756.98239999998</v>
      </c>
      <c r="P1277" s="824">
        <v>284185.13819999999</v>
      </c>
      <c r="Q1277" s="824">
        <v>454696.2279</v>
      </c>
      <c r="R1277" s="824">
        <v>322076.49</v>
      </c>
      <c r="S1277" s="824">
        <v>515322.39169999998</v>
      </c>
      <c r="T1277" s="824">
        <v>359967.84179999999</v>
      </c>
      <c r="U1277" s="824">
        <v>575948.55539999995</v>
      </c>
    </row>
    <row r="1278" spans="1:21" ht="14.5">
      <c r="A1278" s="823" t="s">
        <v>1186</v>
      </c>
      <c r="B1278" s="823" t="s">
        <v>352</v>
      </c>
      <c r="C1278" s="823" t="s">
        <v>353</v>
      </c>
      <c r="D1278" s="823" t="s">
        <v>494</v>
      </c>
      <c r="E1278" s="823" t="s">
        <v>743</v>
      </c>
      <c r="F1278" s="823" t="s">
        <v>1179</v>
      </c>
      <c r="G1278" s="823" t="s">
        <v>165</v>
      </c>
      <c r="H1278" s="824">
        <v>118296.8976</v>
      </c>
      <c r="I1278" s="824">
        <v>207019.57079999999</v>
      </c>
      <c r="J1278" s="824">
        <v>153879.70189999999</v>
      </c>
      <c r="K1278" s="824">
        <v>269289.47830000002</v>
      </c>
      <c r="L1278" s="824">
        <v>185138.05129999999</v>
      </c>
      <c r="M1278" s="824">
        <v>323991.58970000001</v>
      </c>
      <c r="N1278" s="824">
        <v>222615.5356</v>
      </c>
      <c r="O1278" s="824">
        <v>389577.18729999999</v>
      </c>
      <c r="P1278" s="824">
        <v>262291.15730000002</v>
      </c>
      <c r="Q1278" s="824">
        <v>459009.52529999998</v>
      </c>
      <c r="R1278" s="824">
        <v>287513.76929999999</v>
      </c>
      <c r="S1278" s="824">
        <v>503149.09629999998</v>
      </c>
      <c r="T1278" s="824">
        <v>311923.23139999999</v>
      </c>
      <c r="U1278" s="824">
        <v>545865.65489999996</v>
      </c>
    </row>
    <row r="1279" spans="1:21" ht="14.5">
      <c r="A1279" s="823" t="s">
        <v>1186</v>
      </c>
      <c r="B1279" s="823" t="s">
        <v>352</v>
      </c>
      <c r="C1279" s="823" t="s">
        <v>353</v>
      </c>
      <c r="D1279" s="823" t="s">
        <v>494</v>
      </c>
      <c r="E1279" s="823" t="s">
        <v>743</v>
      </c>
      <c r="F1279" s="823" t="s">
        <v>1180</v>
      </c>
      <c r="G1279" s="823" t="s">
        <v>19</v>
      </c>
      <c r="H1279" s="824">
        <v>103743.89780000001</v>
      </c>
      <c r="I1279" s="824">
        <v>181551.8211</v>
      </c>
      <c r="J1279" s="824">
        <v>136332.94209999999</v>
      </c>
      <c r="K1279" s="824">
        <v>238582.64869999999</v>
      </c>
      <c r="L1279" s="824">
        <v>166213.21160000001</v>
      </c>
      <c r="M1279" s="824">
        <v>290873.1202</v>
      </c>
      <c r="N1279" s="824">
        <v>204652.97579999999</v>
      </c>
      <c r="O1279" s="824">
        <v>358142.70760000002</v>
      </c>
      <c r="P1279" s="824">
        <v>243401.95749999999</v>
      </c>
      <c r="Q1279" s="824">
        <v>425953.42560000002</v>
      </c>
      <c r="R1279" s="824">
        <v>268428.54950000002</v>
      </c>
      <c r="S1279" s="824">
        <v>469749.96169999999</v>
      </c>
      <c r="T1279" s="824">
        <v>292172.7316</v>
      </c>
      <c r="U1279" s="824">
        <v>511302.28029999998</v>
      </c>
    </row>
    <row r="1280" spans="1:21" ht="14.5">
      <c r="A1280" s="823" t="s">
        <v>1186</v>
      </c>
      <c r="B1280" s="823" t="s">
        <v>352</v>
      </c>
      <c r="C1280" s="823" t="s">
        <v>353</v>
      </c>
      <c r="D1280" s="823" t="s">
        <v>494</v>
      </c>
      <c r="E1280" s="823" t="s">
        <v>743</v>
      </c>
      <c r="F1280" s="823" t="s">
        <v>1181</v>
      </c>
      <c r="G1280" s="823" t="s">
        <v>44</v>
      </c>
      <c r="H1280" s="824">
        <v>90817.329800000007</v>
      </c>
      <c r="I1280" s="824">
        <v>158930.32709999999</v>
      </c>
      <c r="J1280" s="824">
        <v>123448.63129999999</v>
      </c>
      <c r="K1280" s="824">
        <v>216035.1047</v>
      </c>
      <c r="L1280" s="824">
        <v>155991.0704</v>
      </c>
      <c r="M1280" s="824">
        <v>272984.37310000003</v>
      </c>
      <c r="N1280" s="824">
        <v>205250.94190000001</v>
      </c>
      <c r="O1280" s="824">
        <v>359189.14840000001</v>
      </c>
      <c r="P1280" s="824">
        <v>253997.5974</v>
      </c>
      <c r="Q1280" s="824">
        <v>444495.7954</v>
      </c>
      <c r="R1280" s="824">
        <v>285925.12780000002</v>
      </c>
      <c r="S1280" s="824">
        <v>500368.97360000003</v>
      </c>
      <c r="T1280" s="824">
        <v>317396.46610000002</v>
      </c>
      <c r="U1280" s="824">
        <v>555443.81570000004</v>
      </c>
    </row>
    <row r="1281" spans="1:21" ht="14.5">
      <c r="A1281" s="823" t="s">
        <v>1186</v>
      </c>
      <c r="B1281" s="823" t="s">
        <v>352</v>
      </c>
      <c r="C1281" s="823" t="s">
        <v>353</v>
      </c>
      <c r="D1281" s="823" t="s">
        <v>494</v>
      </c>
      <c r="E1281" s="823" t="s">
        <v>743</v>
      </c>
      <c r="F1281" s="823" t="s">
        <v>1182</v>
      </c>
      <c r="G1281" s="823" t="s">
        <v>21</v>
      </c>
      <c r="H1281" s="824">
        <v>102472.0638</v>
      </c>
      <c r="I1281" s="824">
        <v>163955.3045</v>
      </c>
      <c r="J1281" s="824">
        <v>143460.88930000001</v>
      </c>
      <c r="K1281" s="824">
        <v>229537.42619999999</v>
      </c>
      <c r="L1281" s="824">
        <v>184449.71479999999</v>
      </c>
      <c r="M1281" s="824">
        <v>295119.54810000001</v>
      </c>
      <c r="N1281" s="824">
        <v>245932.95310000001</v>
      </c>
      <c r="O1281" s="824">
        <v>393492.73080000002</v>
      </c>
      <c r="P1281" s="824">
        <v>307416.19140000001</v>
      </c>
      <c r="Q1281" s="824">
        <v>491865.91340000002</v>
      </c>
      <c r="R1281" s="824">
        <v>348405.01689999999</v>
      </c>
      <c r="S1281" s="824">
        <v>557448.03540000005</v>
      </c>
      <c r="T1281" s="824">
        <v>389393.84240000002</v>
      </c>
      <c r="U1281" s="824">
        <v>623030.15709999995</v>
      </c>
    </row>
    <row r="1282" spans="1:21" ht="14.5">
      <c r="A1282" s="823" t="s">
        <v>1186</v>
      </c>
      <c r="B1282" s="823" t="s">
        <v>352</v>
      </c>
      <c r="C1282" s="823" t="s">
        <v>353</v>
      </c>
      <c r="D1282" s="823" t="s">
        <v>494</v>
      </c>
      <c r="E1282" s="823" t="s">
        <v>354</v>
      </c>
      <c r="F1282" s="823" t="s">
        <v>1179</v>
      </c>
      <c r="G1282" s="823" t="s">
        <v>165</v>
      </c>
      <c r="H1282" s="824">
        <v>119568.16650000001</v>
      </c>
      <c r="I1282" s="824">
        <v>209244.29130000001</v>
      </c>
      <c r="J1282" s="824">
        <v>155532.08119999999</v>
      </c>
      <c r="K1282" s="824">
        <v>272181.1421</v>
      </c>
      <c r="L1282" s="824">
        <v>187125.20730000001</v>
      </c>
      <c r="M1282" s="824">
        <v>327469.1127</v>
      </c>
      <c r="N1282" s="824">
        <v>225003.51749999999</v>
      </c>
      <c r="O1282" s="824">
        <v>393756.1556</v>
      </c>
      <c r="P1282" s="824">
        <v>265103.79519999999</v>
      </c>
      <c r="Q1282" s="824">
        <v>463931.64140000002</v>
      </c>
      <c r="R1282" s="824">
        <v>290596.46269999997</v>
      </c>
      <c r="S1282" s="824">
        <v>508543.80979999999</v>
      </c>
      <c r="T1282" s="824">
        <v>315266.64010000002</v>
      </c>
      <c r="U1282" s="824">
        <v>551716.6202</v>
      </c>
    </row>
    <row r="1283" spans="1:21" ht="14.5">
      <c r="A1283" s="823" t="s">
        <v>1186</v>
      </c>
      <c r="B1283" s="823" t="s">
        <v>352</v>
      </c>
      <c r="C1283" s="823" t="s">
        <v>353</v>
      </c>
      <c r="D1283" s="823" t="s">
        <v>494</v>
      </c>
      <c r="E1283" s="823" t="s">
        <v>354</v>
      </c>
      <c r="F1283" s="823" t="s">
        <v>1180</v>
      </c>
      <c r="G1283" s="823" t="s">
        <v>19</v>
      </c>
      <c r="H1283" s="824">
        <v>104863.5722</v>
      </c>
      <c r="I1283" s="824">
        <v>183511.2513</v>
      </c>
      <c r="J1283" s="824">
        <v>137802.5417</v>
      </c>
      <c r="K1283" s="824">
        <v>241154.448</v>
      </c>
      <c r="L1283" s="824">
        <v>168003.2328</v>
      </c>
      <c r="M1283" s="824">
        <v>294005.65730000002</v>
      </c>
      <c r="N1283" s="824">
        <v>206853.8468</v>
      </c>
      <c r="O1283" s="824">
        <v>361994.23190000001</v>
      </c>
      <c r="P1283" s="824">
        <v>246017.83189999999</v>
      </c>
      <c r="Q1283" s="824">
        <v>430531.2058</v>
      </c>
      <c r="R1283" s="824">
        <v>271312.4376</v>
      </c>
      <c r="S1283" s="824">
        <v>474796.76579999999</v>
      </c>
      <c r="T1283" s="824">
        <v>295310.40490000002</v>
      </c>
      <c r="U1283" s="824">
        <v>516793.20860000001</v>
      </c>
    </row>
    <row r="1284" spans="1:21" ht="14.5">
      <c r="A1284" s="823" t="s">
        <v>1186</v>
      </c>
      <c r="B1284" s="823" t="s">
        <v>352</v>
      </c>
      <c r="C1284" s="823" t="s">
        <v>353</v>
      </c>
      <c r="D1284" s="823" t="s">
        <v>494</v>
      </c>
      <c r="E1284" s="823" t="s">
        <v>354</v>
      </c>
      <c r="F1284" s="823" t="s">
        <v>1181</v>
      </c>
      <c r="G1284" s="823" t="s">
        <v>44</v>
      </c>
      <c r="H1284" s="824">
        <v>91802.509300000005</v>
      </c>
      <c r="I1284" s="824">
        <v>160654.39129999999</v>
      </c>
      <c r="J1284" s="824">
        <v>124789.3863</v>
      </c>
      <c r="K1284" s="824">
        <v>218381.42600000001</v>
      </c>
      <c r="L1284" s="824">
        <v>157686.47519999999</v>
      </c>
      <c r="M1284" s="824">
        <v>275951.33159999998</v>
      </c>
      <c r="N1284" s="824">
        <v>207482.96960000001</v>
      </c>
      <c r="O1284" s="824">
        <v>363095.19679999998</v>
      </c>
      <c r="P1284" s="824">
        <v>256760.90179999999</v>
      </c>
      <c r="Q1284" s="824">
        <v>449331.57819999999</v>
      </c>
      <c r="R1284" s="824">
        <v>289036.67670000001</v>
      </c>
      <c r="S1284" s="824">
        <v>505814.18420000002</v>
      </c>
      <c r="T1284" s="824">
        <v>320851.50750000001</v>
      </c>
      <c r="U1284" s="824">
        <v>561490.13820000004</v>
      </c>
    </row>
    <row r="1285" spans="1:21" ht="14.5">
      <c r="A1285" s="823" t="s">
        <v>1186</v>
      </c>
      <c r="B1285" s="823" t="s">
        <v>352</v>
      </c>
      <c r="C1285" s="823" t="s">
        <v>353</v>
      </c>
      <c r="D1285" s="823" t="s">
        <v>494</v>
      </c>
      <c r="E1285" s="823" t="s">
        <v>354</v>
      </c>
      <c r="F1285" s="823" t="s">
        <v>1182</v>
      </c>
      <c r="G1285" s="823" t="s">
        <v>21</v>
      </c>
      <c r="H1285" s="824">
        <v>103572.63890000001</v>
      </c>
      <c r="I1285" s="824">
        <v>165716.22469999999</v>
      </c>
      <c r="J1285" s="824">
        <v>145001.69440000001</v>
      </c>
      <c r="K1285" s="824">
        <v>232002.7145</v>
      </c>
      <c r="L1285" s="824">
        <v>186430.75</v>
      </c>
      <c r="M1285" s="824">
        <v>298289.20449999999</v>
      </c>
      <c r="N1285" s="824">
        <v>248574.3334</v>
      </c>
      <c r="O1285" s="824">
        <v>397718.93930000003</v>
      </c>
      <c r="P1285" s="824">
        <v>310717.9167</v>
      </c>
      <c r="Q1285" s="824">
        <v>497148.674</v>
      </c>
      <c r="R1285" s="824">
        <v>352146.97220000002</v>
      </c>
      <c r="S1285" s="824">
        <v>563435.16399999999</v>
      </c>
      <c r="T1285" s="824">
        <v>393576.02779999998</v>
      </c>
      <c r="U1285" s="824">
        <v>629721.65390000003</v>
      </c>
    </row>
    <row r="1286" spans="1:21" ht="14.5">
      <c r="A1286" s="823" t="s">
        <v>1186</v>
      </c>
      <c r="B1286" s="823" t="s">
        <v>352</v>
      </c>
      <c r="C1286" s="823" t="s">
        <v>353</v>
      </c>
      <c r="D1286" s="823" t="s">
        <v>494</v>
      </c>
      <c r="E1286" s="823" t="s">
        <v>355</v>
      </c>
      <c r="F1286" s="823" t="s">
        <v>1179</v>
      </c>
      <c r="G1286" s="823" t="s">
        <v>165</v>
      </c>
      <c r="H1286" s="824">
        <v>115731.21249999999</v>
      </c>
      <c r="I1286" s="824">
        <v>202529.6219</v>
      </c>
      <c r="J1286" s="824">
        <v>150505.2291</v>
      </c>
      <c r="K1286" s="824">
        <v>263384.15090000001</v>
      </c>
      <c r="L1286" s="824">
        <v>181052.6042</v>
      </c>
      <c r="M1286" s="824">
        <v>316842.05729999999</v>
      </c>
      <c r="N1286" s="824">
        <v>217661.4903</v>
      </c>
      <c r="O1286" s="824">
        <v>380907.6079</v>
      </c>
      <c r="P1286" s="824">
        <v>256426.86410000001</v>
      </c>
      <c r="Q1286" s="824">
        <v>448747.0122</v>
      </c>
      <c r="R1286" s="824">
        <v>281073.51240000001</v>
      </c>
      <c r="S1286" s="824">
        <v>491878.64669999998</v>
      </c>
      <c r="T1286" s="824">
        <v>304907.19349999999</v>
      </c>
      <c r="U1286" s="824">
        <v>533587.58860000002</v>
      </c>
    </row>
    <row r="1287" spans="1:21" ht="14.5">
      <c r="A1287" s="823" t="s">
        <v>1186</v>
      </c>
      <c r="B1287" s="823" t="s">
        <v>352</v>
      </c>
      <c r="C1287" s="823" t="s">
        <v>353</v>
      </c>
      <c r="D1287" s="823" t="s">
        <v>494</v>
      </c>
      <c r="E1287" s="823" t="s">
        <v>355</v>
      </c>
      <c r="F1287" s="823" t="s">
        <v>1180</v>
      </c>
      <c r="G1287" s="823" t="s">
        <v>19</v>
      </c>
      <c r="H1287" s="824">
        <v>101632.9935</v>
      </c>
      <c r="I1287" s="824">
        <v>177857.73869999999</v>
      </c>
      <c r="J1287" s="824">
        <v>133506.80499999999</v>
      </c>
      <c r="K1287" s="824">
        <v>233636.9088</v>
      </c>
      <c r="L1287" s="824">
        <v>162719.16510000001</v>
      </c>
      <c r="M1287" s="824">
        <v>284758.53889999999</v>
      </c>
      <c r="N1287" s="824">
        <v>200260.26</v>
      </c>
      <c r="O1287" s="824">
        <v>350455.45490000001</v>
      </c>
      <c r="P1287" s="824">
        <v>238127.95129999999</v>
      </c>
      <c r="Q1287" s="824">
        <v>416723.91470000002</v>
      </c>
      <c r="R1287" s="824">
        <v>262584.70520000003</v>
      </c>
      <c r="S1287" s="824">
        <v>459523.2341</v>
      </c>
      <c r="T1287" s="824">
        <v>285773.89630000002</v>
      </c>
      <c r="U1287" s="824">
        <v>500104.31849999999</v>
      </c>
    </row>
    <row r="1288" spans="1:21" ht="14.5">
      <c r="A1288" s="823" t="s">
        <v>1186</v>
      </c>
      <c r="B1288" s="823" t="s">
        <v>352</v>
      </c>
      <c r="C1288" s="823" t="s">
        <v>353</v>
      </c>
      <c r="D1288" s="823" t="s">
        <v>494</v>
      </c>
      <c r="E1288" s="823" t="s">
        <v>355</v>
      </c>
      <c r="F1288" s="823" t="s">
        <v>1181</v>
      </c>
      <c r="G1288" s="823" t="s">
        <v>44</v>
      </c>
      <c r="H1288" s="824">
        <v>89114.951199999996</v>
      </c>
      <c r="I1288" s="824">
        <v>155951.16459999999</v>
      </c>
      <c r="J1288" s="824">
        <v>121180.78969999999</v>
      </c>
      <c r="K1288" s="824">
        <v>212066.38200000001</v>
      </c>
      <c r="L1288" s="824">
        <v>153160.54269999999</v>
      </c>
      <c r="M1288" s="824">
        <v>268030.9498</v>
      </c>
      <c r="N1288" s="824">
        <v>201562.44089999999</v>
      </c>
      <c r="O1288" s="824">
        <v>352734.27169999998</v>
      </c>
      <c r="P1288" s="824">
        <v>249467.1611</v>
      </c>
      <c r="Q1288" s="824">
        <v>436567.5319</v>
      </c>
      <c r="R1288" s="824">
        <v>280851.22129999998</v>
      </c>
      <c r="S1288" s="824">
        <v>491489.6372</v>
      </c>
      <c r="T1288" s="824">
        <v>311793.34539999999</v>
      </c>
      <c r="U1288" s="824">
        <v>545638.35439999995</v>
      </c>
    </row>
    <row r="1289" spans="1:21" ht="14.5">
      <c r="A1289" s="823" t="s">
        <v>1186</v>
      </c>
      <c r="B1289" s="823" t="s">
        <v>352</v>
      </c>
      <c r="C1289" s="823" t="s">
        <v>353</v>
      </c>
      <c r="D1289" s="823" t="s">
        <v>494</v>
      </c>
      <c r="E1289" s="823" t="s">
        <v>355</v>
      </c>
      <c r="F1289" s="823" t="s">
        <v>1182</v>
      </c>
      <c r="G1289" s="823" t="s">
        <v>21</v>
      </c>
      <c r="H1289" s="824">
        <v>100231.22870000001</v>
      </c>
      <c r="I1289" s="824">
        <v>160369.96830000001</v>
      </c>
      <c r="J1289" s="824">
        <v>140323.72020000001</v>
      </c>
      <c r="K1289" s="824">
        <v>224517.95559999999</v>
      </c>
      <c r="L1289" s="824">
        <v>180416.21170000001</v>
      </c>
      <c r="M1289" s="824">
        <v>288665.94290000002</v>
      </c>
      <c r="N1289" s="824">
        <v>240554.94880000001</v>
      </c>
      <c r="O1289" s="824">
        <v>384887.92389999999</v>
      </c>
      <c r="P1289" s="824">
        <v>300693.68609999999</v>
      </c>
      <c r="Q1289" s="824">
        <v>481109.90480000002</v>
      </c>
      <c r="R1289" s="824">
        <v>340786.1776</v>
      </c>
      <c r="S1289" s="824">
        <v>545257.89210000006</v>
      </c>
      <c r="T1289" s="824">
        <v>380878.66899999999</v>
      </c>
      <c r="U1289" s="824">
        <v>609405.87950000004</v>
      </c>
    </row>
    <row r="1290" spans="1:21" ht="14.5">
      <c r="A1290" s="823" t="s">
        <v>1186</v>
      </c>
      <c r="B1290" s="823" t="s">
        <v>352</v>
      </c>
      <c r="C1290" s="823" t="s">
        <v>353</v>
      </c>
      <c r="D1290" s="823" t="s">
        <v>494</v>
      </c>
      <c r="E1290" s="823" t="s">
        <v>356</v>
      </c>
      <c r="F1290" s="823" t="s">
        <v>1179</v>
      </c>
      <c r="G1290" s="823" t="s">
        <v>165</v>
      </c>
      <c r="H1290" s="824">
        <v>127265.22169999999</v>
      </c>
      <c r="I1290" s="824">
        <v>222714.13800000001</v>
      </c>
      <c r="J1290" s="824">
        <v>165655.49960000001</v>
      </c>
      <c r="K1290" s="824">
        <v>289897.12420000002</v>
      </c>
      <c r="L1290" s="824">
        <v>199381.54870000001</v>
      </c>
      <c r="M1290" s="824">
        <v>348917.71010000003</v>
      </c>
      <c r="N1290" s="824">
        <v>239865.65349999999</v>
      </c>
      <c r="O1290" s="824">
        <v>419764.89350000001</v>
      </c>
      <c r="P1290" s="824">
        <v>282696.67479999998</v>
      </c>
      <c r="Q1290" s="824">
        <v>494719.18070000003</v>
      </c>
      <c r="R1290" s="824">
        <v>309917.23340000003</v>
      </c>
      <c r="S1290" s="824">
        <v>542355.15859999997</v>
      </c>
      <c r="T1290" s="824">
        <v>336314.7537</v>
      </c>
      <c r="U1290" s="824">
        <v>588550.81889999995</v>
      </c>
    </row>
    <row r="1291" spans="1:21" ht="14.5">
      <c r="A1291" s="823" t="s">
        <v>1186</v>
      </c>
      <c r="B1291" s="823" t="s">
        <v>352</v>
      </c>
      <c r="C1291" s="823" t="s">
        <v>353</v>
      </c>
      <c r="D1291" s="823" t="s">
        <v>494</v>
      </c>
      <c r="E1291" s="823" t="s">
        <v>356</v>
      </c>
      <c r="F1291" s="823" t="s">
        <v>1180</v>
      </c>
      <c r="G1291" s="823" t="s">
        <v>19</v>
      </c>
      <c r="H1291" s="824">
        <v>111196.28479999999</v>
      </c>
      <c r="I1291" s="824">
        <v>194593.49849999999</v>
      </c>
      <c r="J1291" s="824">
        <v>146280.9529</v>
      </c>
      <c r="K1291" s="824">
        <v>255991.66759999999</v>
      </c>
      <c r="L1291" s="824">
        <v>178485.37210000001</v>
      </c>
      <c r="M1291" s="824">
        <v>312349.40110000002</v>
      </c>
      <c r="N1291" s="824">
        <v>220031.99429999999</v>
      </c>
      <c r="O1291" s="824">
        <v>385055.9901</v>
      </c>
      <c r="P1291" s="824">
        <v>261839.85070000001</v>
      </c>
      <c r="Q1291" s="824">
        <v>458219.73859999998</v>
      </c>
      <c r="R1291" s="824">
        <v>288843.9706</v>
      </c>
      <c r="S1291" s="824">
        <v>505476.9486</v>
      </c>
      <c r="T1291" s="824">
        <v>314506.91090000002</v>
      </c>
      <c r="U1291" s="824">
        <v>550387.09409999999</v>
      </c>
    </row>
    <row r="1292" spans="1:21" ht="14.5">
      <c r="A1292" s="823" t="s">
        <v>1186</v>
      </c>
      <c r="B1292" s="823" t="s">
        <v>352</v>
      </c>
      <c r="C1292" s="823" t="s">
        <v>353</v>
      </c>
      <c r="D1292" s="823" t="s">
        <v>494</v>
      </c>
      <c r="E1292" s="823" t="s">
        <v>356</v>
      </c>
      <c r="F1292" s="823" t="s">
        <v>1181</v>
      </c>
      <c r="G1292" s="823" t="s">
        <v>44</v>
      </c>
      <c r="H1292" s="824">
        <v>96909.644799999995</v>
      </c>
      <c r="I1292" s="824">
        <v>169591.87839999999</v>
      </c>
      <c r="J1292" s="824">
        <v>131592.91089999999</v>
      </c>
      <c r="K1292" s="824">
        <v>230287.59419999999</v>
      </c>
      <c r="L1292" s="824">
        <v>166178.0583</v>
      </c>
      <c r="M1292" s="824">
        <v>290811.60190000001</v>
      </c>
      <c r="N1292" s="824">
        <v>218548.4725</v>
      </c>
      <c r="O1292" s="824">
        <v>382459.82689999999</v>
      </c>
      <c r="P1292" s="824">
        <v>270352.2107</v>
      </c>
      <c r="Q1292" s="824">
        <v>473116.3688</v>
      </c>
      <c r="R1292" s="824">
        <v>304258.39630000002</v>
      </c>
      <c r="S1292" s="824">
        <v>532452.19350000005</v>
      </c>
      <c r="T1292" s="824">
        <v>337660.86979999999</v>
      </c>
      <c r="U1292" s="824">
        <v>590906.52220000001</v>
      </c>
    </row>
    <row r="1293" spans="1:21" ht="14.5">
      <c r="A1293" s="823" t="s">
        <v>1186</v>
      </c>
      <c r="B1293" s="823" t="s">
        <v>352</v>
      </c>
      <c r="C1293" s="823" t="s">
        <v>353</v>
      </c>
      <c r="D1293" s="823" t="s">
        <v>494</v>
      </c>
      <c r="E1293" s="823" t="s">
        <v>356</v>
      </c>
      <c r="F1293" s="823" t="s">
        <v>1182</v>
      </c>
      <c r="G1293" s="823" t="s">
        <v>21</v>
      </c>
      <c r="H1293" s="824">
        <v>110295.1442</v>
      </c>
      <c r="I1293" s="824">
        <v>176472.2334</v>
      </c>
      <c r="J1293" s="824">
        <v>154413.20189999999</v>
      </c>
      <c r="K1293" s="824">
        <v>247061.12669999999</v>
      </c>
      <c r="L1293" s="824">
        <v>198531.25959999999</v>
      </c>
      <c r="M1293" s="824">
        <v>317650.02010000002</v>
      </c>
      <c r="N1293" s="824">
        <v>264708.34610000002</v>
      </c>
      <c r="O1293" s="824">
        <v>423533.3602</v>
      </c>
      <c r="P1293" s="824">
        <v>330885.4326</v>
      </c>
      <c r="Q1293" s="824">
        <v>529416.70019999996</v>
      </c>
      <c r="R1293" s="824">
        <v>375003.49040000001</v>
      </c>
      <c r="S1293" s="824">
        <v>600005.59349999996</v>
      </c>
      <c r="T1293" s="824">
        <v>419121.54800000001</v>
      </c>
      <c r="U1293" s="824">
        <v>670594.48690000002</v>
      </c>
    </row>
    <row r="1294" spans="1:21" ht="14.5">
      <c r="A1294" s="823" t="s">
        <v>1186</v>
      </c>
      <c r="B1294" s="823" t="s">
        <v>352</v>
      </c>
      <c r="C1294" s="823" t="s">
        <v>353</v>
      </c>
      <c r="D1294" s="823" t="s">
        <v>494</v>
      </c>
      <c r="E1294" s="823" t="s">
        <v>357</v>
      </c>
      <c r="F1294" s="823" t="s">
        <v>1179</v>
      </c>
      <c r="G1294" s="823" t="s">
        <v>165</v>
      </c>
      <c r="H1294" s="824">
        <v>119521.8376</v>
      </c>
      <c r="I1294" s="824">
        <v>209163.21590000001</v>
      </c>
      <c r="J1294" s="824">
        <v>155392.60810000001</v>
      </c>
      <c r="K1294" s="824">
        <v>271937.06420000002</v>
      </c>
      <c r="L1294" s="824">
        <v>186902.88320000001</v>
      </c>
      <c r="M1294" s="824">
        <v>327080.04550000001</v>
      </c>
      <c r="N1294" s="824">
        <v>224647.29019999999</v>
      </c>
      <c r="O1294" s="824">
        <v>393132.75780000002</v>
      </c>
      <c r="P1294" s="824">
        <v>264625.68400000001</v>
      </c>
      <c r="Q1294" s="824">
        <v>463094.94699999999</v>
      </c>
      <c r="R1294" s="824">
        <v>290046.63929999998</v>
      </c>
      <c r="S1294" s="824">
        <v>507581.61859999999</v>
      </c>
      <c r="T1294" s="824">
        <v>314608.10879999999</v>
      </c>
      <c r="U1294" s="824">
        <v>550564.19030000002</v>
      </c>
    </row>
    <row r="1295" spans="1:21" ht="14.5">
      <c r="A1295" s="823" t="s">
        <v>1186</v>
      </c>
      <c r="B1295" s="823" t="s">
        <v>352</v>
      </c>
      <c r="C1295" s="823" t="s">
        <v>353</v>
      </c>
      <c r="D1295" s="823" t="s">
        <v>494</v>
      </c>
      <c r="E1295" s="823" t="s">
        <v>357</v>
      </c>
      <c r="F1295" s="823" t="s">
        <v>1180</v>
      </c>
      <c r="G1295" s="823" t="s">
        <v>19</v>
      </c>
      <c r="H1295" s="824">
        <v>105120.4314</v>
      </c>
      <c r="I1295" s="824">
        <v>183960.755</v>
      </c>
      <c r="J1295" s="824">
        <v>138028.62700000001</v>
      </c>
      <c r="K1295" s="824">
        <v>241550.09710000001</v>
      </c>
      <c r="L1295" s="824">
        <v>168175.177</v>
      </c>
      <c r="M1295" s="824">
        <v>294306.55969999998</v>
      </c>
      <c r="N1295" s="824">
        <v>206871.84030000001</v>
      </c>
      <c r="O1295" s="824">
        <v>362025.72039999999</v>
      </c>
      <c r="P1295" s="824">
        <v>245933.24660000001</v>
      </c>
      <c r="Q1295" s="824">
        <v>430383.1814</v>
      </c>
      <c r="R1295" s="824">
        <v>271160.22360000003</v>
      </c>
      <c r="S1295" s="824">
        <v>474530.39130000002</v>
      </c>
      <c r="T1295" s="824">
        <v>295063.3431</v>
      </c>
      <c r="U1295" s="824">
        <v>516360.85060000001</v>
      </c>
    </row>
    <row r="1296" spans="1:21" ht="14.5">
      <c r="A1296" s="823" t="s">
        <v>1186</v>
      </c>
      <c r="B1296" s="823" t="s">
        <v>352</v>
      </c>
      <c r="C1296" s="823" t="s">
        <v>353</v>
      </c>
      <c r="D1296" s="823" t="s">
        <v>494</v>
      </c>
      <c r="E1296" s="823" t="s">
        <v>357</v>
      </c>
      <c r="F1296" s="823" t="s">
        <v>1181</v>
      </c>
      <c r="G1296" s="823" t="s">
        <v>44</v>
      </c>
      <c r="H1296" s="824">
        <v>92338.444799999997</v>
      </c>
      <c r="I1296" s="824">
        <v>161592.27849999999</v>
      </c>
      <c r="J1296" s="824">
        <v>125616.6885</v>
      </c>
      <c r="K1296" s="824">
        <v>219829.20499999999</v>
      </c>
      <c r="L1296" s="824">
        <v>158806.99549999999</v>
      </c>
      <c r="M1296" s="824">
        <v>277912.24209999997</v>
      </c>
      <c r="N1296" s="824">
        <v>209034.02069999999</v>
      </c>
      <c r="O1296" s="824">
        <v>365809.53619999997</v>
      </c>
      <c r="P1296" s="824">
        <v>258753.1758</v>
      </c>
      <c r="Q1296" s="824">
        <v>452818.0577</v>
      </c>
      <c r="R1296" s="824">
        <v>291334.97930000001</v>
      </c>
      <c r="S1296" s="824">
        <v>509836.21380000003</v>
      </c>
      <c r="T1296" s="824">
        <v>323465.34279999998</v>
      </c>
      <c r="U1296" s="824">
        <v>566064.34979999997</v>
      </c>
    </row>
    <row r="1297" spans="1:21" ht="14.5">
      <c r="A1297" s="823" t="s">
        <v>1186</v>
      </c>
      <c r="B1297" s="823" t="s">
        <v>352</v>
      </c>
      <c r="C1297" s="823" t="s">
        <v>353</v>
      </c>
      <c r="D1297" s="823" t="s">
        <v>494</v>
      </c>
      <c r="E1297" s="823" t="s">
        <v>357</v>
      </c>
      <c r="F1297" s="823" t="s">
        <v>1182</v>
      </c>
      <c r="G1297" s="823" t="s">
        <v>21</v>
      </c>
      <c r="H1297" s="824">
        <v>103493.2395</v>
      </c>
      <c r="I1297" s="824">
        <v>165589.1856</v>
      </c>
      <c r="J1297" s="824">
        <v>144890.53520000001</v>
      </c>
      <c r="K1297" s="824">
        <v>231824.85980000001</v>
      </c>
      <c r="L1297" s="824">
        <v>186287.83100000001</v>
      </c>
      <c r="M1297" s="824">
        <v>298060.53409999999</v>
      </c>
      <c r="N1297" s="824">
        <v>248383.77470000001</v>
      </c>
      <c r="O1297" s="824">
        <v>397414.0454</v>
      </c>
      <c r="P1297" s="824">
        <v>310479.71830000001</v>
      </c>
      <c r="Q1297" s="824">
        <v>496767.55670000002</v>
      </c>
      <c r="R1297" s="824">
        <v>351877.01419999998</v>
      </c>
      <c r="S1297" s="824">
        <v>563003.23100000003</v>
      </c>
      <c r="T1297" s="824">
        <v>393274.30989999999</v>
      </c>
      <c r="U1297" s="824">
        <v>629238.90520000004</v>
      </c>
    </row>
    <row r="1298" spans="1:21" ht="14.5">
      <c r="A1298" s="823" t="s">
        <v>1186</v>
      </c>
      <c r="B1298" s="823" t="s">
        <v>352</v>
      </c>
      <c r="C1298" s="823" t="s">
        <v>353</v>
      </c>
      <c r="D1298" s="823" t="s">
        <v>494</v>
      </c>
      <c r="E1298" s="823" t="s">
        <v>358</v>
      </c>
      <c r="F1298" s="823" t="s">
        <v>1179</v>
      </c>
      <c r="G1298" s="823" t="s">
        <v>165</v>
      </c>
      <c r="H1298" s="824">
        <v>121579.2859</v>
      </c>
      <c r="I1298" s="824">
        <v>212763.75030000001</v>
      </c>
      <c r="J1298" s="824">
        <v>158324.43340000001</v>
      </c>
      <c r="K1298" s="824">
        <v>277067.75839999999</v>
      </c>
      <c r="L1298" s="824">
        <v>190606.1329</v>
      </c>
      <c r="M1298" s="824">
        <v>333560.73259999999</v>
      </c>
      <c r="N1298" s="824">
        <v>229386.95680000001</v>
      </c>
      <c r="O1298" s="824">
        <v>401427.17450000002</v>
      </c>
      <c r="P1298" s="824">
        <v>270398.44870000001</v>
      </c>
      <c r="Q1298" s="824">
        <v>473197.28539999999</v>
      </c>
      <c r="R1298" s="824">
        <v>296457.54739999998</v>
      </c>
      <c r="S1298" s="824">
        <v>518800.70799999998</v>
      </c>
      <c r="T1298" s="824">
        <v>321763.38520000002</v>
      </c>
      <c r="U1298" s="824">
        <v>563085.92429999996</v>
      </c>
    </row>
    <row r="1299" spans="1:21" ht="14.5">
      <c r="A1299" s="823" t="s">
        <v>1186</v>
      </c>
      <c r="B1299" s="823" t="s">
        <v>352</v>
      </c>
      <c r="C1299" s="823" t="s">
        <v>353</v>
      </c>
      <c r="D1299" s="823" t="s">
        <v>494</v>
      </c>
      <c r="E1299" s="823" t="s">
        <v>358</v>
      </c>
      <c r="F1299" s="823" t="s">
        <v>1180</v>
      </c>
      <c r="G1299" s="823" t="s">
        <v>19</v>
      </c>
      <c r="H1299" s="824">
        <v>105965.1298</v>
      </c>
      <c r="I1299" s="824">
        <v>185438.9773</v>
      </c>
      <c r="J1299" s="824">
        <v>139498.2225</v>
      </c>
      <c r="K1299" s="824">
        <v>244121.88930000001</v>
      </c>
      <c r="L1299" s="824">
        <v>170301.35699999999</v>
      </c>
      <c r="M1299" s="824">
        <v>298027.37479999999</v>
      </c>
      <c r="N1299" s="824">
        <v>210114.62719999999</v>
      </c>
      <c r="O1299" s="824">
        <v>367700.59759999998</v>
      </c>
      <c r="P1299" s="824">
        <v>250131.91159999999</v>
      </c>
      <c r="Q1299" s="824">
        <v>437730.84539999999</v>
      </c>
      <c r="R1299" s="824">
        <v>275980.69709999999</v>
      </c>
      <c r="S1299" s="824">
        <v>482966.22</v>
      </c>
      <c r="T1299" s="824">
        <v>300572.7451</v>
      </c>
      <c r="U1299" s="824">
        <v>526002.30390000006</v>
      </c>
    </row>
    <row r="1300" spans="1:21" ht="14.5">
      <c r="A1300" s="823" t="s">
        <v>1186</v>
      </c>
      <c r="B1300" s="823" t="s">
        <v>352</v>
      </c>
      <c r="C1300" s="823" t="s">
        <v>353</v>
      </c>
      <c r="D1300" s="823" t="s">
        <v>494</v>
      </c>
      <c r="E1300" s="823" t="s">
        <v>358</v>
      </c>
      <c r="F1300" s="823" t="s">
        <v>1181</v>
      </c>
      <c r="G1300" s="823" t="s">
        <v>44</v>
      </c>
      <c r="H1300" s="824">
        <v>92074.406199999998</v>
      </c>
      <c r="I1300" s="824">
        <v>161130.21090000001</v>
      </c>
      <c r="J1300" s="824">
        <v>124939.06540000001</v>
      </c>
      <c r="K1300" s="824">
        <v>218643.36429999999</v>
      </c>
      <c r="L1300" s="824">
        <v>157708.38250000001</v>
      </c>
      <c r="M1300" s="824">
        <v>275989.66930000001</v>
      </c>
      <c r="N1300" s="824">
        <v>207341.10740000001</v>
      </c>
      <c r="O1300" s="824">
        <v>362846.93790000002</v>
      </c>
      <c r="P1300" s="824">
        <v>256423.1943</v>
      </c>
      <c r="Q1300" s="824">
        <v>448740.58990000002</v>
      </c>
      <c r="R1300" s="824">
        <v>288532.76559999998</v>
      </c>
      <c r="S1300" s="824">
        <v>504932.33970000001</v>
      </c>
      <c r="T1300" s="824">
        <v>320152.88079999998</v>
      </c>
      <c r="U1300" s="824">
        <v>560267.54150000005</v>
      </c>
    </row>
    <row r="1301" spans="1:21" ht="14.5">
      <c r="A1301" s="823" t="s">
        <v>1186</v>
      </c>
      <c r="B1301" s="823" t="s">
        <v>352</v>
      </c>
      <c r="C1301" s="823" t="s">
        <v>353</v>
      </c>
      <c r="D1301" s="823" t="s">
        <v>494</v>
      </c>
      <c r="E1301" s="823" t="s">
        <v>358</v>
      </c>
      <c r="F1301" s="823" t="s">
        <v>1182</v>
      </c>
      <c r="G1301" s="823" t="s">
        <v>21</v>
      </c>
      <c r="H1301" s="824">
        <v>105402.1297</v>
      </c>
      <c r="I1301" s="824">
        <v>168643.41</v>
      </c>
      <c r="J1301" s="824">
        <v>147562.98149999999</v>
      </c>
      <c r="K1301" s="824">
        <v>236100.774</v>
      </c>
      <c r="L1301" s="824">
        <v>189723.8334</v>
      </c>
      <c r="M1301" s="824">
        <v>303558.13799999998</v>
      </c>
      <c r="N1301" s="824">
        <v>252965.11120000001</v>
      </c>
      <c r="O1301" s="824">
        <v>404744.1839</v>
      </c>
      <c r="P1301" s="824">
        <v>316206.38900000002</v>
      </c>
      <c r="Q1301" s="824">
        <v>505930.22989999998</v>
      </c>
      <c r="R1301" s="824">
        <v>358367.24089999998</v>
      </c>
      <c r="S1301" s="824">
        <v>573387.59389999998</v>
      </c>
      <c r="T1301" s="824">
        <v>400528.09279999998</v>
      </c>
      <c r="U1301" s="824">
        <v>640844.95790000004</v>
      </c>
    </row>
    <row r="1302" spans="1:21" ht="14.5">
      <c r="A1302" s="823" t="s">
        <v>1186</v>
      </c>
      <c r="B1302" s="823" t="s">
        <v>352</v>
      </c>
      <c r="C1302" s="823" t="s">
        <v>353</v>
      </c>
      <c r="D1302" s="823" t="s">
        <v>494</v>
      </c>
      <c r="E1302" s="823" t="s">
        <v>1100</v>
      </c>
      <c r="F1302" s="823" t="s">
        <v>1179</v>
      </c>
      <c r="G1302" s="823" t="s">
        <v>165</v>
      </c>
      <c r="H1302" s="824">
        <v>116447.9157</v>
      </c>
      <c r="I1302" s="824">
        <v>203783.85250000001</v>
      </c>
      <c r="J1302" s="824">
        <v>151575.4877</v>
      </c>
      <c r="K1302" s="824">
        <v>265257.10350000003</v>
      </c>
      <c r="L1302" s="824">
        <v>182435.23869999999</v>
      </c>
      <c r="M1302" s="824">
        <v>319261.66769999999</v>
      </c>
      <c r="N1302" s="824">
        <v>219478.86619999999</v>
      </c>
      <c r="O1302" s="824">
        <v>384088.0159</v>
      </c>
      <c r="P1302" s="824">
        <v>258669.86240000001</v>
      </c>
      <c r="Q1302" s="824">
        <v>452672.25910000002</v>
      </c>
      <c r="R1302" s="824">
        <v>283577.03350000002</v>
      </c>
      <c r="S1302" s="824">
        <v>496259.8088</v>
      </c>
      <c r="T1302" s="824">
        <v>307731.30959999998</v>
      </c>
      <c r="U1302" s="824">
        <v>538529.79180000001</v>
      </c>
    </row>
    <row r="1303" spans="1:21" ht="14.5">
      <c r="A1303" s="823" t="s">
        <v>1186</v>
      </c>
      <c r="B1303" s="823" t="s">
        <v>352</v>
      </c>
      <c r="C1303" s="823" t="s">
        <v>353</v>
      </c>
      <c r="D1303" s="823" t="s">
        <v>494</v>
      </c>
      <c r="E1303" s="823" t="s">
        <v>1100</v>
      </c>
      <c r="F1303" s="823" t="s">
        <v>1180</v>
      </c>
      <c r="G1303" s="823" t="s">
        <v>19</v>
      </c>
      <c r="H1303" s="824">
        <v>101743.3214</v>
      </c>
      <c r="I1303" s="824">
        <v>178050.8124</v>
      </c>
      <c r="J1303" s="824">
        <v>133845.94820000001</v>
      </c>
      <c r="K1303" s="824">
        <v>234230.40950000001</v>
      </c>
      <c r="L1303" s="824">
        <v>163313.26420000001</v>
      </c>
      <c r="M1303" s="824">
        <v>285798.21220000001</v>
      </c>
      <c r="N1303" s="824">
        <v>201329.1955</v>
      </c>
      <c r="O1303" s="824">
        <v>352326.09220000001</v>
      </c>
      <c r="P1303" s="824">
        <v>239583.89920000001</v>
      </c>
      <c r="Q1303" s="824">
        <v>419271.8235</v>
      </c>
      <c r="R1303" s="824">
        <v>264293.0085</v>
      </c>
      <c r="S1303" s="824">
        <v>462512.7648</v>
      </c>
      <c r="T1303" s="824">
        <v>287775.07439999998</v>
      </c>
      <c r="U1303" s="824">
        <v>503606.38020000001</v>
      </c>
    </row>
    <row r="1304" spans="1:21" ht="14.5">
      <c r="A1304" s="823" t="s">
        <v>1186</v>
      </c>
      <c r="B1304" s="823" t="s">
        <v>352</v>
      </c>
      <c r="C1304" s="823" t="s">
        <v>353</v>
      </c>
      <c r="D1304" s="823" t="s">
        <v>494</v>
      </c>
      <c r="E1304" s="823" t="s">
        <v>1100</v>
      </c>
      <c r="F1304" s="823" t="s">
        <v>1181</v>
      </c>
      <c r="G1304" s="823" t="s">
        <v>44</v>
      </c>
      <c r="H1304" s="824">
        <v>88669.6492</v>
      </c>
      <c r="I1304" s="824">
        <v>155171.88620000001</v>
      </c>
      <c r="J1304" s="824">
        <v>120403.38219999999</v>
      </c>
      <c r="K1304" s="824">
        <v>210705.91880000001</v>
      </c>
      <c r="L1304" s="824">
        <v>152047.32709999999</v>
      </c>
      <c r="M1304" s="824">
        <v>266082.8224</v>
      </c>
      <c r="N1304" s="824">
        <v>199964.1054</v>
      </c>
      <c r="O1304" s="824">
        <v>349937.18449999997</v>
      </c>
      <c r="P1304" s="824">
        <v>247362.3216</v>
      </c>
      <c r="Q1304" s="824">
        <v>432884.06290000002</v>
      </c>
      <c r="R1304" s="824">
        <v>278384.95240000001</v>
      </c>
      <c r="S1304" s="824">
        <v>487173.66680000001</v>
      </c>
      <c r="T1304" s="824">
        <v>308946.63929999998</v>
      </c>
      <c r="U1304" s="824">
        <v>540656.61880000005</v>
      </c>
    </row>
    <row r="1305" spans="1:21" ht="14.5">
      <c r="A1305" s="823" t="s">
        <v>1186</v>
      </c>
      <c r="B1305" s="823" t="s">
        <v>352</v>
      </c>
      <c r="C1305" s="823" t="s">
        <v>353</v>
      </c>
      <c r="D1305" s="823" t="s">
        <v>494</v>
      </c>
      <c r="E1305" s="823" t="s">
        <v>1100</v>
      </c>
      <c r="F1305" s="823" t="s">
        <v>1182</v>
      </c>
      <c r="G1305" s="823" t="s">
        <v>21</v>
      </c>
      <c r="H1305" s="824">
        <v>100920.45940000001</v>
      </c>
      <c r="I1305" s="824">
        <v>161472.73749999999</v>
      </c>
      <c r="J1305" s="824">
        <v>141288.64319999999</v>
      </c>
      <c r="K1305" s="824">
        <v>226061.83240000001</v>
      </c>
      <c r="L1305" s="824">
        <v>181656.82699999999</v>
      </c>
      <c r="M1305" s="824">
        <v>290650.9276</v>
      </c>
      <c r="N1305" s="824">
        <v>242209.10260000001</v>
      </c>
      <c r="O1305" s="824">
        <v>387534.57</v>
      </c>
      <c r="P1305" s="824">
        <v>302761.37829999998</v>
      </c>
      <c r="Q1305" s="824">
        <v>484418.21250000002</v>
      </c>
      <c r="R1305" s="824">
        <v>343129.56209999998</v>
      </c>
      <c r="S1305" s="824">
        <v>549007.30759999994</v>
      </c>
      <c r="T1305" s="824">
        <v>383497.74589999998</v>
      </c>
      <c r="U1305" s="824">
        <v>613596.40249999997</v>
      </c>
    </row>
    <row r="1306" spans="1:21" ht="14.5">
      <c r="A1306" s="823" t="s">
        <v>1186</v>
      </c>
      <c r="B1306" s="823" t="s">
        <v>352</v>
      </c>
      <c r="C1306" s="823" t="s">
        <v>353</v>
      </c>
      <c r="D1306" s="823" t="s">
        <v>494</v>
      </c>
      <c r="E1306" s="823" t="s">
        <v>359</v>
      </c>
      <c r="F1306" s="823" t="s">
        <v>1179</v>
      </c>
      <c r="G1306" s="823" t="s">
        <v>165</v>
      </c>
      <c r="H1306" s="824">
        <v>121648.7733</v>
      </c>
      <c r="I1306" s="824">
        <v>212885.35329999999</v>
      </c>
      <c r="J1306" s="824">
        <v>158533.63510000001</v>
      </c>
      <c r="K1306" s="824">
        <v>277433.8615</v>
      </c>
      <c r="L1306" s="824">
        <v>190939.6096</v>
      </c>
      <c r="M1306" s="824">
        <v>334144.31689999998</v>
      </c>
      <c r="N1306" s="824">
        <v>229921.28640000001</v>
      </c>
      <c r="O1306" s="824">
        <v>402362.2512</v>
      </c>
      <c r="P1306" s="824">
        <v>271115.60190000001</v>
      </c>
      <c r="Q1306" s="824">
        <v>474452.30330000003</v>
      </c>
      <c r="R1306" s="824">
        <v>297282.26760000002</v>
      </c>
      <c r="S1306" s="824">
        <v>520243.96840000001</v>
      </c>
      <c r="T1306" s="824">
        <v>322751.16590000002</v>
      </c>
      <c r="U1306" s="824">
        <v>564814.54040000006</v>
      </c>
    </row>
    <row r="1307" spans="1:21" ht="14.5">
      <c r="A1307" s="823" t="s">
        <v>1186</v>
      </c>
      <c r="B1307" s="823" t="s">
        <v>352</v>
      </c>
      <c r="C1307" s="823" t="s">
        <v>353</v>
      </c>
      <c r="D1307" s="823" t="s">
        <v>494</v>
      </c>
      <c r="E1307" s="823" t="s">
        <v>359</v>
      </c>
      <c r="F1307" s="823" t="s">
        <v>1180</v>
      </c>
      <c r="G1307" s="823" t="s">
        <v>19</v>
      </c>
      <c r="H1307" s="824">
        <v>105579.8365</v>
      </c>
      <c r="I1307" s="824">
        <v>184764.71400000001</v>
      </c>
      <c r="J1307" s="824">
        <v>139159.08850000001</v>
      </c>
      <c r="K1307" s="824">
        <v>243528.40489999999</v>
      </c>
      <c r="L1307" s="824">
        <v>170043.43299999999</v>
      </c>
      <c r="M1307" s="824">
        <v>297576.00780000002</v>
      </c>
      <c r="N1307" s="824">
        <v>210087.62719999999</v>
      </c>
      <c r="O1307" s="824">
        <v>367653.34779999999</v>
      </c>
      <c r="P1307" s="824">
        <v>250258.77780000001</v>
      </c>
      <c r="Q1307" s="824">
        <v>437952.86119999998</v>
      </c>
      <c r="R1307" s="824">
        <v>276209.0049</v>
      </c>
      <c r="S1307" s="824">
        <v>483365.7585</v>
      </c>
      <c r="T1307" s="824">
        <v>300943.32319999998</v>
      </c>
      <c r="U1307" s="824">
        <v>526650.81550000003</v>
      </c>
    </row>
    <row r="1308" spans="1:21" ht="14.5">
      <c r="A1308" s="823" t="s">
        <v>1186</v>
      </c>
      <c r="B1308" s="823" t="s">
        <v>352</v>
      </c>
      <c r="C1308" s="823" t="s">
        <v>353</v>
      </c>
      <c r="D1308" s="823" t="s">
        <v>494</v>
      </c>
      <c r="E1308" s="823" t="s">
        <v>359</v>
      </c>
      <c r="F1308" s="823" t="s">
        <v>1181</v>
      </c>
      <c r="G1308" s="823" t="s">
        <v>44</v>
      </c>
      <c r="H1308" s="824">
        <v>91270.499599999996</v>
      </c>
      <c r="I1308" s="824">
        <v>159723.3744</v>
      </c>
      <c r="J1308" s="824">
        <v>123698.10769999999</v>
      </c>
      <c r="K1308" s="824">
        <v>216471.68859999999</v>
      </c>
      <c r="L1308" s="824">
        <v>156027.59710000001</v>
      </c>
      <c r="M1308" s="824">
        <v>273048.29479999997</v>
      </c>
      <c r="N1308" s="824">
        <v>205014.52420000001</v>
      </c>
      <c r="O1308" s="824">
        <v>358775.41739999998</v>
      </c>
      <c r="P1308" s="824">
        <v>253434.77540000001</v>
      </c>
      <c r="Q1308" s="824">
        <v>443510.85690000001</v>
      </c>
      <c r="R1308" s="824">
        <v>285085.3028</v>
      </c>
      <c r="S1308" s="824">
        <v>498899.28</v>
      </c>
      <c r="T1308" s="824">
        <v>316232.11839999998</v>
      </c>
      <c r="U1308" s="824">
        <v>553406.2071</v>
      </c>
    </row>
    <row r="1309" spans="1:21" ht="14.5">
      <c r="A1309" s="823" t="s">
        <v>1186</v>
      </c>
      <c r="B1309" s="823" t="s">
        <v>352</v>
      </c>
      <c r="C1309" s="823" t="s">
        <v>353</v>
      </c>
      <c r="D1309" s="823" t="s">
        <v>494</v>
      </c>
      <c r="E1309" s="823" t="s">
        <v>359</v>
      </c>
      <c r="F1309" s="823" t="s">
        <v>1182</v>
      </c>
      <c r="G1309" s="823" t="s">
        <v>21</v>
      </c>
      <c r="H1309" s="824">
        <v>105521.22380000001</v>
      </c>
      <c r="I1309" s="824">
        <v>168833.96049999999</v>
      </c>
      <c r="J1309" s="824">
        <v>147729.7132</v>
      </c>
      <c r="K1309" s="824">
        <v>236367.54459999999</v>
      </c>
      <c r="L1309" s="824">
        <v>189938.20269999999</v>
      </c>
      <c r="M1309" s="824">
        <v>303901.12890000001</v>
      </c>
      <c r="N1309" s="824">
        <v>253250.93700000001</v>
      </c>
      <c r="O1309" s="824">
        <v>405201.50520000001</v>
      </c>
      <c r="P1309" s="824">
        <v>316563.67119999998</v>
      </c>
      <c r="Q1309" s="824">
        <v>506501.88140000001</v>
      </c>
      <c r="R1309" s="824">
        <v>358772.16070000001</v>
      </c>
      <c r="S1309" s="824">
        <v>574035.46569999994</v>
      </c>
      <c r="T1309" s="824">
        <v>400980.65019999997</v>
      </c>
      <c r="U1309" s="824">
        <v>641569.04989999998</v>
      </c>
    </row>
    <row r="1310" spans="1:21" ht="14.5">
      <c r="A1310" s="823" t="s">
        <v>1186</v>
      </c>
      <c r="B1310" s="823" t="s">
        <v>352</v>
      </c>
      <c r="C1310" s="823" t="s">
        <v>353</v>
      </c>
      <c r="D1310" s="823" t="s">
        <v>494</v>
      </c>
      <c r="E1310" s="823" t="s">
        <v>360</v>
      </c>
      <c r="F1310" s="823" t="s">
        <v>1179</v>
      </c>
      <c r="G1310" s="823" t="s">
        <v>165</v>
      </c>
      <c r="H1310" s="824">
        <v>113835.90180000001</v>
      </c>
      <c r="I1310" s="824">
        <v>199212.82819999999</v>
      </c>
      <c r="J1310" s="824">
        <v>148061.54190000001</v>
      </c>
      <c r="K1310" s="824">
        <v>259107.69829999999</v>
      </c>
      <c r="L1310" s="824">
        <v>178127.46739999999</v>
      </c>
      <c r="M1310" s="824">
        <v>311723.06809999997</v>
      </c>
      <c r="N1310" s="824">
        <v>214168.59359999999</v>
      </c>
      <c r="O1310" s="824">
        <v>374795.03879999998</v>
      </c>
      <c r="P1310" s="824">
        <v>252327.45800000001</v>
      </c>
      <c r="Q1310" s="824">
        <v>441573.0515</v>
      </c>
      <c r="R1310" s="824">
        <v>276586.95319999999</v>
      </c>
      <c r="S1310" s="824">
        <v>484027.16800000001</v>
      </c>
      <c r="T1310" s="824">
        <v>300056.7403</v>
      </c>
      <c r="U1310" s="824">
        <v>525099.29559999995</v>
      </c>
    </row>
    <row r="1311" spans="1:21" ht="14.5">
      <c r="A1311" s="823" t="s">
        <v>1186</v>
      </c>
      <c r="B1311" s="823" t="s">
        <v>352</v>
      </c>
      <c r="C1311" s="823" t="s">
        <v>353</v>
      </c>
      <c r="D1311" s="823" t="s">
        <v>494</v>
      </c>
      <c r="E1311" s="823" t="s">
        <v>360</v>
      </c>
      <c r="F1311" s="823" t="s">
        <v>1180</v>
      </c>
      <c r="G1311" s="823" t="s">
        <v>19</v>
      </c>
      <c r="H1311" s="824">
        <v>99889.276400000002</v>
      </c>
      <c r="I1311" s="824">
        <v>174806.23379999999</v>
      </c>
      <c r="J1311" s="824">
        <v>131245.8965</v>
      </c>
      <c r="K1311" s="824">
        <v>229680.31880000001</v>
      </c>
      <c r="L1311" s="824">
        <v>159991.16200000001</v>
      </c>
      <c r="M1311" s="824">
        <v>279984.53340000001</v>
      </c>
      <c r="N1311" s="824">
        <v>196954.4731</v>
      </c>
      <c r="O1311" s="824">
        <v>344670.32799999998</v>
      </c>
      <c r="P1311" s="824">
        <v>234225.3075</v>
      </c>
      <c r="Q1311" s="824">
        <v>409894.28810000001</v>
      </c>
      <c r="R1311" s="824">
        <v>258296.95009999999</v>
      </c>
      <c r="S1311" s="824">
        <v>452019.66279999999</v>
      </c>
      <c r="T1311" s="824">
        <v>281129.17729999998</v>
      </c>
      <c r="U1311" s="824">
        <v>491976.06030000001</v>
      </c>
    </row>
    <row r="1312" spans="1:21" ht="14.5">
      <c r="A1312" s="823" t="s">
        <v>1186</v>
      </c>
      <c r="B1312" s="823" t="s">
        <v>352</v>
      </c>
      <c r="C1312" s="823" t="s">
        <v>353</v>
      </c>
      <c r="D1312" s="823" t="s">
        <v>494</v>
      </c>
      <c r="E1312" s="823" t="s">
        <v>360</v>
      </c>
      <c r="F1312" s="823" t="s">
        <v>1181</v>
      </c>
      <c r="G1312" s="823" t="s">
        <v>44</v>
      </c>
      <c r="H1312" s="824">
        <v>87503.206300000005</v>
      </c>
      <c r="I1312" s="824">
        <v>153130.61110000001</v>
      </c>
      <c r="J1312" s="824">
        <v>118962.8429</v>
      </c>
      <c r="K1312" s="824">
        <v>208184.97510000001</v>
      </c>
      <c r="L1312" s="824">
        <v>150337.31969999999</v>
      </c>
      <c r="M1312" s="824">
        <v>263090.30949999997</v>
      </c>
      <c r="N1312" s="824">
        <v>197826.65549999999</v>
      </c>
      <c r="O1312" s="824">
        <v>346196.64720000001</v>
      </c>
      <c r="P1312" s="824">
        <v>244824.1594</v>
      </c>
      <c r="Q1312" s="824">
        <v>428442.27889999998</v>
      </c>
      <c r="R1312" s="824">
        <v>275609.34850000002</v>
      </c>
      <c r="S1312" s="824">
        <v>482316.36009999999</v>
      </c>
      <c r="T1312" s="824">
        <v>305957.35379999998</v>
      </c>
      <c r="U1312" s="824">
        <v>535425.36910000001</v>
      </c>
    </row>
    <row r="1313" spans="1:21" ht="14.5">
      <c r="A1313" s="823" t="s">
        <v>1186</v>
      </c>
      <c r="B1313" s="823" t="s">
        <v>352</v>
      </c>
      <c r="C1313" s="823" t="s">
        <v>353</v>
      </c>
      <c r="D1313" s="823" t="s">
        <v>494</v>
      </c>
      <c r="E1313" s="823" t="s">
        <v>360</v>
      </c>
      <c r="F1313" s="823" t="s">
        <v>1182</v>
      </c>
      <c r="G1313" s="823" t="s">
        <v>21</v>
      </c>
      <c r="H1313" s="824">
        <v>98600.224900000001</v>
      </c>
      <c r="I1313" s="824">
        <v>157760.3622</v>
      </c>
      <c r="J1313" s="824">
        <v>138040.31479999999</v>
      </c>
      <c r="K1313" s="824">
        <v>220864.50700000001</v>
      </c>
      <c r="L1313" s="824">
        <v>177480.40479999999</v>
      </c>
      <c r="M1313" s="824">
        <v>283968.6519</v>
      </c>
      <c r="N1313" s="824">
        <v>236640.53969999999</v>
      </c>
      <c r="O1313" s="824">
        <v>378624.86910000001</v>
      </c>
      <c r="P1313" s="824">
        <v>295800.67469999997</v>
      </c>
      <c r="Q1313" s="824">
        <v>473281.08649999998</v>
      </c>
      <c r="R1313" s="824">
        <v>335240.76459999999</v>
      </c>
      <c r="S1313" s="824">
        <v>536385.23140000005</v>
      </c>
      <c r="T1313" s="824">
        <v>374680.85450000002</v>
      </c>
      <c r="U1313" s="824">
        <v>599489.37620000006</v>
      </c>
    </row>
    <row r="1314" spans="1:21" ht="14.5">
      <c r="A1314" s="823" t="s">
        <v>1186</v>
      </c>
      <c r="B1314" s="823" t="s">
        <v>352</v>
      </c>
      <c r="C1314" s="823" t="s">
        <v>353</v>
      </c>
      <c r="D1314" s="823" t="s">
        <v>494</v>
      </c>
      <c r="E1314" s="823" t="s">
        <v>361</v>
      </c>
      <c r="F1314" s="823" t="s">
        <v>1179</v>
      </c>
      <c r="G1314" s="823" t="s">
        <v>165</v>
      </c>
      <c r="H1314" s="824">
        <v>119013.6007</v>
      </c>
      <c r="I1314" s="824">
        <v>208273.8014</v>
      </c>
      <c r="J1314" s="824">
        <v>154949.96049999999</v>
      </c>
      <c r="K1314" s="824">
        <v>271162.43099999998</v>
      </c>
      <c r="L1314" s="824">
        <v>186520.68580000001</v>
      </c>
      <c r="M1314" s="824">
        <v>326411.20010000002</v>
      </c>
      <c r="N1314" s="824">
        <v>224432.91149999999</v>
      </c>
      <c r="O1314" s="824">
        <v>392757.59519999998</v>
      </c>
      <c r="P1314" s="824">
        <v>264534.1556</v>
      </c>
      <c r="Q1314" s="824">
        <v>462934.77220000001</v>
      </c>
      <c r="R1314" s="824">
        <v>290017.2904</v>
      </c>
      <c r="S1314" s="824">
        <v>507530.25839999999</v>
      </c>
      <c r="T1314" s="824">
        <v>314747.34740000003</v>
      </c>
      <c r="U1314" s="824">
        <v>550807.85800000001</v>
      </c>
    </row>
    <row r="1315" spans="1:21" ht="14.5">
      <c r="A1315" s="823" t="s">
        <v>1186</v>
      </c>
      <c r="B1315" s="823" t="s">
        <v>352</v>
      </c>
      <c r="C1315" s="823" t="s">
        <v>353</v>
      </c>
      <c r="D1315" s="823" t="s">
        <v>494</v>
      </c>
      <c r="E1315" s="823" t="s">
        <v>361</v>
      </c>
      <c r="F1315" s="823" t="s">
        <v>1180</v>
      </c>
      <c r="G1315" s="823" t="s">
        <v>19</v>
      </c>
      <c r="H1315" s="824">
        <v>103854.22560000001</v>
      </c>
      <c r="I1315" s="824">
        <v>181744.89490000001</v>
      </c>
      <c r="J1315" s="824">
        <v>136672.08540000001</v>
      </c>
      <c r="K1315" s="824">
        <v>239176.14939999999</v>
      </c>
      <c r="L1315" s="824">
        <v>166807.31049999999</v>
      </c>
      <c r="M1315" s="824">
        <v>291912.79359999998</v>
      </c>
      <c r="N1315" s="824">
        <v>205721.91140000001</v>
      </c>
      <c r="O1315" s="824">
        <v>360013.34490000003</v>
      </c>
      <c r="P1315" s="824">
        <v>244857.90539999999</v>
      </c>
      <c r="Q1315" s="824">
        <v>428501.33439999999</v>
      </c>
      <c r="R1315" s="824">
        <v>270136.85279999999</v>
      </c>
      <c r="S1315" s="824">
        <v>472739.49239999999</v>
      </c>
      <c r="T1315" s="824">
        <v>294173.90970000002</v>
      </c>
      <c r="U1315" s="824">
        <v>514804.342</v>
      </c>
    </row>
    <row r="1316" spans="1:21" ht="14.5">
      <c r="A1316" s="823" t="s">
        <v>1186</v>
      </c>
      <c r="B1316" s="823" t="s">
        <v>352</v>
      </c>
      <c r="C1316" s="823" t="s">
        <v>353</v>
      </c>
      <c r="D1316" s="823" t="s">
        <v>494</v>
      </c>
      <c r="E1316" s="823" t="s">
        <v>361</v>
      </c>
      <c r="F1316" s="823" t="s">
        <v>1181</v>
      </c>
      <c r="G1316" s="823" t="s">
        <v>44</v>
      </c>
      <c r="H1316" s="824">
        <v>90372.027700000006</v>
      </c>
      <c r="I1316" s="824">
        <v>158151.04860000001</v>
      </c>
      <c r="J1316" s="824">
        <v>122671.22380000001</v>
      </c>
      <c r="K1316" s="824">
        <v>214674.6416</v>
      </c>
      <c r="L1316" s="824">
        <v>154877.8548</v>
      </c>
      <c r="M1316" s="824">
        <v>271036.24589999998</v>
      </c>
      <c r="N1316" s="824">
        <v>203652.60639999999</v>
      </c>
      <c r="O1316" s="824">
        <v>356392.0613</v>
      </c>
      <c r="P1316" s="824">
        <v>251892.7579</v>
      </c>
      <c r="Q1316" s="824">
        <v>440812.32640000002</v>
      </c>
      <c r="R1316" s="824">
        <v>283458.859</v>
      </c>
      <c r="S1316" s="824">
        <v>496053.00329999998</v>
      </c>
      <c r="T1316" s="824">
        <v>314549.76000000001</v>
      </c>
      <c r="U1316" s="824">
        <v>550462.08010000002</v>
      </c>
    </row>
    <row r="1317" spans="1:21" ht="14.5">
      <c r="A1317" s="823" t="s">
        <v>1186</v>
      </c>
      <c r="B1317" s="823" t="s">
        <v>352</v>
      </c>
      <c r="C1317" s="823" t="s">
        <v>353</v>
      </c>
      <c r="D1317" s="823" t="s">
        <v>494</v>
      </c>
      <c r="E1317" s="823" t="s">
        <v>361</v>
      </c>
      <c r="F1317" s="823" t="s">
        <v>1182</v>
      </c>
      <c r="G1317" s="823" t="s">
        <v>21</v>
      </c>
      <c r="H1317" s="824">
        <v>103161.29459999999</v>
      </c>
      <c r="I1317" s="824">
        <v>165058.07380000001</v>
      </c>
      <c r="J1317" s="824">
        <v>144425.81229999999</v>
      </c>
      <c r="K1317" s="824">
        <v>231081.30319999999</v>
      </c>
      <c r="L1317" s="824">
        <v>185690.3302</v>
      </c>
      <c r="M1317" s="824">
        <v>297104.53279999999</v>
      </c>
      <c r="N1317" s="824">
        <v>247587.10690000001</v>
      </c>
      <c r="O1317" s="824">
        <v>396139.37699999998</v>
      </c>
      <c r="P1317" s="824">
        <v>309483.8836</v>
      </c>
      <c r="Q1317" s="824">
        <v>495174.22120000003</v>
      </c>
      <c r="R1317" s="824">
        <v>350748.40149999998</v>
      </c>
      <c r="S1317" s="824">
        <v>561197.45070000004</v>
      </c>
      <c r="T1317" s="824">
        <v>392012.91930000001</v>
      </c>
      <c r="U1317" s="824">
        <v>627220.68019999994</v>
      </c>
    </row>
    <row r="1318" spans="1:21" ht="14.5">
      <c r="A1318" s="823" t="s">
        <v>1186</v>
      </c>
      <c r="B1318" s="823" t="s">
        <v>352</v>
      </c>
      <c r="C1318" s="823" t="s">
        <v>362</v>
      </c>
      <c r="D1318" s="823" t="s">
        <v>1101</v>
      </c>
      <c r="E1318" s="823" t="s">
        <v>1102</v>
      </c>
      <c r="F1318" s="823" t="s">
        <v>1179</v>
      </c>
      <c r="G1318" s="823" t="s">
        <v>165</v>
      </c>
      <c r="H1318" s="824">
        <v>113281.33620000001</v>
      </c>
      <c r="I1318" s="824">
        <v>198242.3383</v>
      </c>
      <c r="J1318" s="824">
        <v>147479.42129999999</v>
      </c>
      <c r="K1318" s="824">
        <v>258088.9872</v>
      </c>
      <c r="L1318" s="824">
        <v>177522.94589999999</v>
      </c>
      <c r="M1318" s="824">
        <v>310665.15549999999</v>
      </c>
      <c r="N1318" s="824">
        <v>213597.98759999999</v>
      </c>
      <c r="O1318" s="824">
        <v>373796.47830000002</v>
      </c>
      <c r="P1318" s="824">
        <v>251757.81839999999</v>
      </c>
      <c r="Q1318" s="824">
        <v>440576.18229999999</v>
      </c>
      <c r="R1318" s="824">
        <v>276007.78090000001</v>
      </c>
      <c r="S1318" s="824">
        <v>483013.61660000001</v>
      </c>
      <c r="T1318" s="824">
        <v>299537.44770000002</v>
      </c>
      <c r="U1318" s="824">
        <v>524190.53340000001</v>
      </c>
    </row>
    <row r="1319" spans="1:21" ht="14.5">
      <c r="A1319" s="823" t="s">
        <v>1186</v>
      </c>
      <c r="B1319" s="823" t="s">
        <v>352</v>
      </c>
      <c r="C1319" s="823" t="s">
        <v>362</v>
      </c>
      <c r="D1319" s="823" t="s">
        <v>1101</v>
      </c>
      <c r="E1319" s="823" t="s">
        <v>1102</v>
      </c>
      <c r="F1319" s="823" t="s">
        <v>1180</v>
      </c>
      <c r="G1319" s="823" t="s">
        <v>19</v>
      </c>
      <c r="H1319" s="824">
        <v>98879.93</v>
      </c>
      <c r="I1319" s="824">
        <v>173039.8774</v>
      </c>
      <c r="J1319" s="824">
        <v>130115.44010000001</v>
      </c>
      <c r="K1319" s="824">
        <v>227702.02009999999</v>
      </c>
      <c r="L1319" s="824">
        <v>158795.23980000001</v>
      </c>
      <c r="M1319" s="824">
        <v>277891.66960000002</v>
      </c>
      <c r="N1319" s="824">
        <v>195822.53769999999</v>
      </c>
      <c r="O1319" s="824">
        <v>342689.44089999999</v>
      </c>
      <c r="P1319" s="824">
        <v>233065.38099999999</v>
      </c>
      <c r="Q1319" s="824">
        <v>407864.4167</v>
      </c>
      <c r="R1319" s="824">
        <v>257121.3653</v>
      </c>
      <c r="S1319" s="824">
        <v>449962.38939999999</v>
      </c>
      <c r="T1319" s="824">
        <v>279992.68209999998</v>
      </c>
      <c r="U1319" s="824">
        <v>489987.1937</v>
      </c>
    </row>
    <row r="1320" spans="1:21" ht="14.5">
      <c r="A1320" s="823" t="s">
        <v>1186</v>
      </c>
      <c r="B1320" s="823" t="s">
        <v>352</v>
      </c>
      <c r="C1320" s="823" t="s">
        <v>362</v>
      </c>
      <c r="D1320" s="823" t="s">
        <v>1101</v>
      </c>
      <c r="E1320" s="823" t="s">
        <v>1102</v>
      </c>
      <c r="F1320" s="823" t="s">
        <v>1181</v>
      </c>
      <c r="G1320" s="823" t="s">
        <v>44</v>
      </c>
      <c r="H1320" s="824">
        <v>86072.724700000006</v>
      </c>
      <c r="I1320" s="824">
        <v>150627.2683</v>
      </c>
      <c r="J1320" s="824">
        <v>116844.68030000001</v>
      </c>
      <c r="K1320" s="824">
        <v>204478.19070000001</v>
      </c>
      <c r="L1320" s="824">
        <v>147528.69930000001</v>
      </c>
      <c r="M1320" s="824">
        <v>258175.2236</v>
      </c>
      <c r="N1320" s="824">
        <v>193996.29240000001</v>
      </c>
      <c r="O1320" s="824">
        <v>339493.51169999997</v>
      </c>
      <c r="P1320" s="824">
        <v>239956.01550000001</v>
      </c>
      <c r="Q1320" s="824">
        <v>419923.027</v>
      </c>
      <c r="R1320" s="824">
        <v>270031.53090000001</v>
      </c>
      <c r="S1320" s="824">
        <v>472555.179</v>
      </c>
      <c r="T1320" s="824">
        <v>299655.60629999998</v>
      </c>
      <c r="U1320" s="824">
        <v>524397.31110000005</v>
      </c>
    </row>
    <row r="1321" spans="1:21" ht="14.5">
      <c r="A1321" s="823" t="s">
        <v>1186</v>
      </c>
      <c r="B1321" s="823" t="s">
        <v>352</v>
      </c>
      <c r="C1321" s="823" t="s">
        <v>362</v>
      </c>
      <c r="D1321" s="823" t="s">
        <v>1101</v>
      </c>
      <c r="E1321" s="823" t="s">
        <v>1102</v>
      </c>
      <c r="F1321" s="823" t="s">
        <v>1182</v>
      </c>
      <c r="G1321" s="823" t="s">
        <v>21</v>
      </c>
      <c r="H1321" s="824">
        <v>98188.880600000004</v>
      </c>
      <c r="I1321" s="824">
        <v>157102.21119999999</v>
      </c>
      <c r="J1321" s="824">
        <v>137464.4327</v>
      </c>
      <c r="K1321" s="824">
        <v>219943.0956</v>
      </c>
      <c r="L1321" s="824">
        <v>176739.98499999999</v>
      </c>
      <c r="M1321" s="824">
        <v>282783.98019999999</v>
      </c>
      <c r="N1321" s="824">
        <v>235653.31330000001</v>
      </c>
      <c r="O1321" s="824">
        <v>377045.30690000003</v>
      </c>
      <c r="P1321" s="824">
        <v>294566.64159999997</v>
      </c>
      <c r="Q1321" s="824">
        <v>471306.6336</v>
      </c>
      <c r="R1321" s="824">
        <v>333842.19380000001</v>
      </c>
      <c r="S1321" s="824">
        <v>534147.51809999999</v>
      </c>
      <c r="T1321" s="824">
        <v>373117.74599999998</v>
      </c>
      <c r="U1321" s="824">
        <v>596988.40249999997</v>
      </c>
    </row>
    <row r="1322" spans="1:21" ht="14.5">
      <c r="A1322" s="823" t="s">
        <v>1186</v>
      </c>
      <c r="B1322" s="823" t="s">
        <v>352</v>
      </c>
      <c r="C1322" s="823" t="s">
        <v>362</v>
      </c>
      <c r="D1322" s="823" t="s">
        <v>1101</v>
      </c>
      <c r="E1322" s="823" t="s">
        <v>1103</v>
      </c>
      <c r="F1322" s="823" t="s">
        <v>1179</v>
      </c>
      <c r="G1322" s="823" t="s">
        <v>165</v>
      </c>
      <c r="H1322" s="824">
        <v>115130.3256</v>
      </c>
      <c r="I1322" s="824">
        <v>201478.0698</v>
      </c>
      <c r="J1322" s="824">
        <v>149783.6453</v>
      </c>
      <c r="K1322" s="824">
        <v>262121.3792</v>
      </c>
      <c r="L1322" s="824">
        <v>180225.77050000001</v>
      </c>
      <c r="M1322" s="824">
        <v>315395.09830000001</v>
      </c>
      <c r="N1322" s="824">
        <v>216734.67120000001</v>
      </c>
      <c r="O1322" s="824">
        <v>379285.67450000002</v>
      </c>
      <c r="P1322" s="824">
        <v>255379.13010000001</v>
      </c>
      <c r="Q1322" s="824">
        <v>446913.47769999999</v>
      </c>
      <c r="R1322" s="824">
        <v>279944.53499999997</v>
      </c>
      <c r="S1322" s="824">
        <v>489902.9362</v>
      </c>
      <c r="T1322" s="824">
        <v>303729.38939999999</v>
      </c>
      <c r="U1322" s="824">
        <v>531526.4314</v>
      </c>
    </row>
    <row r="1323" spans="1:21" ht="14.5">
      <c r="A1323" s="823" t="s">
        <v>1186</v>
      </c>
      <c r="B1323" s="823" t="s">
        <v>352</v>
      </c>
      <c r="C1323" s="823" t="s">
        <v>362</v>
      </c>
      <c r="D1323" s="823" t="s">
        <v>1101</v>
      </c>
      <c r="E1323" s="823" t="s">
        <v>1103</v>
      </c>
      <c r="F1323" s="823" t="s">
        <v>1180</v>
      </c>
      <c r="G1323" s="823" t="s">
        <v>19</v>
      </c>
      <c r="H1323" s="824">
        <v>100880.51300000001</v>
      </c>
      <c r="I1323" s="824">
        <v>176540.89780000001</v>
      </c>
      <c r="J1323" s="824">
        <v>132602.44270000001</v>
      </c>
      <c r="K1323" s="824">
        <v>232054.27470000001</v>
      </c>
      <c r="L1323" s="824">
        <v>161695.19779999999</v>
      </c>
      <c r="M1323" s="824">
        <v>282966.59620000003</v>
      </c>
      <c r="N1323" s="824">
        <v>199146.33110000001</v>
      </c>
      <c r="O1323" s="824">
        <v>348506.07939999999</v>
      </c>
      <c r="P1323" s="824">
        <v>236883.45499999999</v>
      </c>
      <c r="Q1323" s="824">
        <v>414546.04619999998</v>
      </c>
      <c r="R1323" s="824">
        <v>261256.92360000001</v>
      </c>
      <c r="S1323" s="824">
        <v>457199.61629999999</v>
      </c>
      <c r="T1323" s="824">
        <v>284390.35800000001</v>
      </c>
      <c r="U1323" s="824">
        <v>497683.12650000001</v>
      </c>
    </row>
    <row r="1324" spans="1:21" ht="14.5">
      <c r="A1324" s="823" t="s">
        <v>1186</v>
      </c>
      <c r="B1324" s="823" t="s">
        <v>352</v>
      </c>
      <c r="C1324" s="823" t="s">
        <v>362</v>
      </c>
      <c r="D1324" s="823" t="s">
        <v>1101</v>
      </c>
      <c r="E1324" s="823" t="s">
        <v>1103</v>
      </c>
      <c r="F1324" s="823" t="s">
        <v>1181</v>
      </c>
      <c r="G1324" s="823" t="s">
        <v>44</v>
      </c>
      <c r="H1324" s="824">
        <v>88220.411099999998</v>
      </c>
      <c r="I1324" s="824">
        <v>154385.71950000001</v>
      </c>
      <c r="J1324" s="824">
        <v>119889.9374</v>
      </c>
      <c r="K1324" s="824">
        <v>209807.39050000001</v>
      </c>
      <c r="L1324" s="824">
        <v>151472.45259999999</v>
      </c>
      <c r="M1324" s="824">
        <v>265076.79200000002</v>
      </c>
      <c r="N1324" s="824">
        <v>199283.1422</v>
      </c>
      <c r="O1324" s="824">
        <v>348745.4988</v>
      </c>
      <c r="P1324" s="824">
        <v>246591.3077</v>
      </c>
      <c r="Q1324" s="824">
        <v>431534.78850000002</v>
      </c>
      <c r="R1324" s="824">
        <v>277571.72470000002</v>
      </c>
      <c r="S1324" s="824">
        <v>485750.5183</v>
      </c>
      <c r="T1324" s="824">
        <v>308105.45370000001</v>
      </c>
      <c r="U1324" s="824">
        <v>539184.54410000006</v>
      </c>
    </row>
    <row r="1325" spans="1:21" ht="14.5">
      <c r="A1325" s="823" t="s">
        <v>1186</v>
      </c>
      <c r="B1325" s="823" t="s">
        <v>352</v>
      </c>
      <c r="C1325" s="823" t="s">
        <v>362</v>
      </c>
      <c r="D1325" s="823" t="s">
        <v>1101</v>
      </c>
      <c r="E1325" s="823" t="s">
        <v>1103</v>
      </c>
      <c r="F1325" s="823" t="s">
        <v>1182</v>
      </c>
      <c r="G1325" s="823" t="s">
        <v>21</v>
      </c>
      <c r="H1325" s="824">
        <v>99740.491500000004</v>
      </c>
      <c r="I1325" s="824">
        <v>159584.7887</v>
      </c>
      <c r="J1325" s="824">
        <v>139636.68799999999</v>
      </c>
      <c r="K1325" s="824">
        <v>223418.70420000001</v>
      </c>
      <c r="L1325" s="824">
        <v>179532.88459999999</v>
      </c>
      <c r="M1325" s="824">
        <v>287252.61969999998</v>
      </c>
      <c r="N1325" s="824">
        <v>239377.17939999999</v>
      </c>
      <c r="O1325" s="824">
        <v>383003.49280000001</v>
      </c>
      <c r="P1325" s="824">
        <v>299221.4743</v>
      </c>
      <c r="Q1325" s="824">
        <v>478754.36609999998</v>
      </c>
      <c r="R1325" s="824">
        <v>339117.67090000003</v>
      </c>
      <c r="S1325" s="824">
        <v>542588.28150000004</v>
      </c>
      <c r="T1325" s="824">
        <v>379013.86749999999</v>
      </c>
      <c r="U1325" s="824">
        <v>606422.19700000004</v>
      </c>
    </row>
    <row r="1326" spans="1:21" ht="14.5">
      <c r="A1326" s="823" t="s">
        <v>1186</v>
      </c>
      <c r="B1326" s="823" t="s">
        <v>352</v>
      </c>
      <c r="C1326" s="823" t="s">
        <v>362</v>
      </c>
      <c r="D1326" s="823" t="s">
        <v>1101</v>
      </c>
      <c r="E1326" s="823" t="s">
        <v>1104</v>
      </c>
      <c r="F1326" s="823" t="s">
        <v>1179</v>
      </c>
      <c r="G1326" s="823" t="s">
        <v>165</v>
      </c>
      <c r="H1326" s="824">
        <v>106185.164</v>
      </c>
      <c r="I1326" s="824">
        <v>185824.03700000001</v>
      </c>
      <c r="J1326" s="824">
        <v>138077.5815</v>
      </c>
      <c r="K1326" s="824">
        <v>241635.76759999999</v>
      </c>
      <c r="L1326" s="824">
        <v>166093.432</v>
      </c>
      <c r="M1326" s="824">
        <v>290663.5061</v>
      </c>
      <c r="N1326" s="824">
        <v>199662.66310000001</v>
      </c>
      <c r="O1326" s="824">
        <v>349409.6605</v>
      </c>
      <c r="P1326" s="824">
        <v>235212.66380000001</v>
      </c>
      <c r="Q1326" s="824">
        <v>411622.16149999999</v>
      </c>
      <c r="R1326" s="824">
        <v>257815.97760000001</v>
      </c>
      <c r="S1326" s="824">
        <v>451177.9608</v>
      </c>
      <c r="T1326" s="824">
        <v>279667.12729999999</v>
      </c>
      <c r="U1326" s="824">
        <v>489417.47279999999</v>
      </c>
    </row>
    <row r="1327" spans="1:21" ht="14.5">
      <c r="A1327" s="823" t="s">
        <v>1186</v>
      </c>
      <c r="B1327" s="823" t="s">
        <v>352</v>
      </c>
      <c r="C1327" s="823" t="s">
        <v>362</v>
      </c>
      <c r="D1327" s="823" t="s">
        <v>1101</v>
      </c>
      <c r="E1327" s="823" t="s">
        <v>1104</v>
      </c>
      <c r="F1327" s="823" t="s">
        <v>1180</v>
      </c>
      <c r="G1327" s="823" t="s">
        <v>19</v>
      </c>
      <c r="H1327" s="824">
        <v>93299.694799999997</v>
      </c>
      <c r="I1327" s="824">
        <v>163274.46590000001</v>
      </c>
      <c r="J1327" s="824">
        <v>122541.38710000001</v>
      </c>
      <c r="K1327" s="824">
        <v>214447.42749999999</v>
      </c>
      <c r="L1327" s="824">
        <v>149337.06270000001</v>
      </c>
      <c r="M1327" s="824">
        <v>261339.8596</v>
      </c>
      <c r="N1327" s="824">
        <v>183758.3125</v>
      </c>
      <c r="O1327" s="824">
        <v>321577.04690000002</v>
      </c>
      <c r="P1327" s="824">
        <v>218487.85060000001</v>
      </c>
      <c r="Q1327" s="824">
        <v>382353.73849999998</v>
      </c>
      <c r="R1327" s="824">
        <v>240917.60509999999</v>
      </c>
      <c r="S1327" s="824">
        <v>421605.8089</v>
      </c>
      <c r="T1327" s="824">
        <v>262179.7047</v>
      </c>
      <c r="U1327" s="824">
        <v>458814.48330000002</v>
      </c>
    </row>
    <row r="1328" spans="1:21" ht="14.5">
      <c r="A1328" s="823" t="s">
        <v>1186</v>
      </c>
      <c r="B1328" s="823" t="s">
        <v>352</v>
      </c>
      <c r="C1328" s="823" t="s">
        <v>362</v>
      </c>
      <c r="D1328" s="823" t="s">
        <v>1101</v>
      </c>
      <c r="E1328" s="823" t="s">
        <v>1104</v>
      </c>
      <c r="F1328" s="823" t="s">
        <v>1181</v>
      </c>
      <c r="G1328" s="823" t="s">
        <v>44</v>
      </c>
      <c r="H1328" s="824">
        <v>81860.127200000003</v>
      </c>
      <c r="I1328" s="824">
        <v>143255.22270000001</v>
      </c>
      <c r="J1328" s="824">
        <v>111332.0053</v>
      </c>
      <c r="K1328" s="824">
        <v>194831.0091</v>
      </c>
      <c r="L1328" s="824">
        <v>140725.20300000001</v>
      </c>
      <c r="M1328" s="824">
        <v>246269.10509999999</v>
      </c>
      <c r="N1328" s="824">
        <v>185210.0839</v>
      </c>
      <c r="O1328" s="824">
        <v>324117.64689999999</v>
      </c>
      <c r="P1328" s="824">
        <v>229240.55480000001</v>
      </c>
      <c r="Q1328" s="824">
        <v>401170.97080000001</v>
      </c>
      <c r="R1328" s="824">
        <v>258089.302</v>
      </c>
      <c r="S1328" s="824">
        <v>451656.27850000001</v>
      </c>
      <c r="T1328" s="824">
        <v>286534.12920000002</v>
      </c>
      <c r="U1328" s="824">
        <v>501434.72619999998</v>
      </c>
    </row>
    <row r="1329" spans="1:21" ht="14.5">
      <c r="A1329" s="823" t="s">
        <v>1186</v>
      </c>
      <c r="B1329" s="823" t="s">
        <v>352</v>
      </c>
      <c r="C1329" s="823" t="s">
        <v>362</v>
      </c>
      <c r="D1329" s="823" t="s">
        <v>1101</v>
      </c>
      <c r="E1329" s="823" t="s">
        <v>1104</v>
      </c>
      <c r="F1329" s="823" t="s">
        <v>1182</v>
      </c>
      <c r="G1329" s="823" t="s">
        <v>21</v>
      </c>
      <c r="H1329" s="824">
        <v>91957.108999999997</v>
      </c>
      <c r="I1329" s="824">
        <v>147131.37659999999</v>
      </c>
      <c r="J1329" s="824">
        <v>128739.95269999999</v>
      </c>
      <c r="K1329" s="824">
        <v>205983.92730000001</v>
      </c>
      <c r="L1329" s="824">
        <v>165522.79629999999</v>
      </c>
      <c r="M1329" s="824">
        <v>264836.4779</v>
      </c>
      <c r="N1329" s="824">
        <v>220697.06159999999</v>
      </c>
      <c r="O1329" s="824">
        <v>353115.3039</v>
      </c>
      <c r="P1329" s="824">
        <v>275871.32709999999</v>
      </c>
      <c r="Q1329" s="824">
        <v>441394.1299</v>
      </c>
      <c r="R1329" s="824">
        <v>312654.17070000002</v>
      </c>
      <c r="S1329" s="824">
        <v>500246.68060000002</v>
      </c>
      <c r="T1329" s="824">
        <v>349437.01439999999</v>
      </c>
      <c r="U1329" s="824">
        <v>559099.23120000004</v>
      </c>
    </row>
    <row r="1330" spans="1:21" ht="14.5">
      <c r="A1330" s="823" t="s">
        <v>1186</v>
      </c>
      <c r="B1330" s="823" t="s">
        <v>352</v>
      </c>
      <c r="C1330" s="823" t="s">
        <v>362</v>
      </c>
      <c r="D1330" s="823" t="s">
        <v>1101</v>
      </c>
      <c r="E1330" s="823" t="s">
        <v>363</v>
      </c>
      <c r="F1330" s="823" t="s">
        <v>1179</v>
      </c>
      <c r="G1330" s="823" t="s">
        <v>165</v>
      </c>
      <c r="H1330" s="824">
        <v>128536.49069999999</v>
      </c>
      <c r="I1330" s="824">
        <v>224938.85870000001</v>
      </c>
      <c r="J1330" s="824">
        <v>167307.8792</v>
      </c>
      <c r="K1330" s="824">
        <v>292788.78879999998</v>
      </c>
      <c r="L1330" s="824">
        <v>201368.7053</v>
      </c>
      <c r="M1330" s="824">
        <v>352395.23420000001</v>
      </c>
      <c r="N1330" s="824">
        <v>242253.63649999999</v>
      </c>
      <c r="O1330" s="824">
        <v>423943.8639</v>
      </c>
      <c r="P1330" s="824">
        <v>285509.31400000001</v>
      </c>
      <c r="Q1330" s="824">
        <v>499641.29950000002</v>
      </c>
      <c r="R1330" s="824">
        <v>312999.92859999998</v>
      </c>
      <c r="S1330" s="824">
        <v>547749.87490000005</v>
      </c>
      <c r="T1330" s="824">
        <v>339658.1643</v>
      </c>
      <c r="U1330" s="824">
        <v>594401.78769999999</v>
      </c>
    </row>
    <row r="1331" spans="1:21" ht="14.5">
      <c r="A1331" s="823" t="s">
        <v>1186</v>
      </c>
      <c r="B1331" s="823" t="s">
        <v>352</v>
      </c>
      <c r="C1331" s="823" t="s">
        <v>362</v>
      </c>
      <c r="D1331" s="823" t="s">
        <v>1101</v>
      </c>
      <c r="E1331" s="823" t="s">
        <v>363</v>
      </c>
      <c r="F1331" s="823" t="s">
        <v>1180</v>
      </c>
      <c r="G1331" s="823" t="s">
        <v>19</v>
      </c>
      <c r="H1331" s="824">
        <v>112315.95849999999</v>
      </c>
      <c r="I1331" s="824">
        <v>196552.92739999999</v>
      </c>
      <c r="J1331" s="824">
        <v>147750.55179999999</v>
      </c>
      <c r="K1331" s="824">
        <v>258563.46580000001</v>
      </c>
      <c r="L1331" s="824">
        <v>180275.3928</v>
      </c>
      <c r="M1331" s="824">
        <v>315481.9374</v>
      </c>
      <c r="N1331" s="824">
        <v>222232.86540000001</v>
      </c>
      <c r="O1331" s="824">
        <v>388907.51429999998</v>
      </c>
      <c r="P1331" s="824">
        <v>264455.72529999999</v>
      </c>
      <c r="Q1331" s="824">
        <v>462797.51919999998</v>
      </c>
      <c r="R1331" s="824">
        <v>291727.8591</v>
      </c>
      <c r="S1331" s="824">
        <v>510523.7536</v>
      </c>
      <c r="T1331" s="824">
        <v>317644.58490000002</v>
      </c>
      <c r="U1331" s="824">
        <v>555878.02370000002</v>
      </c>
    </row>
    <row r="1332" spans="1:21" ht="14.5">
      <c r="A1332" s="823" t="s">
        <v>1186</v>
      </c>
      <c r="B1332" s="823" t="s">
        <v>352</v>
      </c>
      <c r="C1332" s="823" t="s">
        <v>362</v>
      </c>
      <c r="D1332" s="823" t="s">
        <v>1101</v>
      </c>
      <c r="E1332" s="823" t="s">
        <v>363</v>
      </c>
      <c r="F1332" s="823" t="s">
        <v>1181</v>
      </c>
      <c r="G1332" s="823" t="s">
        <v>44</v>
      </c>
      <c r="H1332" s="824">
        <v>97894.822799999994</v>
      </c>
      <c r="I1332" s="824">
        <v>171315.93979999999</v>
      </c>
      <c r="J1332" s="824">
        <v>132933.6635</v>
      </c>
      <c r="K1332" s="824">
        <v>232633.9111</v>
      </c>
      <c r="L1332" s="824">
        <v>167873.45980000001</v>
      </c>
      <c r="M1332" s="824">
        <v>293778.55459999997</v>
      </c>
      <c r="N1332" s="824">
        <v>220780.49549999999</v>
      </c>
      <c r="O1332" s="824">
        <v>386365.86719999998</v>
      </c>
      <c r="P1332" s="824">
        <v>273115.50919999997</v>
      </c>
      <c r="Q1332" s="824">
        <v>477952.14110000001</v>
      </c>
      <c r="R1332" s="824">
        <v>307369.93839999998</v>
      </c>
      <c r="S1332" s="824">
        <v>537897.39210000006</v>
      </c>
      <c r="T1332" s="824">
        <v>341115.90340000001</v>
      </c>
      <c r="U1332" s="824">
        <v>596952.83100000001</v>
      </c>
    </row>
    <row r="1333" spans="1:21" ht="14.5">
      <c r="A1333" s="823" t="s">
        <v>1186</v>
      </c>
      <c r="B1333" s="823" t="s">
        <v>352</v>
      </c>
      <c r="C1333" s="823" t="s">
        <v>362</v>
      </c>
      <c r="D1333" s="823" t="s">
        <v>1101</v>
      </c>
      <c r="E1333" s="823" t="s">
        <v>363</v>
      </c>
      <c r="F1333" s="823" t="s">
        <v>1182</v>
      </c>
      <c r="G1333" s="823" t="s">
        <v>21</v>
      </c>
      <c r="H1333" s="824">
        <v>111395.7196</v>
      </c>
      <c r="I1333" s="824">
        <v>178233.15400000001</v>
      </c>
      <c r="J1333" s="824">
        <v>155954.0073</v>
      </c>
      <c r="K1333" s="824">
        <v>249526.4155</v>
      </c>
      <c r="L1333" s="824">
        <v>200512.29519999999</v>
      </c>
      <c r="M1333" s="824">
        <v>320819.67719999998</v>
      </c>
      <c r="N1333" s="824">
        <v>267349.72690000001</v>
      </c>
      <c r="O1333" s="824">
        <v>427759.56949999998</v>
      </c>
      <c r="P1333" s="824">
        <v>334187.15870000003</v>
      </c>
      <c r="Q1333" s="824">
        <v>534699.46180000005</v>
      </c>
      <c r="R1333" s="824">
        <v>378745.44650000002</v>
      </c>
      <c r="S1333" s="824">
        <v>605992.72349999996</v>
      </c>
      <c r="T1333" s="824">
        <v>423303.73430000001</v>
      </c>
      <c r="U1333" s="824">
        <v>677285.98510000005</v>
      </c>
    </row>
    <row r="1334" spans="1:21" ht="14.5">
      <c r="A1334" s="823" t="s">
        <v>1186</v>
      </c>
      <c r="B1334" s="823" t="s">
        <v>352</v>
      </c>
      <c r="C1334" s="823" t="s">
        <v>362</v>
      </c>
      <c r="D1334" s="823" t="s">
        <v>1101</v>
      </c>
      <c r="E1334" s="823" t="s">
        <v>1105</v>
      </c>
      <c r="F1334" s="823" t="s">
        <v>1179</v>
      </c>
      <c r="G1334" s="823" t="s">
        <v>165</v>
      </c>
      <c r="H1334" s="824">
        <v>106208.3265</v>
      </c>
      <c r="I1334" s="824">
        <v>185864.57139999999</v>
      </c>
      <c r="J1334" s="824">
        <v>138147.3155</v>
      </c>
      <c r="K1334" s="824">
        <v>241757.802</v>
      </c>
      <c r="L1334" s="824">
        <v>166204.59090000001</v>
      </c>
      <c r="M1334" s="824">
        <v>290858.03419999999</v>
      </c>
      <c r="N1334" s="824">
        <v>199840.77299999999</v>
      </c>
      <c r="O1334" s="824">
        <v>349721.35269999999</v>
      </c>
      <c r="P1334" s="824">
        <v>235451.71479999999</v>
      </c>
      <c r="Q1334" s="824">
        <v>412040.50089999998</v>
      </c>
      <c r="R1334" s="824">
        <v>258090.88440000001</v>
      </c>
      <c r="S1334" s="824">
        <v>451659.04759999999</v>
      </c>
      <c r="T1334" s="824">
        <v>279996.38750000001</v>
      </c>
      <c r="U1334" s="824">
        <v>489993.67810000002</v>
      </c>
    </row>
    <row r="1335" spans="1:21" ht="14.5">
      <c r="A1335" s="823" t="s">
        <v>1186</v>
      </c>
      <c r="B1335" s="823" t="s">
        <v>352</v>
      </c>
      <c r="C1335" s="823" t="s">
        <v>362</v>
      </c>
      <c r="D1335" s="823" t="s">
        <v>1101</v>
      </c>
      <c r="E1335" s="823" t="s">
        <v>1105</v>
      </c>
      <c r="F1335" s="823" t="s">
        <v>1180</v>
      </c>
      <c r="G1335" s="823" t="s">
        <v>19</v>
      </c>
      <c r="H1335" s="824">
        <v>93171.263600000006</v>
      </c>
      <c r="I1335" s="824">
        <v>163049.7114</v>
      </c>
      <c r="J1335" s="824">
        <v>122428.3426</v>
      </c>
      <c r="K1335" s="824">
        <v>214249.59950000001</v>
      </c>
      <c r="L1335" s="824">
        <v>149251.08790000001</v>
      </c>
      <c r="M1335" s="824">
        <v>261189.40400000001</v>
      </c>
      <c r="N1335" s="824">
        <v>183749.3126</v>
      </c>
      <c r="O1335" s="824">
        <v>321561.29690000002</v>
      </c>
      <c r="P1335" s="824">
        <v>218530.13930000001</v>
      </c>
      <c r="Q1335" s="824">
        <v>382427.7438</v>
      </c>
      <c r="R1335" s="824">
        <v>240993.70759999999</v>
      </c>
      <c r="S1335" s="824">
        <v>421738.98830000003</v>
      </c>
      <c r="T1335" s="824">
        <v>262303.23080000002</v>
      </c>
      <c r="U1335" s="824">
        <v>459030.65389999998</v>
      </c>
    </row>
    <row r="1336" spans="1:21" ht="14.5">
      <c r="A1336" s="823" t="s">
        <v>1186</v>
      </c>
      <c r="B1336" s="823" t="s">
        <v>352</v>
      </c>
      <c r="C1336" s="823" t="s">
        <v>362</v>
      </c>
      <c r="D1336" s="823" t="s">
        <v>1101</v>
      </c>
      <c r="E1336" s="823" t="s">
        <v>1105</v>
      </c>
      <c r="F1336" s="823" t="s">
        <v>1181</v>
      </c>
      <c r="G1336" s="823" t="s">
        <v>44</v>
      </c>
      <c r="H1336" s="824">
        <v>81592.158299999996</v>
      </c>
      <c r="I1336" s="824">
        <v>142786.27720000001</v>
      </c>
      <c r="J1336" s="824">
        <v>110918.3527</v>
      </c>
      <c r="K1336" s="824">
        <v>194107.11730000001</v>
      </c>
      <c r="L1336" s="824">
        <v>140164.9411</v>
      </c>
      <c r="M1336" s="824">
        <v>245288.647</v>
      </c>
      <c r="N1336" s="824">
        <v>184434.55609999999</v>
      </c>
      <c r="O1336" s="824">
        <v>322760.47330000001</v>
      </c>
      <c r="P1336" s="824">
        <v>228244.41510000001</v>
      </c>
      <c r="Q1336" s="824">
        <v>399427.72649999999</v>
      </c>
      <c r="R1336" s="824">
        <v>256940.14780000001</v>
      </c>
      <c r="S1336" s="824">
        <v>449645.2586</v>
      </c>
      <c r="T1336" s="824">
        <v>285227.2084</v>
      </c>
      <c r="U1336" s="824">
        <v>499147.61469999998</v>
      </c>
    </row>
    <row r="1337" spans="1:21" ht="14.5">
      <c r="A1337" s="823" t="s">
        <v>1186</v>
      </c>
      <c r="B1337" s="823" t="s">
        <v>352</v>
      </c>
      <c r="C1337" s="823" t="s">
        <v>362</v>
      </c>
      <c r="D1337" s="823" t="s">
        <v>1101</v>
      </c>
      <c r="E1337" s="823" t="s">
        <v>1105</v>
      </c>
      <c r="F1337" s="823" t="s">
        <v>1182</v>
      </c>
      <c r="G1337" s="823" t="s">
        <v>21</v>
      </c>
      <c r="H1337" s="824">
        <v>91996.807100000005</v>
      </c>
      <c r="I1337" s="824">
        <v>147194.89350000001</v>
      </c>
      <c r="J1337" s="824">
        <v>128795.52989999999</v>
      </c>
      <c r="K1337" s="824">
        <v>206072.85079999999</v>
      </c>
      <c r="L1337" s="824">
        <v>165594.25279999999</v>
      </c>
      <c r="M1337" s="824">
        <v>264950.80829999998</v>
      </c>
      <c r="N1337" s="824">
        <v>220792.33689999999</v>
      </c>
      <c r="O1337" s="824">
        <v>353267.74440000003</v>
      </c>
      <c r="P1337" s="824">
        <v>275990.42119999998</v>
      </c>
      <c r="Q1337" s="824">
        <v>441584.68040000001</v>
      </c>
      <c r="R1337" s="824">
        <v>312789.14409999998</v>
      </c>
      <c r="S1337" s="824">
        <v>500462.63789999997</v>
      </c>
      <c r="T1337" s="824">
        <v>349587.86680000002</v>
      </c>
      <c r="U1337" s="824">
        <v>559340.59530000004</v>
      </c>
    </row>
    <row r="1338" spans="1:21" ht="14.5">
      <c r="A1338" s="823" t="s">
        <v>1186</v>
      </c>
      <c r="B1338" s="823" t="s">
        <v>352</v>
      </c>
      <c r="C1338" s="823" t="s">
        <v>362</v>
      </c>
      <c r="D1338" s="823" t="s">
        <v>1101</v>
      </c>
      <c r="E1338" s="823" t="s">
        <v>364</v>
      </c>
      <c r="F1338" s="823" t="s">
        <v>1179</v>
      </c>
      <c r="G1338" s="823" t="s">
        <v>165</v>
      </c>
      <c r="H1338" s="824">
        <v>111362.863</v>
      </c>
      <c r="I1338" s="824">
        <v>194885.01019999999</v>
      </c>
      <c r="J1338" s="824">
        <v>144966.00020000001</v>
      </c>
      <c r="K1338" s="824">
        <v>253690.50030000001</v>
      </c>
      <c r="L1338" s="824">
        <v>174486.65040000001</v>
      </c>
      <c r="M1338" s="824">
        <v>305351.63819999999</v>
      </c>
      <c r="N1338" s="824">
        <v>209926.9811</v>
      </c>
      <c r="O1338" s="824">
        <v>367372.2169</v>
      </c>
      <c r="P1338" s="824">
        <v>247419.36129999999</v>
      </c>
      <c r="Q1338" s="824">
        <v>432983.8823</v>
      </c>
      <c r="R1338" s="824">
        <v>271246.3149</v>
      </c>
      <c r="S1338" s="824">
        <v>474681.05109999998</v>
      </c>
      <c r="T1338" s="824">
        <v>294357.73430000001</v>
      </c>
      <c r="U1338" s="824">
        <v>515126.03509999998</v>
      </c>
    </row>
    <row r="1339" spans="1:21" ht="14.5">
      <c r="A1339" s="823" t="s">
        <v>1186</v>
      </c>
      <c r="B1339" s="823" t="s">
        <v>352</v>
      </c>
      <c r="C1339" s="823" t="s">
        <v>362</v>
      </c>
      <c r="D1339" s="823" t="s">
        <v>1101</v>
      </c>
      <c r="E1339" s="823" t="s">
        <v>364</v>
      </c>
      <c r="F1339" s="823" t="s">
        <v>1180</v>
      </c>
      <c r="G1339" s="823" t="s">
        <v>19</v>
      </c>
      <c r="H1339" s="824">
        <v>97264.644</v>
      </c>
      <c r="I1339" s="824">
        <v>170213.12700000001</v>
      </c>
      <c r="J1339" s="824">
        <v>127967.57610000001</v>
      </c>
      <c r="K1339" s="824">
        <v>223943.25820000001</v>
      </c>
      <c r="L1339" s="824">
        <v>156153.21119999999</v>
      </c>
      <c r="M1339" s="824">
        <v>273268.11979999999</v>
      </c>
      <c r="N1339" s="824">
        <v>192525.75080000001</v>
      </c>
      <c r="O1339" s="824">
        <v>336920.0638</v>
      </c>
      <c r="P1339" s="824">
        <v>229120.4485</v>
      </c>
      <c r="Q1339" s="824">
        <v>400960.78480000002</v>
      </c>
      <c r="R1339" s="824">
        <v>252757.50769999999</v>
      </c>
      <c r="S1339" s="824">
        <v>442325.6385</v>
      </c>
      <c r="T1339" s="824">
        <v>275224.43719999999</v>
      </c>
      <c r="U1339" s="824">
        <v>481642.76500000001</v>
      </c>
    </row>
    <row r="1340" spans="1:21" ht="14.5">
      <c r="A1340" s="823" t="s">
        <v>1186</v>
      </c>
      <c r="B1340" s="823" t="s">
        <v>352</v>
      </c>
      <c r="C1340" s="823" t="s">
        <v>362</v>
      </c>
      <c r="D1340" s="823" t="s">
        <v>1101</v>
      </c>
      <c r="E1340" s="823" t="s">
        <v>364</v>
      </c>
      <c r="F1340" s="823" t="s">
        <v>1181</v>
      </c>
      <c r="G1340" s="823" t="s">
        <v>44</v>
      </c>
      <c r="H1340" s="824">
        <v>84728.948699999994</v>
      </c>
      <c r="I1340" s="824">
        <v>148275.66020000001</v>
      </c>
      <c r="J1340" s="824">
        <v>115040.3861</v>
      </c>
      <c r="K1340" s="824">
        <v>201320.67559999999</v>
      </c>
      <c r="L1340" s="824">
        <v>145265.73809999999</v>
      </c>
      <c r="M1340" s="824">
        <v>254215.04149999999</v>
      </c>
      <c r="N1340" s="824">
        <v>191036.03469999999</v>
      </c>
      <c r="O1340" s="824">
        <v>334313.06079999998</v>
      </c>
      <c r="P1340" s="824">
        <v>236309.15330000001</v>
      </c>
      <c r="Q1340" s="824">
        <v>413541.0184</v>
      </c>
      <c r="R1340" s="824">
        <v>265938.8125</v>
      </c>
      <c r="S1340" s="824">
        <v>465392.92170000001</v>
      </c>
      <c r="T1340" s="824">
        <v>295126.5355</v>
      </c>
      <c r="U1340" s="824">
        <v>516471.43719999999</v>
      </c>
    </row>
    <row r="1341" spans="1:21" ht="14.5">
      <c r="A1341" s="823" t="s">
        <v>1186</v>
      </c>
      <c r="B1341" s="823" t="s">
        <v>352</v>
      </c>
      <c r="C1341" s="823" t="s">
        <v>362</v>
      </c>
      <c r="D1341" s="823" t="s">
        <v>1101</v>
      </c>
      <c r="E1341" s="823" t="s">
        <v>364</v>
      </c>
      <c r="F1341" s="823" t="s">
        <v>1182</v>
      </c>
      <c r="G1341" s="823" t="s">
        <v>21</v>
      </c>
      <c r="H1341" s="824">
        <v>96518.178700000004</v>
      </c>
      <c r="I1341" s="824">
        <v>154429.0883</v>
      </c>
      <c r="J1341" s="824">
        <v>135125.45019999999</v>
      </c>
      <c r="K1341" s="824">
        <v>216200.72339999999</v>
      </c>
      <c r="L1341" s="824">
        <v>173732.72169999999</v>
      </c>
      <c r="M1341" s="824">
        <v>277972.35879999999</v>
      </c>
      <c r="N1341" s="824">
        <v>231643.62890000001</v>
      </c>
      <c r="O1341" s="824">
        <v>370629.81170000002</v>
      </c>
      <c r="P1341" s="824">
        <v>289554.53610000003</v>
      </c>
      <c r="Q1341" s="824">
        <v>463287.2647</v>
      </c>
      <c r="R1341" s="824">
        <v>328161.8076</v>
      </c>
      <c r="S1341" s="824">
        <v>525058.9</v>
      </c>
      <c r="T1341" s="824">
        <v>366769.07909999997</v>
      </c>
      <c r="U1341" s="824">
        <v>586830.53520000004</v>
      </c>
    </row>
    <row r="1342" spans="1:21" ht="14.5">
      <c r="A1342" s="823" t="s">
        <v>1186</v>
      </c>
      <c r="B1342" s="823" t="s">
        <v>352</v>
      </c>
      <c r="C1342" s="823" t="s">
        <v>362</v>
      </c>
      <c r="D1342" s="823" t="s">
        <v>1101</v>
      </c>
      <c r="E1342" s="823" t="s">
        <v>365</v>
      </c>
      <c r="F1342" s="823" t="s">
        <v>1179</v>
      </c>
      <c r="G1342" s="823" t="s">
        <v>165</v>
      </c>
      <c r="H1342" s="824">
        <v>117719.177</v>
      </c>
      <c r="I1342" s="824">
        <v>206008.55979999999</v>
      </c>
      <c r="J1342" s="824">
        <v>153227.85709999999</v>
      </c>
      <c r="K1342" s="824">
        <v>268148.75</v>
      </c>
      <c r="L1342" s="824">
        <v>184422.38269999999</v>
      </c>
      <c r="M1342" s="824">
        <v>322739.16989999998</v>
      </c>
      <c r="N1342" s="824">
        <v>221866.834</v>
      </c>
      <c r="O1342" s="824">
        <v>388266.9595</v>
      </c>
      <c r="P1342" s="824">
        <v>261482.4834</v>
      </c>
      <c r="Q1342" s="824">
        <v>457594.34600000002</v>
      </c>
      <c r="R1342" s="824">
        <v>286659.70860000001</v>
      </c>
      <c r="S1342" s="824">
        <v>501654.4902</v>
      </c>
      <c r="T1342" s="824">
        <v>311074.69839999999</v>
      </c>
      <c r="U1342" s="824">
        <v>544380.72219999996</v>
      </c>
    </row>
    <row r="1343" spans="1:21" ht="14.5">
      <c r="A1343" s="823" t="s">
        <v>1186</v>
      </c>
      <c r="B1343" s="823" t="s">
        <v>352</v>
      </c>
      <c r="C1343" s="823" t="s">
        <v>362</v>
      </c>
      <c r="D1343" s="823" t="s">
        <v>1101</v>
      </c>
      <c r="E1343" s="823" t="s">
        <v>365</v>
      </c>
      <c r="F1343" s="823" t="s">
        <v>1180</v>
      </c>
      <c r="G1343" s="823" t="s">
        <v>19</v>
      </c>
      <c r="H1343" s="824">
        <v>102862.98910000001</v>
      </c>
      <c r="I1343" s="824">
        <v>180010.2309</v>
      </c>
      <c r="J1343" s="824">
        <v>135315.53909999999</v>
      </c>
      <c r="K1343" s="824">
        <v>236802.19349999999</v>
      </c>
      <c r="L1343" s="824">
        <v>165103.27470000001</v>
      </c>
      <c r="M1343" s="824">
        <v>288930.73070000001</v>
      </c>
      <c r="N1343" s="824">
        <v>203530.0534</v>
      </c>
      <c r="O1343" s="824">
        <v>356177.59350000002</v>
      </c>
      <c r="P1343" s="824">
        <v>242199.7579</v>
      </c>
      <c r="Q1343" s="824">
        <v>423849.57630000002</v>
      </c>
      <c r="R1343" s="824">
        <v>267176.87929999997</v>
      </c>
      <c r="S1343" s="824">
        <v>467559.53879999998</v>
      </c>
      <c r="T1343" s="824">
        <v>290912.7291</v>
      </c>
      <c r="U1343" s="824">
        <v>509097.2758</v>
      </c>
    </row>
    <row r="1344" spans="1:21" ht="14.5">
      <c r="A1344" s="823" t="s">
        <v>1186</v>
      </c>
      <c r="B1344" s="823" t="s">
        <v>352</v>
      </c>
      <c r="C1344" s="823" t="s">
        <v>362</v>
      </c>
      <c r="D1344" s="823" t="s">
        <v>1101</v>
      </c>
      <c r="E1344" s="823" t="s">
        <v>365</v>
      </c>
      <c r="F1344" s="823" t="s">
        <v>1181</v>
      </c>
      <c r="G1344" s="823" t="s">
        <v>44</v>
      </c>
      <c r="H1344" s="824">
        <v>89654.822899999999</v>
      </c>
      <c r="I1344" s="824">
        <v>156895.94010000001</v>
      </c>
      <c r="J1344" s="824">
        <v>121744.1292</v>
      </c>
      <c r="K1344" s="824">
        <v>213052.2262</v>
      </c>
      <c r="L1344" s="824">
        <v>153742.7219</v>
      </c>
      <c r="M1344" s="824">
        <v>269049.76329999999</v>
      </c>
      <c r="N1344" s="824">
        <v>202196.11979999999</v>
      </c>
      <c r="O1344" s="824">
        <v>353843.2096</v>
      </c>
      <c r="P1344" s="824">
        <v>250125.6096</v>
      </c>
      <c r="Q1344" s="824">
        <v>437719.81689999998</v>
      </c>
      <c r="R1344" s="824">
        <v>281496.4828</v>
      </c>
      <c r="S1344" s="824">
        <v>492618.84509999998</v>
      </c>
      <c r="T1344" s="824">
        <v>312401.66009999998</v>
      </c>
      <c r="U1344" s="824">
        <v>546702.90520000004</v>
      </c>
    </row>
    <row r="1345" spans="1:21" ht="14.5">
      <c r="A1345" s="823" t="s">
        <v>1186</v>
      </c>
      <c r="B1345" s="823" t="s">
        <v>352</v>
      </c>
      <c r="C1345" s="823" t="s">
        <v>362</v>
      </c>
      <c r="D1345" s="823" t="s">
        <v>1101</v>
      </c>
      <c r="E1345" s="823" t="s">
        <v>365</v>
      </c>
      <c r="F1345" s="823" t="s">
        <v>1182</v>
      </c>
      <c r="G1345" s="823" t="s">
        <v>21</v>
      </c>
      <c r="H1345" s="824">
        <v>102021.02800000001</v>
      </c>
      <c r="I1345" s="824">
        <v>163233.64730000001</v>
      </c>
      <c r="J1345" s="824">
        <v>142829.43909999999</v>
      </c>
      <c r="K1345" s="824">
        <v>228527.1061</v>
      </c>
      <c r="L1345" s="824">
        <v>183637.85029999999</v>
      </c>
      <c r="M1345" s="824">
        <v>293820.565</v>
      </c>
      <c r="N1345" s="824">
        <v>244850.46720000001</v>
      </c>
      <c r="O1345" s="824">
        <v>391760.75329999998</v>
      </c>
      <c r="P1345" s="824">
        <v>306063.08399999997</v>
      </c>
      <c r="Q1345" s="824">
        <v>489700.94160000002</v>
      </c>
      <c r="R1345" s="824">
        <v>346871.4951</v>
      </c>
      <c r="S1345" s="824">
        <v>554994.40049999999</v>
      </c>
      <c r="T1345" s="824">
        <v>387679.90639999998</v>
      </c>
      <c r="U1345" s="824">
        <v>620287.85939999996</v>
      </c>
    </row>
    <row r="1346" spans="1:21" ht="14.5">
      <c r="A1346" s="823" t="s">
        <v>1186</v>
      </c>
      <c r="B1346" s="823" t="s">
        <v>352</v>
      </c>
      <c r="C1346" s="823" t="s">
        <v>362</v>
      </c>
      <c r="D1346" s="823" t="s">
        <v>1101</v>
      </c>
      <c r="E1346" s="823" t="s">
        <v>366</v>
      </c>
      <c r="F1346" s="823" t="s">
        <v>1179</v>
      </c>
      <c r="G1346" s="823" t="s">
        <v>165</v>
      </c>
      <c r="H1346" s="824">
        <v>111986.9124</v>
      </c>
      <c r="I1346" s="824">
        <v>195977.09659999999</v>
      </c>
      <c r="J1346" s="824">
        <v>145757.31789999999</v>
      </c>
      <c r="K1346" s="824">
        <v>255075.3063</v>
      </c>
      <c r="L1346" s="824">
        <v>175424.64300000001</v>
      </c>
      <c r="M1346" s="824">
        <v>306993.12520000001</v>
      </c>
      <c r="N1346" s="824">
        <v>211031.91</v>
      </c>
      <c r="O1346" s="824">
        <v>369305.84250000003</v>
      </c>
      <c r="P1346" s="824">
        <v>248706.14629999999</v>
      </c>
      <c r="Q1346" s="824">
        <v>435235.7561</v>
      </c>
      <c r="R1346" s="824">
        <v>272650.19900000002</v>
      </c>
      <c r="S1346" s="824">
        <v>477137.84840000002</v>
      </c>
      <c r="T1346" s="824">
        <v>295864.79869999998</v>
      </c>
      <c r="U1346" s="824">
        <v>517763.39760000003</v>
      </c>
    </row>
    <row r="1347" spans="1:21" ht="14.5">
      <c r="A1347" s="823" t="s">
        <v>1186</v>
      </c>
      <c r="B1347" s="823" t="s">
        <v>352</v>
      </c>
      <c r="C1347" s="823" t="s">
        <v>362</v>
      </c>
      <c r="D1347" s="823" t="s">
        <v>1101</v>
      </c>
      <c r="E1347" s="823" t="s">
        <v>366</v>
      </c>
      <c r="F1347" s="823" t="s">
        <v>1180</v>
      </c>
      <c r="G1347" s="823" t="s">
        <v>19</v>
      </c>
      <c r="H1347" s="824">
        <v>97888.693400000004</v>
      </c>
      <c r="I1347" s="824">
        <v>171305.21340000001</v>
      </c>
      <c r="J1347" s="824">
        <v>128758.89380000001</v>
      </c>
      <c r="K1347" s="824">
        <v>225328.06419999999</v>
      </c>
      <c r="L1347" s="824">
        <v>157091.20379999999</v>
      </c>
      <c r="M1347" s="824">
        <v>274909.60680000001</v>
      </c>
      <c r="N1347" s="824">
        <v>193630.67970000001</v>
      </c>
      <c r="O1347" s="824">
        <v>338853.68949999998</v>
      </c>
      <c r="P1347" s="824">
        <v>230407.2335</v>
      </c>
      <c r="Q1347" s="824">
        <v>403212.65860000002</v>
      </c>
      <c r="R1347" s="824">
        <v>254161.39189999999</v>
      </c>
      <c r="S1347" s="824">
        <v>444782.43579999998</v>
      </c>
      <c r="T1347" s="824">
        <v>276731.50140000001</v>
      </c>
      <c r="U1347" s="824">
        <v>484280.1275</v>
      </c>
    </row>
    <row r="1348" spans="1:21" ht="14.5">
      <c r="A1348" s="823" t="s">
        <v>1186</v>
      </c>
      <c r="B1348" s="823" t="s">
        <v>352</v>
      </c>
      <c r="C1348" s="823" t="s">
        <v>362</v>
      </c>
      <c r="D1348" s="823" t="s">
        <v>1101</v>
      </c>
      <c r="E1348" s="823" t="s">
        <v>366</v>
      </c>
      <c r="F1348" s="823" t="s">
        <v>1181</v>
      </c>
      <c r="G1348" s="823" t="s">
        <v>44</v>
      </c>
      <c r="H1348" s="824">
        <v>85355.520000000004</v>
      </c>
      <c r="I1348" s="824">
        <v>149372.15979999999</v>
      </c>
      <c r="J1348" s="824">
        <v>115917.58590000001</v>
      </c>
      <c r="K1348" s="824">
        <v>202855.77530000001</v>
      </c>
      <c r="L1348" s="824">
        <v>146393.56630000001</v>
      </c>
      <c r="M1348" s="824">
        <v>256188.74110000001</v>
      </c>
      <c r="N1348" s="824">
        <v>192539.8057</v>
      </c>
      <c r="O1348" s="824">
        <v>336944.66009999998</v>
      </c>
      <c r="P1348" s="824">
        <v>238188.8671</v>
      </c>
      <c r="Q1348" s="824">
        <v>416830.51750000002</v>
      </c>
      <c r="R1348" s="824">
        <v>268069.15470000001</v>
      </c>
      <c r="S1348" s="824">
        <v>469121.0208</v>
      </c>
      <c r="T1348" s="824">
        <v>297507.50630000001</v>
      </c>
      <c r="U1348" s="824">
        <v>520638.1361</v>
      </c>
    </row>
    <row r="1349" spans="1:21" ht="14.5">
      <c r="A1349" s="823" t="s">
        <v>1186</v>
      </c>
      <c r="B1349" s="823" t="s">
        <v>352</v>
      </c>
      <c r="C1349" s="823" t="s">
        <v>362</v>
      </c>
      <c r="D1349" s="823" t="s">
        <v>1101</v>
      </c>
      <c r="E1349" s="823" t="s">
        <v>366</v>
      </c>
      <c r="F1349" s="823" t="s">
        <v>1182</v>
      </c>
      <c r="G1349" s="823" t="s">
        <v>21</v>
      </c>
      <c r="H1349" s="824">
        <v>97048.613899999997</v>
      </c>
      <c r="I1349" s="824">
        <v>155277.78460000001</v>
      </c>
      <c r="J1349" s="824">
        <v>135868.05960000001</v>
      </c>
      <c r="K1349" s="824">
        <v>217388.89850000001</v>
      </c>
      <c r="L1349" s="824">
        <v>174687.50520000001</v>
      </c>
      <c r="M1349" s="824">
        <v>279500.01240000001</v>
      </c>
      <c r="N1349" s="824">
        <v>232916.67360000001</v>
      </c>
      <c r="O1349" s="824">
        <v>372666.68320000003</v>
      </c>
      <c r="P1349" s="824">
        <v>291145.8419</v>
      </c>
      <c r="Q1349" s="824">
        <v>465833.35399999999</v>
      </c>
      <c r="R1349" s="824">
        <v>329965.28749999998</v>
      </c>
      <c r="S1349" s="824">
        <v>527944.46790000005</v>
      </c>
      <c r="T1349" s="824">
        <v>368784.73300000001</v>
      </c>
      <c r="U1349" s="824">
        <v>590055.58169999998</v>
      </c>
    </row>
    <row r="1350" spans="1:21" ht="14.5">
      <c r="A1350" s="823" t="s">
        <v>1186</v>
      </c>
      <c r="B1350" s="823" t="s">
        <v>352</v>
      </c>
      <c r="C1350" s="823" t="s">
        <v>367</v>
      </c>
      <c r="D1350" s="823" t="s">
        <v>495</v>
      </c>
      <c r="E1350" s="823" t="s">
        <v>368</v>
      </c>
      <c r="F1350" s="823" t="s">
        <v>1179</v>
      </c>
      <c r="G1350" s="823" t="s">
        <v>165</v>
      </c>
      <c r="H1350" s="824">
        <v>114436.7887</v>
      </c>
      <c r="I1350" s="824">
        <v>200264.38029999999</v>
      </c>
      <c r="J1350" s="824">
        <v>148783.1257</v>
      </c>
      <c r="K1350" s="824">
        <v>260370.47</v>
      </c>
      <c r="L1350" s="824">
        <v>178954.30119999999</v>
      </c>
      <c r="M1350" s="824">
        <v>313170.027</v>
      </c>
      <c r="N1350" s="824">
        <v>215095.41269999999</v>
      </c>
      <c r="O1350" s="824">
        <v>376416.97220000002</v>
      </c>
      <c r="P1350" s="824">
        <v>253375.19200000001</v>
      </c>
      <c r="Q1350" s="824">
        <v>443406.58590000001</v>
      </c>
      <c r="R1350" s="824">
        <v>277715.93050000002</v>
      </c>
      <c r="S1350" s="824">
        <v>486002.87849999999</v>
      </c>
      <c r="T1350" s="824">
        <v>301234.54450000002</v>
      </c>
      <c r="U1350" s="824">
        <v>527160.45279999997</v>
      </c>
    </row>
    <row r="1351" spans="1:21" ht="14.5">
      <c r="A1351" s="823" t="s">
        <v>1186</v>
      </c>
      <c r="B1351" s="823" t="s">
        <v>352</v>
      </c>
      <c r="C1351" s="823" t="s">
        <v>367</v>
      </c>
      <c r="D1351" s="823" t="s">
        <v>495</v>
      </c>
      <c r="E1351" s="823" t="s">
        <v>368</v>
      </c>
      <c r="F1351" s="823" t="s">
        <v>1180</v>
      </c>
      <c r="G1351" s="823" t="s">
        <v>19</v>
      </c>
      <c r="H1351" s="824">
        <v>100641.75689999999</v>
      </c>
      <c r="I1351" s="824">
        <v>176123.07459999999</v>
      </c>
      <c r="J1351" s="824">
        <v>132150.25880000001</v>
      </c>
      <c r="K1351" s="824">
        <v>231262.95300000001</v>
      </c>
      <c r="L1351" s="824">
        <v>161015.1292</v>
      </c>
      <c r="M1351" s="824">
        <v>281776.47610000003</v>
      </c>
      <c r="N1351" s="824">
        <v>198068.40210000001</v>
      </c>
      <c r="O1351" s="824">
        <v>346619.7035</v>
      </c>
      <c r="P1351" s="824">
        <v>235469.80379999999</v>
      </c>
      <c r="Q1351" s="824">
        <v>412072.15669999999</v>
      </c>
      <c r="R1351" s="824">
        <v>259624.73180000001</v>
      </c>
      <c r="S1351" s="824">
        <v>454343.2806</v>
      </c>
      <c r="T1351" s="824">
        <v>282512.7157</v>
      </c>
      <c r="U1351" s="824">
        <v>494397.2524</v>
      </c>
    </row>
    <row r="1352" spans="1:21" ht="14.5">
      <c r="A1352" s="823" t="s">
        <v>1186</v>
      </c>
      <c r="B1352" s="823" t="s">
        <v>352</v>
      </c>
      <c r="C1352" s="823" t="s">
        <v>367</v>
      </c>
      <c r="D1352" s="823" t="s">
        <v>495</v>
      </c>
      <c r="E1352" s="823" t="s">
        <v>368</v>
      </c>
      <c r="F1352" s="823" t="s">
        <v>1181</v>
      </c>
      <c r="G1352" s="823" t="s">
        <v>44</v>
      </c>
      <c r="H1352" s="824">
        <v>88397.746400000004</v>
      </c>
      <c r="I1352" s="824">
        <v>154696.05619999999</v>
      </c>
      <c r="J1352" s="824">
        <v>120253.6951</v>
      </c>
      <c r="K1352" s="824">
        <v>210443.96660000001</v>
      </c>
      <c r="L1352" s="824">
        <v>152025.40979999999</v>
      </c>
      <c r="M1352" s="824">
        <v>266044.46710000001</v>
      </c>
      <c r="N1352" s="824">
        <v>200105.95430000001</v>
      </c>
      <c r="O1352" s="824">
        <v>350185.42009999999</v>
      </c>
      <c r="P1352" s="824">
        <v>247700.0128</v>
      </c>
      <c r="Q1352" s="824">
        <v>433475.02230000001</v>
      </c>
      <c r="R1352" s="824">
        <v>278888.84519999998</v>
      </c>
      <c r="S1352" s="824">
        <v>488055.47899999999</v>
      </c>
      <c r="T1352" s="824">
        <v>309645.24530000001</v>
      </c>
      <c r="U1352" s="824">
        <v>541879.17949999997</v>
      </c>
    </row>
    <row r="1353" spans="1:21" ht="14.5">
      <c r="A1353" s="823" t="s">
        <v>1186</v>
      </c>
      <c r="B1353" s="823" t="s">
        <v>352</v>
      </c>
      <c r="C1353" s="823" t="s">
        <v>367</v>
      </c>
      <c r="D1353" s="823" t="s">
        <v>495</v>
      </c>
      <c r="E1353" s="823" t="s">
        <v>368</v>
      </c>
      <c r="F1353" s="823" t="s">
        <v>1182</v>
      </c>
      <c r="G1353" s="823" t="s">
        <v>21</v>
      </c>
      <c r="H1353" s="824">
        <v>99090.962199999994</v>
      </c>
      <c r="I1353" s="824">
        <v>158545.54180000001</v>
      </c>
      <c r="J1353" s="824">
        <v>138727.34700000001</v>
      </c>
      <c r="K1353" s="824">
        <v>221963.75839999999</v>
      </c>
      <c r="L1353" s="824">
        <v>178363.73180000001</v>
      </c>
      <c r="M1353" s="824">
        <v>285381.97519999999</v>
      </c>
      <c r="N1353" s="824">
        <v>237818.30910000001</v>
      </c>
      <c r="O1353" s="824">
        <v>380509.3002</v>
      </c>
      <c r="P1353" s="824">
        <v>297272.88630000001</v>
      </c>
      <c r="Q1353" s="824">
        <v>475636.62520000001</v>
      </c>
      <c r="R1353" s="824">
        <v>336909.27120000002</v>
      </c>
      <c r="S1353" s="824">
        <v>539054.84199999995</v>
      </c>
      <c r="T1353" s="824">
        <v>376545.65600000002</v>
      </c>
      <c r="U1353" s="824">
        <v>602473.05870000005</v>
      </c>
    </row>
    <row r="1354" spans="1:21" ht="14.5">
      <c r="A1354" s="823" t="s">
        <v>1186</v>
      </c>
      <c r="B1354" s="823" t="s">
        <v>352</v>
      </c>
      <c r="C1354" s="823" t="s">
        <v>367</v>
      </c>
      <c r="D1354" s="823" t="s">
        <v>495</v>
      </c>
      <c r="E1354" s="823" t="s">
        <v>258</v>
      </c>
      <c r="F1354" s="823" t="s">
        <v>1179</v>
      </c>
      <c r="G1354" s="823" t="s">
        <v>165</v>
      </c>
      <c r="H1354" s="824">
        <v>121556.12330000001</v>
      </c>
      <c r="I1354" s="824">
        <v>212723.21590000001</v>
      </c>
      <c r="J1354" s="824">
        <v>158254.69940000001</v>
      </c>
      <c r="K1354" s="824">
        <v>276945.72399999999</v>
      </c>
      <c r="L1354" s="824">
        <v>190494.97399999999</v>
      </c>
      <c r="M1354" s="824">
        <v>333366.20449999999</v>
      </c>
      <c r="N1354" s="824">
        <v>229208.84700000001</v>
      </c>
      <c r="O1354" s="824">
        <v>401115.48229999997</v>
      </c>
      <c r="P1354" s="824">
        <v>270159.39779999998</v>
      </c>
      <c r="Q1354" s="824">
        <v>472778.9461</v>
      </c>
      <c r="R1354" s="824">
        <v>296182.64069999999</v>
      </c>
      <c r="S1354" s="824">
        <v>518319.62119999999</v>
      </c>
      <c r="T1354" s="824">
        <v>321434.1251</v>
      </c>
      <c r="U1354" s="824">
        <v>562509.71889999998</v>
      </c>
    </row>
    <row r="1355" spans="1:21" ht="14.5">
      <c r="A1355" s="823" t="s">
        <v>1186</v>
      </c>
      <c r="B1355" s="823" t="s">
        <v>352</v>
      </c>
      <c r="C1355" s="823" t="s">
        <v>367</v>
      </c>
      <c r="D1355" s="823" t="s">
        <v>495</v>
      </c>
      <c r="E1355" s="823" t="s">
        <v>258</v>
      </c>
      <c r="F1355" s="823" t="s">
        <v>1180</v>
      </c>
      <c r="G1355" s="823" t="s">
        <v>19</v>
      </c>
      <c r="H1355" s="824">
        <v>106093.561</v>
      </c>
      <c r="I1355" s="824">
        <v>185663.73180000001</v>
      </c>
      <c r="J1355" s="824">
        <v>139611.26699999999</v>
      </c>
      <c r="K1355" s="824">
        <v>244319.71739999999</v>
      </c>
      <c r="L1355" s="824">
        <v>170387.33170000001</v>
      </c>
      <c r="M1355" s="824">
        <v>298177.83049999998</v>
      </c>
      <c r="N1355" s="824">
        <v>210123.62719999999</v>
      </c>
      <c r="O1355" s="824">
        <v>367716.34759999998</v>
      </c>
      <c r="P1355" s="824">
        <v>250089.62289999999</v>
      </c>
      <c r="Q1355" s="824">
        <v>437656.84009999997</v>
      </c>
      <c r="R1355" s="824">
        <v>275904.59460000001</v>
      </c>
      <c r="S1355" s="824">
        <v>482833.0405</v>
      </c>
      <c r="T1355" s="824">
        <v>300449.21909999999</v>
      </c>
      <c r="U1355" s="824">
        <v>525786.13329999999</v>
      </c>
    </row>
    <row r="1356" spans="1:21" ht="14.5">
      <c r="A1356" s="823" t="s">
        <v>1186</v>
      </c>
      <c r="B1356" s="823" t="s">
        <v>352</v>
      </c>
      <c r="C1356" s="823" t="s">
        <v>367</v>
      </c>
      <c r="D1356" s="823" t="s">
        <v>495</v>
      </c>
      <c r="E1356" s="823" t="s">
        <v>258</v>
      </c>
      <c r="F1356" s="823" t="s">
        <v>1181</v>
      </c>
      <c r="G1356" s="823" t="s">
        <v>44</v>
      </c>
      <c r="H1356" s="824">
        <v>92342.375100000005</v>
      </c>
      <c r="I1356" s="824">
        <v>161599.15640000001</v>
      </c>
      <c r="J1356" s="824">
        <v>125352.7178</v>
      </c>
      <c r="K1356" s="824">
        <v>219367.2562</v>
      </c>
      <c r="L1356" s="824">
        <v>158268.64430000001</v>
      </c>
      <c r="M1356" s="824">
        <v>276970.1275</v>
      </c>
      <c r="N1356" s="824">
        <v>208116.63510000001</v>
      </c>
      <c r="O1356" s="824">
        <v>364204.11139999999</v>
      </c>
      <c r="P1356" s="824">
        <v>257419.3339</v>
      </c>
      <c r="Q1356" s="824">
        <v>450483.83429999999</v>
      </c>
      <c r="R1356" s="824">
        <v>289681.91979999997</v>
      </c>
      <c r="S1356" s="824">
        <v>506943.35960000003</v>
      </c>
      <c r="T1356" s="824">
        <v>321459.80160000001</v>
      </c>
      <c r="U1356" s="824">
        <v>562554.65280000004</v>
      </c>
    </row>
    <row r="1357" spans="1:21" ht="14.5">
      <c r="A1357" s="823" t="s">
        <v>1186</v>
      </c>
      <c r="B1357" s="823" t="s">
        <v>352</v>
      </c>
      <c r="C1357" s="823" t="s">
        <v>367</v>
      </c>
      <c r="D1357" s="823" t="s">
        <v>495</v>
      </c>
      <c r="E1357" s="823" t="s">
        <v>258</v>
      </c>
      <c r="F1357" s="823" t="s">
        <v>1182</v>
      </c>
      <c r="G1357" s="823" t="s">
        <v>21</v>
      </c>
      <c r="H1357" s="824">
        <v>105362.4316</v>
      </c>
      <c r="I1357" s="824">
        <v>168579.89309999999</v>
      </c>
      <c r="J1357" s="824">
        <v>147507.40419999999</v>
      </c>
      <c r="K1357" s="824">
        <v>236011.85029999999</v>
      </c>
      <c r="L1357" s="824">
        <v>189652.37700000001</v>
      </c>
      <c r="M1357" s="824">
        <v>303443.8076</v>
      </c>
      <c r="N1357" s="824">
        <v>252869.83600000001</v>
      </c>
      <c r="O1357" s="824">
        <v>404591.74349999998</v>
      </c>
      <c r="P1357" s="824">
        <v>316087.29489999998</v>
      </c>
      <c r="Q1357" s="824">
        <v>505739.67930000002</v>
      </c>
      <c r="R1357" s="824">
        <v>358232.26760000002</v>
      </c>
      <c r="S1357" s="824">
        <v>573171.63670000003</v>
      </c>
      <c r="T1357" s="824">
        <v>400377.2402</v>
      </c>
      <c r="U1357" s="824">
        <v>640603.59389999998</v>
      </c>
    </row>
    <row r="1358" spans="1:21" ht="14.5">
      <c r="A1358" s="823" t="s">
        <v>1186</v>
      </c>
      <c r="B1358" s="823" t="s">
        <v>352</v>
      </c>
      <c r="C1358" s="823" t="s">
        <v>367</v>
      </c>
      <c r="D1358" s="823" t="s">
        <v>495</v>
      </c>
      <c r="E1358" s="823" t="s">
        <v>1106</v>
      </c>
      <c r="F1358" s="823" t="s">
        <v>1179</v>
      </c>
      <c r="G1358" s="823" t="s">
        <v>165</v>
      </c>
      <c r="H1358" s="824">
        <v>119591.32520000001</v>
      </c>
      <c r="I1358" s="824">
        <v>209284.81909999999</v>
      </c>
      <c r="J1358" s="824">
        <v>155601.81039999999</v>
      </c>
      <c r="K1358" s="824">
        <v>272303.16820000001</v>
      </c>
      <c r="L1358" s="824">
        <v>187236.36060000001</v>
      </c>
      <c r="M1358" s="824">
        <v>327663.63099999999</v>
      </c>
      <c r="N1358" s="824">
        <v>225181.6208</v>
      </c>
      <c r="O1358" s="824">
        <v>394067.83639999997</v>
      </c>
      <c r="P1358" s="824">
        <v>265342.83850000001</v>
      </c>
      <c r="Q1358" s="824">
        <v>464349.96730000002</v>
      </c>
      <c r="R1358" s="824">
        <v>290871.36119999998</v>
      </c>
      <c r="S1358" s="824">
        <v>509024.88199999998</v>
      </c>
      <c r="T1358" s="824">
        <v>315595.89130000002</v>
      </c>
      <c r="U1358" s="824">
        <v>552292.80980000005</v>
      </c>
    </row>
    <row r="1359" spans="1:21" ht="14.5">
      <c r="A1359" s="823" t="s">
        <v>1186</v>
      </c>
      <c r="B1359" s="823" t="s">
        <v>352</v>
      </c>
      <c r="C1359" s="823" t="s">
        <v>367</v>
      </c>
      <c r="D1359" s="823" t="s">
        <v>495</v>
      </c>
      <c r="E1359" s="823" t="s">
        <v>1106</v>
      </c>
      <c r="F1359" s="823" t="s">
        <v>1180</v>
      </c>
      <c r="G1359" s="823" t="s">
        <v>19</v>
      </c>
      <c r="H1359" s="824">
        <v>104735.1373</v>
      </c>
      <c r="I1359" s="824">
        <v>183286.4903</v>
      </c>
      <c r="J1359" s="824">
        <v>137689.49239999999</v>
      </c>
      <c r="K1359" s="824">
        <v>240956.61170000001</v>
      </c>
      <c r="L1359" s="824">
        <v>167917.25260000001</v>
      </c>
      <c r="M1359" s="824">
        <v>293855.19189999998</v>
      </c>
      <c r="N1359" s="824">
        <v>206844.84030000001</v>
      </c>
      <c r="O1359" s="824">
        <v>361978.4705</v>
      </c>
      <c r="P1359" s="824">
        <v>246060.11300000001</v>
      </c>
      <c r="Q1359" s="824">
        <v>430605.19760000001</v>
      </c>
      <c r="R1359" s="824">
        <v>271388.5318</v>
      </c>
      <c r="S1359" s="824">
        <v>474929.93060000002</v>
      </c>
      <c r="T1359" s="824">
        <v>295433.92200000002</v>
      </c>
      <c r="U1359" s="824">
        <v>517009.36349999998</v>
      </c>
    </row>
    <row r="1360" spans="1:21" ht="14.5">
      <c r="A1360" s="823" t="s">
        <v>1186</v>
      </c>
      <c r="B1360" s="823" t="s">
        <v>352</v>
      </c>
      <c r="C1360" s="823" t="s">
        <v>367</v>
      </c>
      <c r="D1360" s="823" t="s">
        <v>495</v>
      </c>
      <c r="E1360" s="823" t="s">
        <v>1106</v>
      </c>
      <c r="F1360" s="823" t="s">
        <v>1181</v>
      </c>
      <c r="G1360" s="823" t="s">
        <v>44</v>
      </c>
      <c r="H1360" s="824">
        <v>91534.536699999997</v>
      </c>
      <c r="I1360" s="824">
        <v>160185.43919999999</v>
      </c>
      <c r="J1360" s="824">
        <v>124375.7285</v>
      </c>
      <c r="K1360" s="824">
        <v>217657.52489999999</v>
      </c>
      <c r="L1360" s="824">
        <v>157126.20670000001</v>
      </c>
      <c r="M1360" s="824">
        <v>274970.86170000001</v>
      </c>
      <c r="N1360" s="824">
        <v>206707.43290000001</v>
      </c>
      <c r="O1360" s="824">
        <v>361738.00760000001</v>
      </c>
      <c r="P1360" s="824">
        <v>255764.75099999999</v>
      </c>
      <c r="Q1360" s="824">
        <v>447588.31420000002</v>
      </c>
      <c r="R1360" s="824">
        <v>287887.5098</v>
      </c>
      <c r="S1360" s="824">
        <v>503803.1421</v>
      </c>
      <c r="T1360" s="824">
        <v>319544.57250000001</v>
      </c>
      <c r="U1360" s="824">
        <v>559203.00190000003</v>
      </c>
    </row>
    <row r="1361" spans="1:21" ht="14.5">
      <c r="A1361" s="823" t="s">
        <v>1186</v>
      </c>
      <c r="B1361" s="823" t="s">
        <v>352</v>
      </c>
      <c r="C1361" s="823" t="s">
        <v>367</v>
      </c>
      <c r="D1361" s="823" t="s">
        <v>495</v>
      </c>
      <c r="E1361" s="823" t="s">
        <v>1106</v>
      </c>
      <c r="F1361" s="823" t="s">
        <v>1182</v>
      </c>
      <c r="G1361" s="823" t="s">
        <v>21</v>
      </c>
      <c r="H1361" s="824">
        <v>103612.33379999999</v>
      </c>
      <c r="I1361" s="824">
        <v>165779.7365</v>
      </c>
      <c r="J1361" s="824">
        <v>145057.26730000001</v>
      </c>
      <c r="K1361" s="824">
        <v>232091.63099999999</v>
      </c>
      <c r="L1361" s="824">
        <v>186502.20069999999</v>
      </c>
      <c r="M1361" s="824">
        <v>298403.5257</v>
      </c>
      <c r="N1361" s="824">
        <v>248669.601</v>
      </c>
      <c r="O1361" s="824">
        <v>397871.3676</v>
      </c>
      <c r="P1361" s="824">
        <v>310837.0013</v>
      </c>
      <c r="Q1361" s="824">
        <v>497339.20939999999</v>
      </c>
      <c r="R1361" s="824">
        <v>352281.93479999999</v>
      </c>
      <c r="S1361" s="824">
        <v>563651.10400000005</v>
      </c>
      <c r="T1361" s="824">
        <v>393726.86829999997</v>
      </c>
      <c r="U1361" s="824">
        <v>629962.99860000005</v>
      </c>
    </row>
    <row r="1362" spans="1:21" ht="14.5">
      <c r="A1362" s="823" t="s">
        <v>1186</v>
      </c>
      <c r="B1362" s="823" t="s">
        <v>352</v>
      </c>
      <c r="C1362" s="823" t="s">
        <v>367</v>
      </c>
      <c r="D1362" s="823" t="s">
        <v>495</v>
      </c>
      <c r="E1362" s="823" t="s">
        <v>369</v>
      </c>
      <c r="F1362" s="823" t="s">
        <v>1179</v>
      </c>
      <c r="G1362" s="823" t="s">
        <v>165</v>
      </c>
      <c r="H1362" s="824">
        <v>115037.6755</v>
      </c>
      <c r="I1362" s="824">
        <v>201315.93220000001</v>
      </c>
      <c r="J1362" s="824">
        <v>149504.70910000001</v>
      </c>
      <c r="K1362" s="824">
        <v>261633.2409</v>
      </c>
      <c r="L1362" s="824">
        <v>179781.1342</v>
      </c>
      <c r="M1362" s="824">
        <v>314616.98479999998</v>
      </c>
      <c r="N1362" s="824">
        <v>216022.23069999999</v>
      </c>
      <c r="O1362" s="824">
        <v>378038.90370000002</v>
      </c>
      <c r="P1362" s="824">
        <v>254422.92449999999</v>
      </c>
      <c r="Q1362" s="824">
        <v>445240.11790000001</v>
      </c>
      <c r="R1362" s="824">
        <v>278844.90629999997</v>
      </c>
      <c r="S1362" s="824">
        <v>487978.58600000001</v>
      </c>
      <c r="T1362" s="824">
        <v>302412.34659999999</v>
      </c>
      <c r="U1362" s="824">
        <v>529221.60660000006</v>
      </c>
    </row>
    <row r="1363" spans="1:21" ht="14.5">
      <c r="A1363" s="823" t="s">
        <v>1186</v>
      </c>
      <c r="B1363" s="823" t="s">
        <v>352</v>
      </c>
      <c r="C1363" s="823" t="s">
        <v>367</v>
      </c>
      <c r="D1363" s="823" t="s">
        <v>495</v>
      </c>
      <c r="E1363" s="823" t="s">
        <v>369</v>
      </c>
      <c r="F1363" s="823" t="s">
        <v>1180</v>
      </c>
      <c r="G1363" s="823" t="s">
        <v>19</v>
      </c>
      <c r="H1363" s="824">
        <v>101394.23820000001</v>
      </c>
      <c r="I1363" s="824">
        <v>177439.91699999999</v>
      </c>
      <c r="J1363" s="824">
        <v>133054.62179999999</v>
      </c>
      <c r="K1363" s="824">
        <v>232845.5883</v>
      </c>
      <c r="L1363" s="824">
        <v>162039.09700000001</v>
      </c>
      <c r="M1363" s="824">
        <v>283568.41970000003</v>
      </c>
      <c r="N1363" s="824">
        <v>199182.33100000001</v>
      </c>
      <c r="O1363" s="824">
        <v>348569.07929999998</v>
      </c>
      <c r="P1363" s="824">
        <v>236714.29990000001</v>
      </c>
      <c r="Q1363" s="824">
        <v>414250.0246</v>
      </c>
      <c r="R1363" s="824">
        <v>260952.5128</v>
      </c>
      <c r="S1363" s="824">
        <v>456666.89750000002</v>
      </c>
      <c r="T1363" s="824">
        <v>283896.25319999998</v>
      </c>
      <c r="U1363" s="824">
        <v>496818.44309999997</v>
      </c>
    </row>
    <row r="1364" spans="1:21" ht="14.5">
      <c r="A1364" s="823" t="s">
        <v>1186</v>
      </c>
      <c r="B1364" s="823" t="s">
        <v>352</v>
      </c>
      <c r="C1364" s="823" t="s">
        <v>367</v>
      </c>
      <c r="D1364" s="823" t="s">
        <v>495</v>
      </c>
      <c r="E1364" s="823" t="s">
        <v>369</v>
      </c>
      <c r="F1364" s="823" t="s">
        <v>1181</v>
      </c>
      <c r="G1364" s="823" t="s">
        <v>44</v>
      </c>
      <c r="H1364" s="824">
        <v>89292.288100000005</v>
      </c>
      <c r="I1364" s="824">
        <v>156261.5042</v>
      </c>
      <c r="J1364" s="824">
        <v>121544.55</v>
      </c>
      <c r="K1364" s="824">
        <v>212702.96230000001</v>
      </c>
      <c r="L1364" s="824">
        <v>153713.50330000001</v>
      </c>
      <c r="M1364" s="824">
        <v>268998.63059999997</v>
      </c>
      <c r="N1364" s="824">
        <v>202385.25769999999</v>
      </c>
      <c r="O1364" s="824">
        <v>354174.201</v>
      </c>
      <c r="P1364" s="824">
        <v>250575.87220000001</v>
      </c>
      <c r="Q1364" s="824">
        <v>438507.77620000002</v>
      </c>
      <c r="R1364" s="824">
        <v>282168.34850000002</v>
      </c>
      <c r="S1364" s="824">
        <v>493794.60989999998</v>
      </c>
      <c r="T1364" s="824">
        <v>313333.14480000001</v>
      </c>
      <c r="U1364" s="824">
        <v>548333.00340000005</v>
      </c>
    </row>
    <row r="1365" spans="1:21" ht="14.5">
      <c r="A1365" s="823" t="s">
        <v>1186</v>
      </c>
      <c r="B1365" s="823" t="s">
        <v>352</v>
      </c>
      <c r="C1365" s="823" t="s">
        <v>367</v>
      </c>
      <c r="D1365" s="823" t="s">
        <v>495</v>
      </c>
      <c r="E1365" s="823" t="s">
        <v>369</v>
      </c>
      <c r="F1365" s="823" t="s">
        <v>1182</v>
      </c>
      <c r="G1365" s="823" t="s">
        <v>21</v>
      </c>
      <c r="H1365" s="824">
        <v>99581.699099999998</v>
      </c>
      <c r="I1365" s="824">
        <v>159330.72089999999</v>
      </c>
      <c r="J1365" s="824">
        <v>139414.3787</v>
      </c>
      <c r="K1365" s="824">
        <v>223063.00930000001</v>
      </c>
      <c r="L1365" s="824">
        <v>179247.05840000001</v>
      </c>
      <c r="M1365" s="824">
        <v>286795.2978</v>
      </c>
      <c r="N1365" s="824">
        <v>238996.0779</v>
      </c>
      <c r="O1365" s="824">
        <v>382393.7303</v>
      </c>
      <c r="P1365" s="824">
        <v>298745.09730000002</v>
      </c>
      <c r="Q1365" s="824">
        <v>477992.16279999999</v>
      </c>
      <c r="R1365" s="824">
        <v>338577.777</v>
      </c>
      <c r="S1365" s="824">
        <v>541724.45129999996</v>
      </c>
      <c r="T1365" s="824">
        <v>378410.45659999998</v>
      </c>
      <c r="U1365" s="824">
        <v>605456.73959999997</v>
      </c>
    </row>
    <row r="1366" spans="1:21" ht="14.5">
      <c r="A1366" s="823" t="s">
        <v>1186</v>
      </c>
      <c r="B1366" s="823" t="s">
        <v>352</v>
      </c>
      <c r="C1366" s="823" t="s">
        <v>367</v>
      </c>
      <c r="D1366" s="823" t="s">
        <v>495</v>
      </c>
      <c r="E1366" s="823" t="s">
        <v>363</v>
      </c>
      <c r="F1366" s="823" t="s">
        <v>1179</v>
      </c>
      <c r="G1366" s="823" t="s">
        <v>165</v>
      </c>
      <c r="H1366" s="824">
        <v>129738.2605</v>
      </c>
      <c r="I1366" s="824">
        <v>227041.9559</v>
      </c>
      <c r="J1366" s="824">
        <v>168751.04130000001</v>
      </c>
      <c r="K1366" s="824">
        <v>295314.3223</v>
      </c>
      <c r="L1366" s="824">
        <v>203022.36569999999</v>
      </c>
      <c r="M1366" s="824">
        <v>355289.14010000002</v>
      </c>
      <c r="N1366" s="824">
        <v>244107.266</v>
      </c>
      <c r="O1366" s="824">
        <v>427187.71549999999</v>
      </c>
      <c r="P1366" s="824">
        <v>287604.77149999997</v>
      </c>
      <c r="Q1366" s="824">
        <v>503308.35</v>
      </c>
      <c r="R1366" s="824">
        <v>315257.87170000002</v>
      </c>
      <c r="S1366" s="824">
        <v>551701.27540000004</v>
      </c>
      <c r="T1366" s="824">
        <v>342013.7597</v>
      </c>
      <c r="U1366" s="824">
        <v>598524.07940000005</v>
      </c>
    </row>
    <row r="1367" spans="1:21" ht="14.5">
      <c r="A1367" s="823" t="s">
        <v>1186</v>
      </c>
      <c r="B1367" s="823" t="s">
        <v>352</v>
      </c>
      <c r="C1367" s="823" t="s">
        <v>367</v>
      </c>
      <c r="D1367" s="823" t="s">
        <v>495</v>
      </c>
      <c r="E1367" s="823" t="s">
        <v>363</v>
      </c>
      <c r="F1367" s="823" t="s">
        <v>1180</v>
      </c>
      <c r="G1367" s="823" t="s">
        <v>19</v>
      </c>
      <c r="H1367" s="824">
        <v>113820.91740000001</v>
      </c>
      <c r="I1367" s="824">
        <v>199186.6053</v>
      </c>
      <c r="J1367" s="824">
        <v>149559.2732</v>
      </c>
      <c r="K1367" s="824">
        <v>261728.72820000001</v>
      </c>
      <c r="L1367" s="824">
        <v>182323.32269999999</v>
      </c>
      <c r="M1367" s="824">
        <v>319065.81479999999</v>
      </c>
      <c r="N1367" s="824">
        <v>224460.71669999999</v>
      </c>
      <c r="O1367" s="824">
        <v>392806.25420000002</v>
      </c>
      <c r="P1367" s="824">
        <v>266944.70970000001</v>
      </c>
      <c r="Q1367" s="824">
        <v>467153.24190000002</v>
      </c>
      <c r="R1367" s="824">
        <v>294383.413</v>
      </c>
      <c r="S1367" s="824">
        <v>515170.97289999999</v>
      </c>
      <c r="T1367" s="824">
        <v>320411.65110000002</v>
      </c>
      <c r="U1367" s="824">
        <v>560720.38939999999</v>
      </c>
    </row>
    <row r="1368" spans="1:21" ht="14.5">
      <c r="A1368" s="823" t="s">
        <v>1186</v>
      </c>
      <c r="B1368" s="823" t="s">
        <v>352</v>
      </c>
      <c r="C1368" s="823" t="s">
        <v>367</v>
      </c>
      <c r="D1368" s="823" t="s">
        <v>495</v>
      </c>
      <c r="E1368" s="823" t="s">
        <v>363</v>
      </c>
      <c r="F1368" s="823" t="s">
        <v>1181</v>
      </c>
      <c r="G1368" s="823" t="s">
        <v>44</v>
      </c>
      <c r="H1368" s="824">
        <v>99683.902400000006</v>
      </c>
      <c r="I1368" s="824">
        <v>174446.82930000001</v>
      </c>
      <c r="J1368" s="824">
        <v>135515.36780000001</v>
      </c>
      <c r="K1368" s="824">
        <v>237151.89369999999</v>
      </c>
      <c r="L1368" s="824">
        <v>171249.63990000001</v>
      </c>
      <c r="M1368" s="824">
        <v>299686.86979999999</v>
      </c>
      <c r="N1368" s="824">
        <v>225339.09330000001</v>
      </c>
      <c r="O1368" s="824">
        <v>394343.41330000001</v>
      </c>
      <c r="P1368" s="824">
        <v>278867.21679999999</v>
      </c>
      <c r="Q1368" s="824">
        <v>488017.62929999997</v>
      </c>
      <c r="R1368" s="824">
        <v>313928.93239999999</v>
      </c>
      <c r="S1368" s="824">
        <v>549375.63170000003</v>
      </c>
      <c r="T1368" s="824">
        <v>348491.68800000002</v>
      </c>
      <c r="U1368" s="824">
        <v>609860.45420000004</v>
      </c>
    </row>
    <row r="1369" spans="1:21" ht="14.5">
      <c r="A1369" s="823" t="s">
        <v>1186</v>
      </c>
      <c r="B1369" s="823" t="s">
        <v>352</v>
      </c>
      <c r="C1369" s="823" t="s">
        <v>367</v>
      </c>
      <c r="D1369" s="823" t="s">
        <v>495</v>
      </c>
      <c r="E1369" s="823" t="s">
        <v>363</v>
      </c>
      <c r="F1369" s="823" t="s">
        <v>1182</v>
      </c>
      <c r="G1369" s="823" t="s">
        <v>21</v>
      </c>
      <c r="H1369" s="824">
        <v>112377.19040000001</v>
      </c>
      <c r="I1369" s="824">
        <v>179803.5073</v>
      </c>
      <c r="J1369" s="824">
        <v>157328.06649999999</v>
      </c>
      <c r="K1369" s="824">
        <v>251724.91020000001</v>
      </c>
      <c r="L1369" s="824">
        <v>202278.94270000001</v>
      </c>
      <c r="M1369" s="824">
        <v>323646.31319999998</v>
      </c>
      <c r="N1369" s="824">
        <v>269705.25699999998</v>
      </c>
      <c r="O1369" s="824">
        <v>431528.41759999999</v>
      </c>
      <c r="P1369" s="824">
        <v>337131.5711</v>
      </c>
      <c r="Q1369" s="824">
        <v>539410.52190000005</v>
      </c>
      <c r="R1369" s="824">
        <v>382082.4473</v>
      </c>
      <c r="S1369" s="824">
        <v>611331.92489999998</v>
      </c>
      <c r="T1369" s="824">
        <v>427033.3235</v>
      </c>
      <c r="U1369" s="824">
        <v>683253.32779999997</v>
      </c>
    </row>
    <row r="1370" spans="1:21" ht="14.5">
      <c r="A1370" s="823" t="s">
        <v>1186</v>
      </c>
      <c r="B1370" s="823" t="s">
        <v>352</v>
      </c>
      <c r="C1370" s="823" t="s">
        <v>367</v>
      </c>
      <c r="D1370" s="823" t="s">
        <v>495</v>
      </c>
      <c r="E1370" s="823" t="s">
        <v>370</v>
      </c>
      <c r="F1370" s="823" t="s">
        <v>1179</v>
      </c>
      <c r="G1370" s="823" t="s">
        <v>165</v>
      </c>
      <c r="H1370" s="824">
        <v>113720.08930000001</v>
      </c>
      <c r="I1370" s="824">
        <v>199010.1562</v>
      </c>
      <c r="J1370" s="824">
        <v>147712.87179999999</v>
      </c>
      <c r="K1370" s="824">
        <v>258497.52559999999</v>
      </c>
      <c r="L1370" s="824">
        <v>177571.67230000001</v>
      </c>
      <c r="M1370" s="824">
        <v>310750.4265</v>
      </c>
      <c r="N1370" s="824">
        <v>213278.04329999999</v>
      </c>
      <c r="O1370" s="824">
        <v>373236.57579999999</v>
      </c>
      <c r="P1370" s="824">
        <v>251132.20129999999</v>
      </c>
      <c r="Q1370" s="824">
        <v>439481.35239999997</v>
      </c>
      <c r="R1370" s="824">
        <v>275212.41769999999</v>
      </c>
      <c r="S1370" s="824">
        <v>481621.73109999998</v>
      </c>
      <c r="T1370" s="824">
        <v>298410.4374</v>
      </c>
      <c r="U1370" s="824">
        <v>522218.26539999997</v>
      </c>
    </row>
    <row r="1371" spans="1:21" ht="14.5">
      <c r="A1371" s="823" t="s">
        <v>1186</v>
      </c>
      <c r="B1371" s="823" t="s">
        <v>352</v>
      </c>
      <c r="C1371" s="823" t="s">
        <v>367</v>
      </c>
      <c r="D1371" s="823" t="s">
        <v>495</v>
      </c>
      <c r="E1371" s="823" t="s">
        <v>370</v>
      </c>
      <c r="F1371" s="823" t="s">
        <v>1180</v>
      </c>
      <c r="G1371" s="823" t="s">
        <v>19</v>
      </c>
      <c r="H1371" s="824">
        <v>100531.4328</v>
      </c>
      <c r="I1371" s="824">
        <v>175930.00750000001</v>
      </c>
      <c r="J1371" s="824">
        <v>131811.12030000001</v>
      </c>
      <c r="K1371" s="824">
        <v>230669.46049999999</v>
      </c>
      <c r="L1371" s="824">
        <v>160421.03580000001</v>
      </c>
      <c r="M1371" s="824">
        <v>280736.8125</v>
      </c>
      <c r="N1371" s="824">
        <v>196999.4731</v>
      </c>
      <c r="O1371" s="824">
        <v>344749.07780000003</v>
      </c>
      <c r="P1371" s="824">
        <v>234013.86360000001</v>
      </c>
      <c r="Q1371" s="824">
        <v>409524.26130000001</v>
      </c>
      <c r="R1371" s="824">
        <v>257916.4368</v>
      </c>
      <c r="S1371" s="824">
        <v>451353.76449999999</v>
      </c>
      <c r="T1371" s="824">
        <v>280511.5465</v>
      </c>
      <c r="U1371" s="824">
        <v>490895.20630000002</v>
      </c>
    </row>
    <row r="1372" spans="1:21" ht="14.5">
      <c r="A1372" s="823" t="s">
        <v>1186</v>
      </c>
      <c r="B1372" s="823" t="s">
        <v>352</v>
      </c>
      <c r="C1372" s="823" t="s">
        <v>367</v>
      </c>
      <c r="D1372" s="823" t="s">
        <v>495</v>
      </c>
      <c r="E1372" s="823" t="s">
        <v>370</v>
      </c>
      <c r="F1372" s="823" t="s">
        <v>1181</v>
      </c>
      <c r="G1372" s="823" t="s">
        <v>44</v>
      </c>
      <c r="H1372" s="824">
        <v>88843.052200000006</v>
      </c>
      <c r="I1372" s="824">
        <v>155475.3413</v>
      </c>
      <c r="J1372" s="824">
        <v>121031.1079</v>
      </c>
      <c r="K1372" s="824">
        <v>211804.43890000001</v>
      </c>
      <c r="L1372" s="824">
        <v>153138.63209999999</v>
      </c>
      <c r="M1372" s="824">
        <v>267992.60619999998</v>
      </c>
      <c r="N1372" s="824">
        <v>201704.29879999999</v>
      </c>
      <c r="O1372" s="824">
        <v>352982.52299999999</v>
      </c>
      <c r="P1372" s="824">
        <v>249804.86350000001</v>
      </c>
      <c r="Q1372" s="824">
        <v>437158.511</v>
      </c>
      <c r="R1372" s="824">
        <v>281355.12660000002</v>
      </c>
      <c r="S1372" s="824">
        <v>492371.47149999999</v>
      </c>
      <c r="T1372" s="824">
        <v>312491.9657</v>
      </c>
      <c r="U1372" s="824">
        <v>546860.9399</v>
      </c>
    </row>
    <row r="1373" spans="1:21" ht="14.5">
      <c r="A1373" s="823" t="s">
        <v>1186</v>
      </c>
      <c r="B1373" s="823" t="s">
        <v>352</v>
      </c>
      <c r="C1373" s="823" t="s">
        <v>367</v>
      </c>
      <c r="D1373" s="823" t="s">
        <v>495</v>
      </c>
      <c r="E1373" s="823" t="s">
        <v>370</v>
      </c>
      <c r="F1373" s="823" t="s">
        <v>1182</v>
      </c>
      <c r="G1373" s="823" t="s">
        <v>21</v>
      </c>
      <c r="H1373" s="824">
        <v>98401.734500000006</v>
      </c>
      <c r="I1373" s="824">
        <v>157442.7776</v>
      </c>
      <c r="J1373" s="824">
        <v>137762.4284</v>
      </c>
      <c r="K1373" s="824">
        <v>220419.88860000001</v>
      </c>
      <c r="L1373" s="824">
        <v>177123.12220000001</v>
      </c>
      <c r="M1373" s="824">
        <v>283396.99969999999</v>
      </c>
      <c r="N1373" s="824">
        <v>236164.16279999999</v>
      </c>
      <c r="O1373" s="824">
        <v>377862.66619999998</v>
      </c>
      <c r="P1373" s="824">
        <v>295205.2035</v>
      </c>
      <c r="Q1373" s="824">
        <v>472328.33260000002</v>
      </c>
      <c r="R1373" s="824">
        <v>334565.89730000001</v>
      </c>
      <c r="S1373" s="824">
        <v>535305.44369999995</v>
      </c>
      <c r="T1373" s="824">
        <v>373926.59110000002</v>
      </c>
      <c r="U1373" s="824">
        <v>598282.55480000004</v>
      </c>
    </row>
    <row r="1374" spans="1:21" ht="14.5">
      <c r="A1374" s="823" t="s">
        <v>1186</v>
      </c>
      <c r="B1374" s="823" t="s">
        <v>352</v>
      </c>
      <c r="C1374" s="823" t="s">
        <v>367</v>
      </c>
      <c r="D1374" s="823" t="s">
        <v>495</v>
      </c>
      <c r="E1374" s="823" t="s">
        <v>271</v>
      </c>
      <c r="F1374" s="823" t="s">
        <v>1179</v>
      </c>
      <c r="G1374" s="823" t="s">
        <v>165</v>
      </c>
      <c r="H1374" s="824">
        <v>122757.90089999999</v>
      </c>
      <c r="I1374" s="824">
        <v>214826.32670000001</v>
      </c>
      <c r="J1374" s="824">
        <v>159697.87169999999</v>
      </c>
      <c r="K1374" s="824">
        <v>279471.27549999999</v>
      </c>
      <c r="L1374" s="824">
        <v>192148.647</v>
      </c>
      <c r="M1374" s="824">
        <v>336260.13219999999</v>
      </c>
      <c r="N1374" s="824">
        <v>231062.49179999999</v>
      </c>
      <c r="O1374" s="824">
        <v>404359.36060000001</v>
      </c>
      <c r="P1374" s="824">
        <v>272254.87339999998</v>
      </c>
      <c r="Q1374" s="824">
        <v>476446.02830000001</v>
      </c>
      <c r="R1374" s="824">
        <v>298440.60379999998</v>
      </c>
      <c r="S1374" s="824">
        <v>522271.05660000001</v>
      </c>
      <c r="T1374" s="824">
        <v>323789.74229999998</v>
      </c>
      <c r="U1374" s="824">
        <v>566632.049</v>
      </c>
    </row>
    <row r="1375" spans="1:21" ht="14.5">
      <c r="A1375" s="823" t="s">
        <v>1186</v>
      </c>
      <c r="B1375" s="823" t="s">
        <v>352</v>
      </c>
      <c r="C1375" s="823" t="s">
        <v>367</v>
      </c>
      <c r="D1375" s="823" t="s">
        <v>495</v>
      </c>
      <c r="E1375" s="823" t="s">
        <v>271</v>
      </c>
      <c r="F1375" s="823" t="s">
        <v>1180</v>
      </c>
      <c r="G1375" s="823" t="s">
        <v>19</v>
      </c>
      <c r="H1375" s="824">
        <v>107598.5258</v>
      </c>
      <c r="I1375" s="824">
        <v>188297.42009999999</v>
      </c>
      <c r="J1375" s="824">
        <v>141419.99660000001</v>
      </c>
      <c r="K1375" s="824">
        <v>247484.99400000001</v>
      </c>
      <c r="L1375" s="824">
        <v>172435.27179999999</v>
      </c>
      <c r="M1375" s="824">
        <v>301761.72560000001</v>
      </c>
      <c r="N1375" s="824">
        <v>212351.49160000001</v>
      </c>
      <c r="O1375" s="824">
        <v>371615.1103</v>
      </c>
      <c r="P1375" s="824">
        <v>252578.6232</v>
      </c>
      <c r="Q1375" s="824">
        <v>442012.5906</v>
      </c>
      <c r="R1375" s="824">
        <v>278560.16619999998</v>
      </c>
      <c r="S1375" s="824">
        <v>487480.29060000001</v>
      </c>
      <c r="T1375" s="824">
        <v>303216.30459999997</v>
      </c>
      <c r="U1375" s="824">
        <v>530628.53300000005</v>
      </c>
    </row>
    <row r="1376" spans="1:21" ht="14.5">
      <c r="A1376" s="823" t="s">
        <v>1186</v>
      </c>
      <c r="B1376" s="823" t="s">
        <v>352</v>
      </c>
      <c r="C1376" s="823" t="s">
        <v>367</v>
      </c>
      <c r="D1376" s="823" t="s">
        <v>495</v>
      </c>
      <c r="E1376" s="823" t="s">
        <v>271</v>
      </c>
      <c r="F1376" s="823" t="s">
        <v>1181</v>
      </c>
      <c r="G1376" s="823" t="s">
        <v>44</v>
      </c>
      <c r="H1376" s="824">
        <v>94131.459099999993</v>
      </c>
      <c r="I1376" s="824">
        <v>164730.0534</v>
      </c>
      <c r="J1376" s="824">
        <v>127934.4276</v>
      </c>
      <c r="K1376" s="824">
        <v>223885.24840000001</v>
      </c>
      <c r="L1376" s="824">
        <v>161644.83119999999</v>
      </c>
      <c r="M1376" s="824">
        <v>282878.4546</v>
      </c>
      <c r="N1376" s="824">
        <v>212675.24160000001</v>
      </c>
      <c r="O1376" s="824">
        <v>372181.6728</v>
      </c>
      <c r="P1376" s="824">
        <v>263171.05190000002</v>
      </c>
      <c r="Q1376" s="824">
        <v>460549.34090000001</v>
      </c>
      <c r="R1376" s="824">
        <v>296240.92550000001</v>
      </c>
      <c r="S1376" s="824">
        <v>518421.61969999998</v>
      </c>
      <c r="T1376" s="824">
        <v>328835.59909999999</v>
      </c>
      <c r="U1376" s="824">
        <v>575462.29839999997</v>
      </c>
    </row>
    <row r="1377" spans="1:21" ht="14.5">
      <c r="A1377" s="823" t="s">
        <v>1186</v>
      </c>
      <c r="B1377" s="823" t="s">
        <v>352</v>
      </c>
      <c r="C1377" s="823" t="s">
        <v>367</v>
      </c>
      <c r="D1377" s="823" t="s">
        <v>495</v>
      </c>
      <c r="E1377" s="823" t="s">
        <v>271</v>
      </c>
      <c r="F1377" s="823" t="s">
        <v>1182</v>
      </c>
      <c r="G1377" s="823" t="s">
        <v>21</v>
      </c>
      <c r="H1377" s="824">
        <v>106343.9093</v>
      </c>
      <c r="I1377" s="824">
        <v>170150.2573</v>
      </c>
      <c r="J1377" s="824">
        <v>148881.47289999999</v>
      </c>
      <c r="K1377" s="824">
        <v>238210.3602</v>
      </c>
      <c r="L1377" s="824">
        <v>191419.0367</v>
      </c>
      <c r="M1377" s="824">
        <v>306270.4632</v>
      </c>
      <c r="N1377" s="824">
        <v>255225.38219999999</v>
      </c>
      <c r="O1377" s="824">
        <v>408360.6176</v>
      </c>
      <c r="P1377" s="824">
        <v>319031.72779999999</v>
      </c>
      <c r="Q1377" s="824">
        <v>510450.7721</v>
      </c>
      <c r="R1377" s="824">
        <v>361569.29149999999</v>
      </c>
      <c r="S1377" s="824">
        <v>578510.87509999995</v>
      </c>
      <c r="T1377" s="824">
        <v>404106.85519999999</v>
      </c>
      <c r="U1377" s="824">
        <v>646570.97790000006</v>
      </c>
    </row>
    <row r="1378" spans="1:21" ht="14.5">
      <c r="A1378" s="823" t="s">
        <v>1186</v>
      </c>
      <c r="B1378" s="823" t="s">
        <v>352</v>
      </c>
      <c r="C1378" s="823" t="s">
        <v>367</v>
      </c>
      <c r="D1378" s="823" t="s">
        <v>495</v>
      </c>
      <c r="E1378" s="823" t="s">
        <v>371</v>
      </c>
      <c r="F1378" s="823" t="s">
        <v>1179</v>
      </c>
      <c r="G1378" s="823" t="s">
        <v>165</v>
      </c>
      <c r="H1378" s="824">
        <v>125947.6354</v>
      </c>
      <c r="I1378" s="824">
        <v>220408.36189999999</v>
      </c>
      <c r="J1378" s="824">
        <v>163863.66219999999</v>
      </c>
      <c r="K1378" s="824">
        <v>286761.40899999999</v>
      </c>
      <c r="L1378" s="824">
        <v>197172.08670000001</v>
      </c>
      <c r="M1378" s="824">
        <v>345051.15179999999</v>
      </c>
      <c r="N1378" s="824">
        <v>237121.46599999999</v>
      </c>
      <c r="O1378" s="824">
        <v>414962.56550000003</v>
      </c>
      <c r="P1378" s="824">
        <v>279405.95159999997</v>
      </c>
      <c r="Q1378" s="824">
        <v>488960.41529999999</v>
      </c>
      <c r="R1378" s="824">
        <v>306284.74489999999</v>
      </c>
      <c r="S1378" s="824">
        <v>535998.30350000004</v>
      </c>
      <c r="T1378" s="824">
        <v>332312.8444</v>
      </c>
      <c r="U1378" s="824">
        <v>581547.47770000005</v>
      </c>
    </row>
    <row r="1379" spans="1:21" ht="14.5">
      <c r="A1379" s="823" t="s">
        <v>1186</v>
      </c>
      <c r="B1379" s="823" t="s">
        <v>352</v>
      </c>
      <c r="C1379" s="823" t="s">
        <v>367</v>
      </c>
      <c r="D1379" s="823" t="s">
        <v>495</v>
      </c>
      <c r="E1379" s="823" t="s">
        <v>371</v>
      </c>
      <c r="F1379" s="823" t="s">
        <v>1180</v>
      </c>
      <c r="G1379" s="823" t="s">
        <v>19</v>
      </c>
      <c r="H1379" s="824">
        <v>110333.4794</v>
      </c>
      <c r="I1379" s="824">
        <v>193083.58900000001</v>
      </c>
      <c r="J1379" s="824">
        <v>145037.45129999999</v>
      </c>
      <c r="K1379" s="824">
        <v>253815.5399</v>
      </c>
      <c r="L1379" s="824">
        <v>176867.31090000001</v>
      </c>
      <c r="M1379" s="824">
        <v>309517.79399999999</v>
      </c>
      <c r="N1379" s="824">
        <v>217849.13639999999</v>
      </c>
      <c r="O1379" s="824">
        <v>381235.98869999999</v>
      </c>
      <c r="P1379" s="824">
        <v>259139.41450000001</v>
      </c>
      <c r="Q1379" s="824">
        <v>453493.97529999999</v>
      </c>
      <c r="R1379" s="824">
        <v>285807.8946</v>
      </c>
      <c r="S1379" s="824">
        <v>500163.81559999997</v>
      </c>
      <c r="T1379" s="824">
        <v>311122.20419999998</v>
      </c>
      <c r="U1379" s="824">
        <v>544463.85730000003</v>
      </c>
    </row>
    <row r="1380" spans="1:21" ht="14.5">
      <c r="A1380" s="823" t="s">
        <v>1186</v>
      </c>
      <c r="B1380" s="823" t="s">
        <v>352</v>
      </c>
      <c r="C1380" s="823" t="s">
        <v>367</v>
      </c>
      <c r="D1380" s="823" t="s">
        <v>495</v>
      </c>
      <c r="E1380" s="823" t="s">
        <v>371</v>
      </c>
      <c r="F1380" s="823" t="s">
        <v>1181</v>
      </c>
      <c r="G1380" s="823" t="s">
        <v>44</v>
      </c>
      <c r="H1380" s="824">
        <v>96460.408899999995</v>
      </c>
      <c r="I1380" s="824">
        <v>168805.71539999999</v>
      </c>
      <c r="J1380" s="824">
        <v>131079.46900000001</v>
      </c>
      <c r="K1380" s="824">
        <v>229389.07070000001</v>
      </c>
      <c r="L1380" s="824">
        <v>165603.18719999999</v>
      </c>
      <c r="M1380" s="824">
        <v>289805.57740000001</v>
      </c>
      <c r="N1380" s="824">
        <v>217867.51360000001</v>
      </c>
      <c r="O1380" s="824">
        <v>381268.14880000002</v>
      </c>
      <c r="P1380" s="824">
        <v>269581.20199999999</v>
      </c>
      <c r="Q1380" s="824">
        <v>471767.10350000003</v>
      </c>
      <c r="R1380" s="824">
        <v>303445.17430000001</v>
      </c>
      <c r="S1380" s="824">
        <v>531029.05519999994</v>
      </c>
      <c r="T1380" s="824">
        <v>336819.69069999998</v>
      </c>
      <c r="U1380" s="824">
        <v>589434.45869999996</v>
      </c>
    </row>
    <row r="1381" spans="1:21" ht="14.5">
      <c r="A1381" s="823" t="s">
        <v>1186</v>
      </c>
      <c r="B1381" s="823" t="s">
        <v>352</v>
      </c>
      <c r="C1381" s="823" t="s">
        <v>367</v>
      </c>
      <c r="D1381" s="823" t="s">
        <v>495</v>
      </c>
      <c r="E1381" s="823" t="s">
        <v>371</v>
      </c>
      <c r="F1381" s="823" t="s">
        <v>1182</v>
      </c>
      <c r="G1381" s="823" t="s">
        <v>21</v>
      </c>
      <c r="H1381" s="824">
        <v>109115.17969999999</v>
      </c>
      <c r="I1381" s="824">
        <v>174584.29</v>
      </c>
      <c r="J1381" s="824">
        <v>152761.25150000001</v>
      </c>
      <c r="K1381" s="824">
        <v>244418.00599999999</v>
      </c>
      <c r="L1381" s="824">
        <v>196407.32329999999</v>
      </c>
      <c r="M1381" s="824">
        <v>314251.72200000001</v>
      </c>
      <c r="N1381" s="824">
        <v>261876.43109999999</v>
      </c>
      <c r="O1381" s="824">
        <v>419002.29609999998</v>
      </c>
      <c r="P1381" s="824">
        <v>327345.53889999999</v>
      </c>
      <c r="Q1381" s="824">
        <v>523752.87</v>
      </c>
      <c r="R1381" s="824">
        <v>370991.61070000002</v>
      </c>
      <c r="S1381" s="824">
        <v>593586.58609999996</v>
      </c>
      <c r="T1381" s="824">
        <v>414637.6826</v>
      </c>
      <c r="U1381" s="824">
        <v>663420.30209999997</v>
      </c>
    </row>
    <row r="1382" spans="1:21" ht="14.5">
      <c r="A1382" s="823" t="s">
        <v>1186</v>
      </c>
      <c r="B1382" s="823" t="s">
        <v>352</v>
      </c>
      <c r="C1382" s="823" t="s">
        <v>367</v>
      </c>
      <c r="D1382" s="823" t="s">
        <v>495</v>
      </c>
      <c r="E1382" s="823" t="s">
        <v>372</v>
      </c>
      <c r="F1382" s="823" t="s">
        <v>1179</v>
      </c>
      <c r="G1382" s="823" t="s">
        <v>165</v>
      </c>
      <c r="H1382" s="824">
        <v>129761.423</v>
      </c>
      <c r="I1382" s="824">
        <v>227082.4903</v>
      </c>
      <c r="J1382" s="824">
        <v>168820.77530000001</v>
      </c>
      <c r="K1382" s="824">
        <v>295436.3567</v>
      </c>
      <c r="L1382" s="824">
        <v>203133.52470000001</v>
      </c>
      <c r="M1382" s="824">
        <v>355483.66810000001</v>
      </c>
      <c r="N1382" s="824">
        <v>244285.37580000001</v>
      </c>
      <c r="O1382" s="824">
        <v>427499.40769999998</v>
      </c>
      <c r="P1382" s="824">
        <v>287843.82250000001</v>
      </c>
      <c r="Q1382" s="824">
        <v>503726.68939999997</v>
      </c>
      <c r="R1382" s="824">
        <v>315532.77840000001</v>
      </c>
      <c r="S1382" s="824">
        <v>552182.36230000004</v>
      </c>
      <c r="T1382" s="824">
        <v>342343.01990000001</v>
      </c>
      <c r="U1382" s="824">
        <v>599100.28480000002</v>
      </c>
    </row>
    <row r="1383" spans="1:21" ht="14.5">
      <c r="A1383" s="823" t="s">
        <v>1186</v>
      </c>
      <c r="B1383" s="823" t="s">
        <v>352</v>
      </c>
      <c r="C1383" s="823" t="s">
        <v>367</v>
      </c>
      <c r="D1383" s="823" t="s">
        <v>495</v>
      </c>
      <c r="E1383" s="823" t="s">
        <v>372</v>
      </c>
      <c r="F1383" s="823" t="s">
        <v>1180</v>
      </c>
      <c r="G1383" s="823" t="s">
        <v>19</v>
      </c>
      <c r="H1383" s="824">
        <v>113692.4862</v>
      </c>
      <c r="I1383" s="824">
        <v>198961.85089999999</v>
      </c>
      <c r="J1383" s="824">
        <v>149446.2286</v>
      </c>
      <c r="K1383" s="824">
        <v>261530.9001</v>
      </c>
      <c r="L1383" s="824">
        <v>182237.3481</v>
      </c>
      <c r="M1383" s="824">
        <v>318915.3591</v>
      </c>
      <c r="N1383" s="824">
        <v>224451.71669999999</v>
      </c>
      <c r="O1383" s="824">
        <v>392790.50420000002</v>
      </c>
      <c r="P1383" s="824">
        <v>266986.99839999998</v>
      </c>
      <c r="Q1383" s="824">
        <v>467227.24719999998</v>
      </c>
      <c r="R1383" s="824">
        <v>294459.51569999999</v>
      </c>
      <c r="S1383" s="824">
        <v>515304.15230000002</v>
      </c>
      <c r="T1383" s="824">
        <v>320535.17719999998</v>
      </c>
      <c r="U1383" s="824">
        <v>560936.56000000006</v>
      </c>
    </row>
    <row r="1384" spans="1:21" ht="14.5">
      <c r="A1384" s="823" t="s">
        <v>1186</v>
      </c>
      <c r="B1384" s="823" t="s">
        <v>352</v>
      </c>
      <c r="C1384" s="823" t="s">
        <v>367</v>
      </c>
      <c r="D1384" s="823" t="s">
        <v>495</v>
      </c>
      <c r="E1384" s="823" t="s">
        <v>372</v>
      </c>
      <c r="F1384" s="823" t="s">
        <v>1181</v>
      </c>
      <c r="G1384" s="823" t="s">
        <v>44</v>
      </c>
      <c r="H1384" s="824">
        <v>99415.933600000004</v>
      </c>
      <c r="I1384" s="824">
        <v>173977.88380000001</v>
      </c>
      <c r="J1384" s="824">
        <v>135101.71530000001</v>
      </c>
      <c r="K1384" s="824">
        <v>236428.00169999999</v>
      </c>
      <c r="L1384" s="824">
        <v>170689.3781</v>
      </c>
      <c r="M1384" s="824">
        <v>298706.4117</v>
      </c>
      <c r="N1384" s="824">
        <v>224563.56570000001</v>
      </c>
      <c r="O1384" s="824">
        <v>392986.23979999998</v>
      </c>
      <c r="P1384" s="824">
        <v>277871.07709999999</v>
      </c>
      <c r="Q1384" s="824">
        <v>486274.3849</v>
      </c>
      <c r="R1384" s="824">
        <v>312779.7782</v>
      </c>
      <c r="S1384" s="824">
        <v>547364.61179999996</v>
      </c>
      <c r="T1384" s="824">
        <v>347184.7672</v>
      </c>
      <c r="U1384" s="824">
        <v>607573.34270000004</v>
      </c>
    </row>
    <row r="1385" spans="1:21" ht="14.5">
      <c r="A1385" s="823" t="s">
        <v>1186</v>
      </c>
      <c r="B1385" s="823" t="s">
        <v>352</v>
      </c>
      <c r="C1385" s="823" t="s">
        <v>367</v>
      </c>
      <c r="D1385" s="823" t="s">
        <v>495</v>
      </c>
      <c r="E1385" s="823" t="s">
        <v>372</v>
      </c>
      <c r="F1385" s="823" t="s">
        <v>1182</v>
      </c>
      <c r="G1385" s="823" t="s">
        <v>21</v>
      </c>
      <c r="H1385" s="824">
        <v>112416.8884</v>
      </c>
      <c r="I1385" s="824">
        <v>179867.02420000001</v>
      </c>
      <c r="J1385" s="824">
        <v>157383.64379999999</v>
      </c>
      <c r="K1385" s="824">
        <v>251813.83369999999</v>
      </c>
      <c r="L1385" s="824">
        <v>202350.39920000001</v>
      </c>
      <c r="M1385" s="824">
        <v>323760.64350000001</v>
      </c>
      <c r="N1385" s="824">
        <v>269800.53220000002</v>
      </c>
      <c r="O1385" s="824">
        <v>431680.85800000001</v>
      </c>
      <c r="P1385" s="824">
        <v>337250.66529999999</v>
      </c>
      <c r="Q1385" s="824">
        <v>539601.07239999995</v>
      </c>
      <c r="R1385" s="824">
        <v>382217.42060000001</v>
      </c>
      <c r="S1385" s="824">
        <v>611547.88210000005</v>
      </c>
      <c r="T1385" s="824">
        <v>427184.17599999998</v>
      </c>
      <c r="U1385" s="824">
        <v>683494.69180000003</v>
      </c>
    </row>
    <row r="1386" spans="1:21" ht="14.5">
      <c r="A1386" s="823" t="s">
        <v>1186</v>
      </c>
      <c r="B1386" s="823" t="s">
        <v>352</v>
      </c>
      <c r="C1386" s="823" t="s">
        <v>373</v>
      </c>
      <c r="D1386" s="823" t="s">
        <v>496</v>
      </c>
      <c r="E1386" s="823" t="s">
        <v>374</v>
      </c>
      <c r="F1386" s="823" t="s">
        <v>1179</v>
      </c>
      <c r="G1386" s="823" t="s">
        <v>165</v>
      </c>
      <c r="H1386" s="824">
        <v>117002.47380000001</v>
      </c>
      <c r="I1386" s="824">
        <v>204754.32920000001</v>
      </c>
      <c r="J1386" s="824">
        <v>152157.59849999999</v>
      </c>
      <c r="K1386" s="824">
        <v>266275.79739999998</v>
      </c>
      <c r="L1386" s="824">
        <v>183039.74830000001</v>
      </c>
      <c r="M1386" s="824">
        <v>320319.55949999997</v>
      </c>
      <c r="N1386" s="824">
        <v>220049.45800000001</v>
      </c>
      <c r="O1386" s="824">
        <v>385086.5515</v>
      </c>
      <c r="P1386" s="824">
        <v>259239.48509999999</v>
      </c>
      <c r="Q1386" s="824">
        <v>453669.09909999999</v>
      </c>
      <c r="R1386" s="824">
        <v>284156.1875</v>
      </c>
      <c r="S1386" s="824">
        <v>497273.32809999998</v>
      </c>
      <c r="T1386" s="824">
        <v>308250.58230000001</v>
      </c>
      <c r="U1386" s="824">
        <v>539438.51910000003</v>
      </c>
    </row>
    <row r="1387" spans="1:21" ht="14.5">
      <c r="A1387" s="823" t="s">
        <v>1186</v>
      </c>
      <c r="B1387" s="823" t="s">
        <v>352</v>
      </c>
      <c r="C1387" s="823" t="s">
        <v>373</v>
      </c>
      <c r="D1387" s="823" t="s">
        <v>496</v>
      </c>
      <c r="E1387" s="823" t="s">
        <v>374</v>
      </c>
      <c r="F1387" s="823" t="s">
        <v>1180</v>
      </c>
      <c r="G1387" s="823" t="s">
        <v>19</v>
      </c>
      <c r="H1387" s="824">
        <v>102752.66130000001</v>
      </c>
      <c r="I1387" s="824">
        <v>179817.15710000001</v>
      </c>
      <c r="J1387" s="824">
        <v>134976.3959</v>
      </c>
      <c r="K1387" s="824">
        <v>236208.69279999999</v>
      </c>
      <c r="L1387" s="824">
        <v>164509.17559999999</v>
      </c>
      <c r="M1387" s="824">
        <v>287891.05739999999</v>
      </c>
      <c r="N1387" s="824">
        <v>202461.11790000001</v>
      </c>
      <c r="O1387" s="824">
        <v>354306.95630000002</v>
      </c>
      <c r="P1387" s="824">
        <v>240743.8101</v>
      </c>
      <c r="Q1387" s="824">
        <v>421301.66759999999</v>
      </c>
      <c r="R1387" s="824">
        <v>265468.57610000001</v>
      </c>
      <c r="S1387" s="824">
        <v>464570.00819999998</v>
      </c>
      <c r="T1387" s="824">
        <v>288911.55099999998</v>
      </c>
      <c r="U1387" s="824">
        <v>505595.21419999999</v>
      </c>
    </row>
    <row r="1388" spans="1:21" ht="14.5">
      <c r="A1388" s="823" t="s">
        <v>1186</v>
      </c>
      <c r="B1388" s="823" t="s">
        <v>352</v>
      </c>
      <c r="C1388" s="823" t="s">
        <v>373</v>
      </c>
      <c r="D1388" s="823" t="s">
        <v>496</v>
      </c>
      <c r="E1388" s="823" t="s">
        <v>374</v>
      </c>
      <c r="F1388" s="823" t="s">
        <v>1181</v>
      </c>
      <c r="G1388" s="823" t="s">
        <v>44</v>
      </c>
      <c r="H1388" s="824">
        <v>90100.124899999995</v>
      </c>
      <c r="I1388" s="824">
        <v>157675.21859999999</v>
      </c>
      <c r="J1388" s="824">
        <v>122521.5367</v>
      </c>
      <c r="K1388" s="824">
        <v>214412.6893</v>
      </c>
      <c r="L1388" s="824">
        <v>154855.9375</v>
      </c>
      <c r="M1388" s="824">
        <v>270997.89049999998</v>
      </c>
      <c r="N1388" s="824">
        <v>203794.4553</v>
      </c>
      <c r="O1388" s="824">
        <v>356640.29680000001</v>
      </c>
      <c r="P1388" s="824">
        <v>252230.4491</v>
      </c>
      <c r="Q1388" s="824">
        <v>441403.28590000002</v>
      </c>
      <c r="R1388" s="824">
        <v>283962.75160000002</v>
      </c>
      <c r="S1388" s="824">
        <v>496934.81530000002</v>
      </c>
      <c r="T1388" s="824">
        <v>315248.36619999999</v>
      </c>
      <c r="U1388" s="824">
        <v>551684.64080000005</v>
      </c>
    </row>
    <row r="1389" spans="1:21" ht="14.5">
      <c r="A1389" s="823" t="s">
        <v>1186</v>
      </c>
      <c r="B1389" s="823" t="s">
        <v>352</v>
      </c>
      <c r="C1389" s="823" t="s">
        <v>373</v>
      </c>
      <c r="D1389" s="823" t="s">
        <v>496</v>
      </c>
      <c r="E1389" s="823" t="s">
        <v>374</v>
      </c>
      <c r="F1389" s="823" t="s">
        <v>1182</v>
      </c>
      <c r="G1389" s="823" t="s">
        <v>21</v>
      </c>
      <c r="H1389" s="824">
        <v>101331.79730000001</v>
      </c>
      <c r="I1389" s="824">
        <v>162130.87789999999</v>
      </c>
      <c r="J1389" s="824">
        <v>141864.51610000001</v>
      </c>
      <c r="K1389" s="824">
        <v>226983.2291</v>
      </c>
      <c r="L1389" s="824">
        <v>182397.23499999999</v>
      </c>
      <c r="M1389" s="824">
        <v>291835.58039999998</v>
      </c>
      <c r="N1389" s="824">
        <v>243196.31330000001</v>
      </c>
      <c r="O1389" s="824">
        <v>389114.10710000002</v>
      </c>
      <c r="P1389" s="824">
        <v>303995.39169999998</v>
      </c>
      <c r="Q1389" s="824">
        <v>486392.63380000001</v>
      </c>
      <c r="R1389" s="824">
        <v>344528.11050000001</v>
      </c>
      <c r="S1389" s="824">
        <v>551244.98510000005</v>
      </c>
      <c r="T1389" s="824">
        <v>385060.82949999999</v>
      </c>
      <c r="U1389" s="824">
        <v>616097.33629999997</v>
      </c>
    </row>
    <row r="1390" spans="1:21" ht="14.5">
      <c r="A1390" s="823" t="s">
        <v>1186</v>
      </c>
      <c r="B1390" s="823" t="s">
        <v>352</v>
      </c>
      <c r="C1390" s="823" t="s">
        <v>373</v>
      </c>
      <c r="D1390" s="823" t="s">
        <v>496</v>
      </c>
      <c r="E1390" s="823" t="s">
        <v>375</v>
      </c>
      <c r="F1390" s="823" t="s">
        <v>1179</v>
      </c>
      <c r="G1390" s="823" t="s">
        <v>165</v>
      </c>
      <c r="H1390" s="824">
        <v>115060.83809999999</v>
      </c>
      <c r="I1390" s="824">
        <v>201356.46669999999</v>
      </c>
      <c r="J1390" s="824">
        <v>149574.44339999999</v>
      </c>
      <c r="K1390" s="824">
        <v>261755.27600000001</v>
      </c>
      <c r="L1390" s="824">
        <v>179892.29380000001</v>
      </c>
      <c r="M1390" s="824">
        <v>314811.51400000002</v>
      </c>
      <c r="N1390" s="824">
        <v>216200.34160000001</v>
      </c>
      <c r="O1390" s="824">
        <v>378350.59789999999</v>
      </c>
      <c r="P1390" s="824">
        <v>254661.97700000001</v>
      </c>
      <c r="Q1390" s="824">
        <v>445658.45970000001</v>
      </c>
      <c r="R1390" s="824">
        <v>279119.81469999999</v>
      </c>
      <c r="S1390" s="824">
        <v>488459.67570000002</v>
      </c>
      <c r="T1390" s="824">
        <v>302741.60879999999</v>
      </c>
      <c r="U1390" s="824">
        <v>529797.81539999996</v>
      </c>
    </row>
    <row r="1391" spans="1:21" ht="14.5">
      <c r="A1391" s="823" t="s">
        <v>1186</v>
      </c>
      <c r="B1391" s="823" t="s">
        <v>352</v>
      </c>
      <c r="C1391" s="823" t="s">
        <v>373</v>
      </c>
      <c r="D1391" s="823" t="s">
        <v>496</v>
      </c>
      <c r="E1391" s="823" t="s">
        <v>375</v>
      </c>
      <c r="F1391" s="823" t="s">
        <v>1180</v>
      </c>
      <c r="G1391" s="823" t="s">
        <v>19</v>
      </c>
      <c r="H1391" s="824">
        <v>101265.8064</v>
      </c>
      <c r="I1391" s="824">
        <v>177215.1611</v>
      </c>
      <c r="J1391" s="824">
        <v>132941.5765</v>
      </c>
      <c r="K1391" s="824">
        <v>232647.75899999999</v>
      </c>
      <c r="L1391" s="824">
        <v>161953.12179999999</v>
      </c>
      <c r="M1391" s="824">
        <v>283417.9632</v>
      </c>
      <c r="N1391" s="824">
        <v>199173.33100000001</v>
      </c>
      <c r="O1391" s="824">
        <v>348553.32919999998</v>
      </c>
      <c r="P1391" s="824">
        <v>236756.5888</v>
      </c>
      <c r="Q1391" s="824">
        <v>414324.03039999999</v>
      </c>
      <c r="R1391" s="824">
        <v>261028.6159</v>
      </c>
      <c r="S1391" s="824">
        <v>456800.07780000003</v>
      </c>
      <c r="T1391" s="824">
        <v>284019.77990000002</v>
      </c>
      <c r="U1391" s="824">
        <v>497034.61489999999</v>
      </c>
    </row>
    <row r="1392" spans="1:21" ht="14.5">
      <c r="A1392" s="823" t="s">
        <v>1186</v>
      </c>
      <c r="B1392" s="823" t="s">
        <v>352</v>
      </c>
      <c r="C1392" s="823" t="s">
        <v>373</v>
      </c>
      <c r="D1392" s="823" t="s">
        <v>496</v>
      </c>
      <c r="E1392" s="823" t="s">
        <v>375</v>
      </c>
      <c r="F1392" s="823" t="s">
        <v>1181</v>
      </c>
      <c r="G1392" s="823" t="s">
        <v>44</v>
      </c>
      <c r="H1392" s="824">
        <v>89024.3177</v>
      </c>
      <c r="I1392" s="824">
        <v>155792.55600000001</v>
      </c>
      <c r="J1392" s="824">
        <v>121130.895</v>
      </c>
      <c r="K1392" s="824">
        <v>211979.0661</v>
      </c>
      <c r="L1392" s="824">
        <v>153153.23809999999</v>
      </c>
      <c r="M1392" s="824">
        <v>268018.1666</v>
      </c>
      <c r="N1392" s="824">
        <v>201609.72529999999</v>
      </c>
      <c r="O1392" s="824">
        <v>352817.01939999999</v>
      </c>
      <c r="P1392" s="824">
        <v>249579.72659999999</v>
      </c>
      <c r="Q1392" s="824">
        <v>436764.52149999997</v>
      </c>
      <c r="R1392" s="824">
        <v>281019.1875</v>
      </c>
      <c r="S1392" s="824">
        <v>491783.57799999998</v>
      </c>
      <c r="T1392" s="824">
        <v>312026.21620000002</v>
      </c>
      <c r="U1392" s="824">
        <v>546045.87840000005</v>
      </c>
    </row>
    <row r="1393" spans="1:21" ht="14.5">
      <c r="A1393" s="823" t="s">
        <v>1186</v>
      </c>
      <c r="B1393" s="823" t="s">
        <v>352</v>
      </c>
      <c r="C1393" s="823" t="s">
        <v>373</v>
      </c>
      <c r="D1393" s="823" t="s">
        <v>496</v>
      </c>
      <c r="E1393" s="823" t="s">
        <v>375</v>
      </c>
      <c r="F1393" s="823" t="s">
        <v>1182</v>
      </c>
      <c r="G1393" s="823" t="s">
        <v>21</v>
      </c>
      <c r="H1393" s="824">
        <v>99621.397400000002</v>
      </c>
      <c r="I1393" s="824">
        <v>159394.23809999999</v>
      </c>
      <c r="J1393" s="824">
        <v>139469.95629999999</v>
      </c>
      <c r="K1393" s="824">
        <v>223151.93340000001</v>
      </c>
      <c r="L1393" s="824">
        <v>179318.51519999999</v>
      </c>
      <c r="M1393" s="824">
        <v>286909.6287</v>
      </c>
      <c r="N1393" s="824">
        <v>239091.35370000001</v>
      </c>
      <c r="O1393" s="824">
        <v>382546.1716</v>
      </c>
      <c r="P1393" s="824">
        <v>298864.19219999999</v>
      </c>
      <c r="Q1393" s="824">
        <v>478182.7145</v>
      </c>
      <c r="R1393" s="824">
        <v>338712.75109999999</v>
      </c>
      <c r="S1393" s="824">
        <v>541940.40980000002</v>
      </c>
      <c r="T1393" s="824">
        <v>378561.31</v>
      </c>
      <c r="U1393" s="824">
        <v>605698.10510000004</v>
      </c>
    </row>
    <row r="1394" spans="1:21" ht="14.5">
      <c r="A1394" s="823" t="s">
        <v>1186</v>
      </c>
      <c r="B1394" s="823" t="s">
        <v>352</v>
      </c>
      <c r="C1394" s="823" t="s">
        <v>373</v>
      </c>
      <c r="D1394" s="823" t="s">
        <v>496</v>
      </c>
      <c r="E1394" s="823" t="s">
        <v>208</v>
      </c>
      <c r="F1394" s="823" t="s">
        <v>1179</v>
      </c>
      <c r="G1394" s="823" t="s">
        <v>165</v>
      </c>
      <c r="H1394" s="824">
        <v>117719.177</v>
      </c>
      <c r="I1394" s="824">
        <v>206008.55979999999</v>
      </c>
      <c r="J1394" s="824">
        <v>153227.85709999999</v>
      </c>
      <c r="K1394" s="824">
        <v>268148.75</v>
      </c>
      <c r="L1394" s="824">
        <v>184422.38269999999</v>
      </c>
      <c r="M1394" s="824">
        <v>322739.16989999998</v>
      </c>
      <c r="N1394" s="824">
        <v>221866.834</v>
      </c>
      <c r="O1394" s="824">
        <v>388266.9595</v>
      </c>
      <c r="P1394" s="824">
        <v>261482.4834</v>
      </c>
      <c r="Q1394" s="824">
        <v>457594.34600000002</v>
      </c>
      <c r="R1394" s="824">
        <v>286659.70860000001</v>
      </c>
      <c r="S1394" s="824">
        <v>501654.4902</v>
      </c>
      <c r="T1394" s="824">
        <v>311074.69839999999</v>
      </c>
      <c r="U1394" s="824">
        <v>544380.72219999996</v>
      </c>
    </row>
    <row r="1395" spans="1:21" ht="14.5">
      <c r="A1395" s="823" t="s">
        <v>1186</v>
      </c>
      <c r="B1395" s="823" t="s">
        <v>352</v>
      </c>
      <c r="C1395" s="823" t="s">
        <v>373</v>
      </c>
      <c r="D1395" s="823" t="s">
        <v>496</v>
      </c>
      <c r="E1395" s="823" t="s">
        <v>208</v>
      </c>
      <c r="F1395" s="823" t="s">
        <v>1180</v>
      </c>
      <c r="G1395" s="823" t="s">
        <v>19</v>
      </c>
      <c r="H1395" s="824">
        <v>102862.98910000001</v>
      </c>
      <c r="I1395" s="824">
        <v>180010.2309</v>
      </c>
      <c r="J1395" s="824">
        <v>135315.53909999999</v>
      </c>
      <c r="K1395" s="824">
        <v>236802.19349999999</v>
      </c>
      <c r="L1395" s="824">
        <v>165103.27470000001</v>
      </c>
      <c r="M1395" s="824">
        <v>288930.73070000001</v>
      </c>
      <c r="N1395" s="824">
        <v>203530.0534</v>
      </c>
      <c r="O1395" s="824">
        <v>356177.59350000002</v>
      </c>
      <c r="P1395" s="824">
        <v>242199.7579</v>
      </c>
      <c r="Q1395" s="824">
        <v>423849.57630000002</v>
      </c>
      <c r="R1395" s="824">
        <v>267176.87929999997</v>
      </c>
      <c r="S1395" s="824">
        <v>467559.53879999998</v>
      </c>
      <c r="T1395" s="824">
        <v>290912.7291</v>
      </c>
      <c r="U1395" s="824">
        <v>509097.2758</v>
      </c>
    </row>
    <row r="1396" spans="1:21" ht="14.5">
      <c r="A1396" s="823" t="s">
        <v>1186</v>
      </c>
      <c r="B1396" s="823" t="s">
        <v>352</v>
      </c>
      <c r="C1396" s="823" t="s">
        <v>373</v>
      </c>
      <c r="D1396" s="823" t="s">
        <v>496</v>
      </c>
      <c r="E1396" s="823" t="s">
        <v>208</v>
      </c>
      <c r="F1396" s="823" t="s">
        <v>1181</v>
      </c>
      <c r="G1396" s="823" t="s">
        <v>44</v>
      </c>
      <c r="H1396" s="824">
        <v>89654.822899999999</v>
      </c>
      <c r="I1396" s="824">
        <v>156895.94010000001</v>
      </c>
      <c r="J1396" s="824">
        <v>121744.1292</v>
      </c>
      <c r="K1396" s="824">
        <v>213052.2262</v>
      </c>
      <c r="L1396" s="824">
        <v>153742.7219</v>
      </c>
      <c r="M1396" s="824">
        <v>269049.76329999999</v>
      </c>
      <c r="N1396" s="824">
        <v>202196.11979999999</v>
      </c>
      <c r="O1396" s="824">
        <v>353843.2096</v>
      </c>
      <c r="P1396" s="824">
        <v>250125.6096</v>
      </c>
      <c r="Q1396" s="824">
        <v>437719.81689999998</v>
      </c>
      <c r="R1396" s="824">
        <v>281496.4828</v>
      </c>
      <c r="S1396" s="824">
        <v>492618.84509999998</v>
      </c>
      <c r="T1396" s="824">
        <v>312401.66009999998</v>
      </c>
      <c r="U1396" s="824">
        <v>546702.90520000004</v>
      </c>
    </row>
    <row r="1397" spans="1:21" ht="14.5">
      <c r="A1397" s="823" t="s">
        <v>1186</v>
      </c>
      <c r="B1397" s="823" t="s">
        <v>352</v>
      </c>
      <c r="C1397" s="823" t="s">
        <v>373</v>
      </c>
      <c r="D1397" s="823" t="s">
        <v>496</v>
      </c>
      <c r="E1397" s="823" t="s">
        <v>208</v>
      </c>
      <c r="F1397" s="823" t="s">
        <v>1182</v>
      </c>
      <c r="G1397" s="823" t="s">
        <v>21</v>
      </c>
      <c r="H1397" s="824">
        <v>102021.02800000001</v>
      </c>
      <c r="I1397" s="824">
        <v>163233.64730000001</v>
      </c>
      <c r="J1397" s="824">
        <v>142829.43909999999</v>
      </c>
      <c r="K1397" s="824">
        <v>228527.1061</v>
      </c>
      <c r="L1397" s="824">
        <v>183637.85029999999</v>
      </c>
      <c r="M1397" s="824">
        <v>293820.565</v>
      </c>
      <c r="N1397" s="824">
        <v>244850.46720000001</v>
      </c>
      <c r="O1397" s="824">
        <v>391760.75329999998</v>
      </c>
      <c r="P1397" s="824">
        <v>306063.08399999997</v>
      </c>
      <c r="Q1397" s="824">
        <v>489700.94160000002</v>
      </c>
      <c r="R1397" s="824">
        <v>346871.4951</v>
      </c>
      <c r="S1397" s="824">
        <v>554994.40049999999</v>
      </c>
      <c r="T1397" s="824">
        <v>387679.90639999998</v>
      </c>
      <c r="U1397" s="824">
        <v>620287.85939999996</v>
      </c>
    </row>
    <row r="1398" spans="1:21" ht="14.5">
      <c r="A1398" s="823" t="s">
        <v>1186</v>
      </c>
      <c r="B1398" s="823" t="s">
        <v>352</v>
      </c>
      <c r="C1398" s="823" t="s">
        <v>373</v>
      </c>
      <c r="D1398" s="823" t="s">
        <v>496</v>
      </c>
      <c r="E1398" s="823" t="s">
        <v>376</v>
      </c>
      <c r="F1398" s="823" t="s">
        <v>1179</v>
      </c>
      <c r="G1398" s="823" t="s">
        <v>165</v>
      </c>
      <c r="H1398" s="824">
        <v>116424.7493</v>
      </c>
      <c r="I1398" s="824">
        <v>203743.31140000001</v>
      </c>
      <c r="J1398" s="824">
        <v>151505.74859999999</v>
      </c>
      <c r="K1398" s="824">
        <v>265135.0601</v>
      </c>
      <c r="L1398" s="824">
        <v>182324.07339999999</v>
      </c>
      <c r="M1398" s="824">
        <v>319067.1286</v>
      </c>
      <c r="N1398" s="824">
        <v>219300.7487</v>
      </c>
      <c r="O1398" s="824">
        <v>383776.31030000001</v>
      </c>
      <c r="P1398" s="824">
        <v>258430.80230000001</v>
      </c>
      <c r="Q1398" s="824">
        <v>452253.90389999998</v>
      </c>
      <c r="R1398" s="824">
        <v>283302.11680000002</v>
      </c>
      <c r="S1398" s="824">
        <v>495778.70439999999</v>
      </c>
      <c r="T1398" s="824">
        <v>307402.03840000002</v>
      </c>
      <c r="U1398" s="824">
        <v>537953.56720000005</v>
      </c>
    </row>
    <row r="1399" spans="1:21" ht="14.5">
      <c r="A1399" s="823" t="s">
        <v>1186</v>
      </c>
      <c r="B1399" s="823" t="s">
        <v>352</v>
      </c>
      <c r="C1399" s="823" t="s">
        <v>373</v>
      </c>
      <c r="D1399" s="823" t="s">
        <v>496</v>
      </c>
      <c r="E1399" s="823" t="s">
        <v>376</v>
      </c>
      <c r="F1399" s="823" t="s">
        <v>1180</v>
      </c>
      <c r="G1399" s="823" t="s">
        <v>19</v>
      </c>
      <c r="H1399" s="824">
        <v>101871.74950000001</v>
      </c>
      <c r="I1399" s="824">
        <v>178275.56169999999</v>
      </c>
      <c r="J1399" s="824">
        <v>133958.98879999999</v>
      </c>
      <c r="K1399" s="824">
        <v>234428.23060000001</v>
      </c>
      <c r="L1399" s="824">
        <v>163399.23370000001</v>
      </c>
      <c r="M1399" s="824">
        <v>285948.65909999999</v>
      </c>
      <c r="N1399" s="824">
        <v>201338.18900000001</v>
      </c>
      <c r="O1399" s="824">
        <v>352341.83069999999</v>
      </c>
      <c r="P1399" s="824">
        <v>239541.60250000001</v>
      </c>
      <c r="Q1399" s="824">
        <v>419197.80430000002</v>
      </c>
      <c r="R1399" s="824">
        <v>264216.8971</v>
      </c>
      <c r="S1399" s="824">
        <v>462379.5699</v>
      </c>
      <c r="T1399" s="824">
        <v>287651.53869999998</v>
      </c>
      <c r="U1399" s="824">
        <v>503390.19260000001</v>
      </c>
    </row>
    <row r="1400" spans="1:21" ht="14.5">
      <c r="A1400" s="823" t="s">
        <v>1186</v>
      </c>
      <c r="B1400" s="823" t="s">
        <v>352</v>
      </c>
      <c r="C1400" s="823" t="s">
        <v>373</v>
      </c>
      <c r="D1400" s="823" t="s">
        <v>496</v>
      </c>
      <c r="E1400" s="823" t="s">
        <v>376</v>
      </c>
      <c r="F1400" s="823" t="s">
        <v>1181</v>
      </c>
      <c r="G1400" s="823" t="s">
        <v>44</v>
      </c>
      <c r="H1400" s="824">
        <v>88937.615999999995</v>
      </c>
      <c r="I1400" s="824">
        <v>155640.82800000001</v>
      </c>
      <c r="J1400" s="824">
        <v>120817.03200000001</v>
      </c>
      <c r="K1400" s="824">
        <v>211429.80590000001</v>
      </c>
      <c r="L1400" s="824">
        <v>152607.58549999999</v>
      </c>
      <c r="M1400" s="824">
        <v>267063.27470000001</v>
      </c>
      <c r="N1400" s="824">
        <v>200739.62880000001</v>
      </c>
      <c r="O1400" s="824">
        <v>351294.3505</v>
      </c>
      <c r="P1400" s="824">
        <v>248358.45600000001</v>
      </c>
      <c r="Q1400" s="824">
        <v>434627.29800000001</v>
      </c>
      <c r="R1400" s="824">
        <v>279534.10080000001</v>
      </c>
      <c r="S1400" s="824">
        <v>489184.6765</v>
      </c>
      <c r="T1400" s="824">
        <v>310253.55369999999</v>
      </c>
      <c r="U1400" s="824">
        <v>542943.71900000004</v>
      </c>
    </row>
    <row r="1401" spans="1:21" ht="14.5">
      <c r="A1401" s="823" t="s">
        <v>1186</v>
      </c>
      <c r="B1401" s="823" t="s">
        <v>352</v>
      </c>
      <c r="C1401" s="823" t="s">
        <v>373</v>
      </c>
      <c r="D1401" s="823" t="s">
        <v>496</v>
      </c>
      <c r="E1401" s="823" t="s">
        <v>376</v>
      </c>
      <c r="F1401" s="823" t="s">
        <v>1182</v>
      </c>
      <c r="G1401" s="823" t="s">
        <v>21</v>
      </c>
      <c r="H1401" s="824">
        <v>100880.758</v>
      </c>
      <c r="I1401" s="824">
        <v>161409.21530000001</v>
      </c>
      <c r="J1401" s="824">
        <v>141233.0612</v>
      </c>
      <c r="K1401" s="824">
        <v>225972.9013</v>
      </c>
      <c r="L1401" s="824">
        <v>181585.36439999999</v>
      </c>
      <c r="M1401" s="824">
        <v>290536.58740000002</v>
      </c>
      <c r="N1401" s="824">
        <v>242113.8193</v>
      </c>
      <c r="O1401" s="824">
        <v>387382.1165</v>
      </c>
      <c r="P1401" s="824">
        <v>302642.27409999998</v>
      </c>
      <c r="Q1401" s="824">
        <v>484227.64569999999</v>
      </c>
      <c r="R1401" s="824">
        <v>342994.5772</v>
      </c>
      <c r="S1401" s="824">
        <v>548791.33180000004</v>
      </c>
      <c r="T1401" s="824">
        <v>383346.88040000002</v>
      </c>
      <c r="U1401" s="824">
        <v>613355.01789999998</v>
      </c>
    </row>
    <row r="1402" spans="1:21" ht="14.5">
      <c r="A1402" s="823" t="s">
        <v>1186</v>
      </c>
      <c r="B1402" s="823" t="s">
        <v>352</v>
      </c>
      <c r="C1402" s="823" t="s">
        <v>373</v>
      </c>
      <c r="D1402" s="823" t="s">
        <v>496</v>
      </c>
      <c r="E1402" s="823" t="s">
        <v>377</v>
      </c>
      <c r="F1402" s="823" t="s">
        <v>1179</v>
      </c>
      <c r="G1402" s="823" t="s">
        <v>165</v>
      </c>
      <c r="H1402" s="824">
        <v>116378.4244</v>
      </c>
      <c r="I1402" s="824">
        <v>203662.2427</v>
      </c>
      <c r="J1402" s="824">
        <v>151366.28080000001</v>
      </c>
      <c r="K1402" s="824">
        <v>264890.9914</v>
      </c>
      <c r="L1402" s="824">
        <v>182101.75570000001</v>
      </c>
      <c r="M1402" s="824">
        <v>318678.0724</v>
      </c>
      <c r="N1402" s="824">
        <v>218944.52910000001</v>
      </c>
      <c r="O1402" s="824">
        <v>383152.92580000003</v>
      </c>
      <c r="P1402" s="824">
        <v>257952.70009999999</v>
      </c>
      <c r="Q1402" s="824">
        <v>451417.22529999999</v>
      </c>
      <c r="R1402" s="824">
        <v>282752.30330000003</v>
      </c>
      <c r="S1402" s="824">
        <v>494816.53080000001</v>
      </c>
      <c r="T1402" s="824">
        <v>306743.51799999998</v>
      </c>
      <c r="U1402" s="824">
        <v>536801.15650000004</v>
      </c>
    </row>
    <row r="1403" spans="1:21" ht="14.5">
      <c r="A1403" s="823" t="s">
        <v>1186</v>
      </c>
      <c r="B1403" s="823" t="s">
        <v>352</v>
      </c>
      <c r="C1403" s="823" t="s">
        <v>373</v>
      </c>
      <c r="D1403" s="823" t="s">
        <v>496</v>
      </c>
      <c r="E1403" s="823" t="s">
        <v>377</v>
      </c>
      <c r="F1403" s="823" t="s">
        <v>1180</v>
      </c>
      <c r="G1403" s="823" t="s">
        <v>19</v>
      </c>
      <c r="H1403" s="824">
        <v>102128.6118</v>
      </c>
      <c r="I1403" s="824">
        <v>178725.07070000001</v>
      </c>
      <c r="J1403" s="824">
        <v>134185.07810000001</v>
      </c>
      <c r="K1403" s="824">
        <v>234823.88680000001</v>
      </c>
      <c r="L1403" s="824">
        <v>163571.18299999999</v>
      </c>
      <c r="M1403" s="824">
        <v>286249.57030000002</v>
      </c>
      <c r="N1403" s="824">
        <v>201356.18900000001</v>
      </c>
      <c r="O1403" s="824">
        <v>352373.33069999999</v>
      </c>
      <c r="P1403" s="824">
        <v>239457.02499999999</v>
      </c>
      <c r="Q1403" s="824">
        <v>419049.79379999998</v>
      </c>
      <c r="R1403" s="824">
        <v>264064.69199999998</v>
      </c>
      <c r="S1403" s="824">
        <v>462113.21090000001</v>
      </c>
      <c r="T1403" s="824">
        <v>287404.4866</v>
      </c>
      <c r="U1403" s="824">
        <v>502957.85159999999</v>
      </c>
    </row>
    <row r="1404" spans="1:21" ht="14.5">
      <c r="A1404" s="823" t="s">
        <v>1186</v>
      </c>
      <c r="B1404" s="823" t="s">
        <v>352</v>
      </c>
      <c r="C1404" s="823" t="s">
        <v>373</v>
      </c>
      <c r="D1404" s="823" t="s">
        <v>496</v>
      </c>
      <c r="E1404" s="823" t="s">
        <v>377</v>
      </c>
      <c r="F1404" s="823" t="s">
        <v>1181</v>
      </c>
      <c r="G1404" s="823" t="s">
        <v>44</v>
      </c>
      <c r="H1404" s="824">
        <v>89473.553700000004</v>
      </c>
      <c r="I1404" s="824">
        <v>156578.71890000001</v>
      </c>
      <c r="J1404" s="824">
        <v>121644.33689999999</v>
      </c>
      <c r="K1404" s="824">
        <v>212877.58970000001</v>
      </c>
      <c r="L1404" s="824">
        <v>153728.10920000001</v>
      </c>
      <c r="M1404" s="824">
        <v>269024.1911</v>
      </c>
      <c r="N1404" s="824">
        <v>202290.68419999999</v>
      </c>
      <c r="O1404" s="824">
        <v>354008.6974</v>
      </c>
      <c r="P1404" s="824">
        <v>250350.7353</v>
      </c>
      <c r="Q1404" s="824">
        <v>438113.7868</v>
      </c>
      <c r="R1404" s="824">
        <v>281832.4093</v>
      </c>
      <c r="S1404" s="824">
        <v>493206.71639999998</v>
      </c>
      <c r="T1404" s="824">
        <v>312867.39529999997</v>
      </c>
      <c r="U1404" s="824">
        <v>547517.94180000003</v>
      </c>
    </row>
    <row r="1405" spans="1:21" ht="14.5">
      <c r="A1405" s="823" t="s">
        <v>1186</v>
      </c>
      <c r="B1405" s="823" t="s">
        <v>352</v>
      </c>
      <c r="C1405" s="823" t="s">
        <v>373</v>
      </c>
      <c r="D1405" s="823" t="s">
        <v>496</v>
      </c>
      <c r="E1405" s="823" t="s">
        <v>377</v>
      </c>
      <c r="F1405" s="823" t="s">
        <v>1182</v>
      </c>
      <c r="G1405" s="823" t="s">
        <v>21</v>
      </c>
      <c r="H1405" s="824">
        <v>100801.36199999999</v>
      </c>
      <c r="I1405" s="824">
        <v>161282.18160000001</v>
      </c>
      <c r="J1405" s="824">
        <v>141121.90669999999</v>
      </c>
      <c r="K1405" s="824">
        <v>225795.05420000001</v>
      </c>
      <c r="L1405" s="824">
        <v>181442.4515</v>
      </c>
      <c r="M1405" s="824">
        <v>290307.92680000002</v>
      </c>
      <c r="N1405" s="824">
        <v>241923.26869999999</v>
      </c>
      <c r="O1405" s="824">
        <v>387077.23570000002</v>
      </c>
      <c r="P1405" s="824">
        <v>302404.08590000001</v>
      </c>
      <c r="Q1405" s="824">
        <v>483846.54460000002</v>
      </c>
      <c r="R1405" s="824">
        <v>342724.63069999998</v>
      </c>
      <c r="S1405" s="824">
        <v>548359.41729999997</v>
      </c>
      <c r="T1405" s="824">
        <v>383045.17540000001</v>
      </c>
      <c r="U1405" s="824">
        <v>612872.28989999997</v>
      </c>
    </row>
    <row r="1406" spans="1:21" ht="14.5">
      <c r="A1406" s="823" t="s">
        <v>1187</v>
      </c>
      <c r="B1406" s="823" t="s">
        <v>378</v>
      </c>
      <c r="C1406" s="823" t="s">
        <v>379</v>
      </c>
      <c r="D1406" s="823" t="s">
        <v>1107</v>
      </c>
      <c r="E1406" s="823" t="s">
        <v>1108</v>
      </c>
      <c r="F1406" s="823" t="s">
        <v>1179</v>
      </c>
      <c r="G1406" s="823" t="s">
        <v>165</v>
      </c>
      <c r="H1406" s="824">
        <v>119568.16650000001</v>
      </c>
      <c r="I1406" s="824">
        <v>209244.29130000001</v>
      </c>
      <c r="J1406" s="824">
        <v>155532.08119999999</v>
      </c>
      <c r="K1406" s="824">
        <v>272181.1421</v>
      </c>
      <c r="L1406" s="824">
        <v>187125.20730000001</v>
      </c>
      <c r="M1406" s="824">
        <v>327469.1127</v>
      </c>
      <c r="N1406" s="824">
        <v>225003.51749999999</v>
      </c>
      <c r="O1406" s="824">
        <v>393756.1556</v>
      </c>
      <c r="P1406" s="824">
        <v>265103.79519999999</v>
      </c>
      <c r="Q1406" s="824">
        <v>463931.64140000002</v>
      </c>
      <c r="R1406" s="824">
        <v>290596.46269999997</v>
      </c>
      <c r="S1406" s="824">
        <v>508543.80979999999</v>
      </c>
      <c r="T1406" s="824">
        <v>315266.64010000002</v>
      </c>
      <c r="U1406" s="824">
        <v>551716.6202</v>
      </c>
    </row>
    <row r="1407" spans="1:21" ht="14.5">
      <c r="A1407" s="823" t="s">
        <v>1187</v>
      </c>
      <c r="B1407" s="823" t="s">
        <v>378</v>
      </c>
      <c r="C1407" s="823" t="s">
        <v>379</v>
      </c>
      <c r="D1407" s="823" t="s">
        <v>1107</v>
      </c>
      <c r="E1407" s="823" t="s">
        <v>1108</v>
      </c>
      <c r="F1407" s="823" t="s">
        <v>1180</v>
      </c>
      <c r="G1407" s="823" t="s">
        <v>19</v>
      </c>
      <c r="H1407" s="824">
        <v>104863.5722</v>
      </c>
      <c r="I1407" s="824">
        <v>183511.2513</v>
      </c>
      <c r="J1407" s="824">
        <v>137802.5417</v>
      </c>
      <c r="K1407" s="824">
        <v>241154.448</v>
      </c>
      <c r="L1407" s="824">
        <v>168003.2328</v>
      </c>
      <c r="M1407" s="824">
        <v>294005.65730000002</v>
      </c>
      <c r="N1407" s="824">
        <v>206853.8468</v>
      </c>
      <c r="O1407" s="824">
        <v>361994.23190000001</v>
      </c>
      <c r="P1407" s="824">
        <v>246017.83189999999</v>
      </c>
      <c r="Q1407" s="824">
        <v>430531.2058</v>
      </c>
      <c r="R1407" s="824">
        <v>271312.4376</v>
      </c>
      <c r="S1407" s="824">
        <v>474796.76579999999</v>
      </c>
      <c r="T1407" s="824">
        <v>295310.40490000002</v>
      </c>
      <c r="U1407" s="824">
        <v>516793.20860000001</v>
      </c>
    </row>
    <row r="1408" spans="1:21" ht="14.5">
      <c r="A1408" s="823" t="s">
        <v>1187</v>
      </c>
      <c r="B1408" s="823" t="s">
        <v>378</v>
      </c>
      <c r="C1408" s="823" t="s">
        <v>379</v>
      </c>
      <c r="D1408" s="823" t="s">
        <v>1107</v>
      </c>
      <c r="E1408" s="823" t="s">
        <v>1108</v>
      </c>
      <c r="F1408" s="823" t="s">
        <v>1181</v>
      </c>
      <c r="G1408" s="823" t="s">
        <v>44</v>
      </c>
      <c r="H1408" s="824">
        <v>91802.509300000005</v>
      </c>
      <c r="I1408" s="824">
        <v>160654.39129999999</v>
      </c>
      <c r="J1408" s="824">
        <v>124789.3863</v>
      </c>
      <c r="K1408" s="824">
        <v>218381.42600000001</v>
      </c>
      <c r="L1408" s="824">
        <v>157686.47519999999</v>
      </c>
      <c r="M1408" s="824">
        <v>275951.33159999998</v>
      </c>
      <c r="N1408" s="824">
        <v>207482.96960000001</v>
      </c>
      <c r="O1408" s="824">
        <v>363095.19679999998</v>
      </c>
      <c r="P1408" s="824">
        <v>256760.90179999999</v>
      </c>
      <c r="Q1408" s="824">
        <v>449331.57819999999</v>
      </c>
      <c r="R1408" s="824">
        <v>289036.67670000001</v>
      </c>
      <c r="S1408" s="824">
        <v>505814.18420000002</v>
      </c>
      <c r="T1408" s="824">
        <v>320851.50750000001</v>
      </c>
      <c r="U1408" s="824">
        <v>561490.13820000004</v>
      </c>
    </row>
    <row r="1409" spans="1:21" ht="14.5">
      <c r="A1409" s="823" t="s">
        <v>1187</v>
      </c>
      <c r="B1409" s="823" t="s">
        <v>378</v>
      </c>
      <c r="C1409" s="823" t="s">
        <v>379</v>
      </c>
      <c r="D1409" s="823" t="s">
        <v>1107</v>
      </c>
      <c r="E1409" s="823" t="s">
        <v>1108</v>
      </c>
      <c r="F1409" s="823" t="s">
        <v>1182</v>
      </c>
      <c r="G1409" s="823" t="s">
        <v>21</v>
      </c>
      <c r="H1409" s="824">
        <v>103572.63890000001</v>
      </c>
      <c r="I1409" s="824">
        <v>165716.22469999999</v>
      </c>
      <c r="J1409" s="824">
        <v>145001.69440000001</v>
      </c>
      <c r="K1409" s="824">
        <v>232002.7145</v>
      </c>
      <c r="L1409" s="824">
        <v>186430.75</v>
      </c>
      <c r="M1409" s="824">
        <v>298289.20449999999</v>
      </c>
      <c r="N1409" s="824">
        <v>248574.3334</v>
      </c>
      <c r="O1409" s="824">
        <v>397718.93930000003</v>
      </c>
      <c r="P1409" s="824">
        <v>310717.9167</v>
      </c>
      <c r="Q1409" s="824">
        <v>497148.674</v>
      </c>
      <c r="R1409" s="824">
        <v>352146.97220000002</v>
      </c>
      <c r="S1409" s="824">
        <v>563435.16399999999</v>
      </c>
      <c r="T1409" s="824">
        <v>393576.02779999998</v>
      </c>
      <c r="U1409" s="824">
        <v>629721.65390000003</v>
      </c>
    </row>
    <row r="1410" spans="1:21" ht="14.5">
      <c r="A1410" s="823" t="s">
        <v>1187</v>
      </c>
      <c r="B1410" s="823" t="s">
        <v>378</v>
      </c>
      <c r="C1410" s="823" t="s">
        <v>379</v>
      </c>
      <c r="D1410" s="823" t="s">
        <v>1107</v>
      </c>
      <c r="E1410" s="823" t="s">
        <v>1109</v>
      </c>
      <c r="F1410" s="823" t="s">
        <v>1179</v>
      </c>
      <c r="G1410" s="823" t="s">
        <v>165</v>
      </c>
      <c r="H1410" s="824">
        <v>119591.32520000001</v>
      </c>
      <c r="I1410" s="824">
        <v>209284.81909999999</v>
      </c>
      <c r="J1410" s="824">
        <v>155601.81039999999</v>
      </c>
      <c r="K1410" s="824">
        <v>272303.16820000001</v>
      </c>
      <c r="L1410" s="824">
        <v>187236.36060000001</v>
      </c>
      <c r="M1410" s="824">
        <v>327663.63099999999</v>
      </c>
      <c r="N1410" s="824">
        <v>225181.6208</v>
      </c>
      <c r="O1410" s="824">
        <v>394067.83639999997</v>
      </c>
      <c r="P1410" s="824">
        <v>265342.83850000001</v>
      </c>
      <c r="Q1410" s="824">
        <v>464349.96730000002</v>
      </c>
      <c r="R1410" s="824">
        <v>290871.36119999998</v>
      </c>
      <c r="S1410" s="824">
        <v>509024.88199999998</v>
      </c>
      <c r="T1410" s="824">
        <v>315595.89130000002</v>
      </c>
      <c r="U1410" s="824">
        <v>552292.80980000005</v>
      </c>
    </row>
    <row r="1411" spans="1:21" ht="14.5">
      <c r="A1411" s="823" t="s">
        <v>1187</v>
      </c>
      <c r="B1411" s="823" t="s">
        <v>378</v>
      </c>
      <c r="C1411" s="823" t="s">
        <v>379</v>
      </c>
      <c r="D1411" s="823" t="s">
        <v>1107</v>
      </c>
      <c r="E1411" s="823" t="s">
        <v>1109</v>
      </c>
      <c r="F1411" s="823" t="s">
        <v>1180</v>
      </c>
      <c r="G1411" s="823" t="s">
        <v>19</v>
      </c>
      <c r="H1411" s="824">
        <v>104735.1373</v>
      </c>
      <c r="I1411" s="824">
        <v>183286.4903</v>
      </c>
      <c r="J1411" s="824">
        <v>137689.49239999999</v>
      </c>
      <c r="K1411" s="824">
        <v>240956.61170000001</v>
      </c>
      <c r="L1411" s="824">
        <v>167917.25260000001</v>
      </c>
      <c r="M1411" s="824">
        <v>293855.19189999998</v>
      </c>
      <c r="N1411" s="824">
        <v>206844.84030000001</v>
      </c>
      <c r="O1411" s="824">
        <v>361978.4705</v>
      </c>
      <c r="P1411" s="824">
        <v>246060.11300000001</v>
      </c>
      <c r="Q1411" s="824">
        <v>430605.19760000001</v>
      </c>
      <c r="R1411" s="824">
        <v>271388.5318</v>
      </c>
      <c r="S1411" s="824">
        <v>474929.93060000002</v>
      </c>
      <c r="T1411" s="824">
        <v>295433.92200000002</v>
      </c>
      <c r="U1411" s="824">
        <v>517009.36349999998</v>
      </c>
    </row>
    <row r="1412" spans="1:21" ht="14.5">
      <c r="A1412" s="823" t="s">
        <v>1187</v>
      </c>
      <c r="B1412" s="823" t="s">
        <v>378</v>
      </c>
      <c r="C1412" s="823" t="s">
        <v>379</v>
      </c>
      <c r="D1412" s="823" t="s">
        <v>1107</v>
      </c>
      <c r="E1412" s="823" t="s">
        <v>1109</v>
      </c>
      <c r="F1412" s="823" t="s">
        <v>1181</v>
      </c>
      <c r="G1412" s="823" t="s">
        <v>44</v>
      </c>
      <c r="H1412" s="824">
        <v>91534.536699999997</v>
      </c>
      <c r="I1412" s="824">
        <v>160185.43919999999</v>
      </c>
      <c r="J1412" s="824">
        <v>124375.7285</v>
      </c>
      <c r="K1412" s="824">
        <v>217657.52489999999</v>
      </c>
      <c r="L1412" s="824">
        <v>157126.20670000001</v>
      </c>
      <c r="M1412" s="824">
        <v>274970.86170000001</v>
      </c>
      <c r="N1412" s="824">
        <v>206707.43290000001</v>
      </c>
      <c r="O1412" s="824">
        <v>361738.00760000001</v>
      </c>
      <c r="P1412" s="824">
        <v>255764.75099999999</v>
      </c>
      <c r="Q1412" s="824">
        <v>447588.31420000002</v>
      </c>
      <c r="R1412" s="824">
        <v>287887.5098</v>
      </c>
      <c r="S1412" s="824">
        <v>503803.1421</v>
      </c>
      <c r="T1412" s="824">
        <v>319544.57250000001</v>
      </c>
      <c r="U1412" s="824">
        <v>559203.00190000003</v>
      </c>
    </row>
    <row r="1413" spans="1:21" ht="14.5">
      <c r="A1413" s="823" t="s">
        <v>1187</v>
      </c>
      <c r="B1413" s="823" t="s">
        <v>378</v>
      </c>
      <c r="C1413" s="823" t="s">
        <v>379</v>
      </c>
      <c r="D1413" s="823" t="s">
        <v>1107</v>
      </c>
      <c r="E1413" s="823" t="s">
        <v>1109</v>
      </c>
      <c r="F1413" s="823" t="s">
        <v>1182</v>
      </c>
      <c r="G1413" s="823" t="s">
        <v>21</v>
      </c>
      <c r="H1413" s="824">
        <v>103612.33379999999</v>
      </c>
      <c r="I1413" s="824">
        <v>165779.7365</v>
      </c>
      <c r="J1413" s="824">
        <v>145057.26730000001</v>
      </c>
      <c r="K1413" s="824">
        <v>232091.63099999999</v>
      </c>
      <c r="L1413" s="824">
        <v>186502.20069999999</v>
      </c>
      <c r="M1413" s="824">
        <v>298403.5257</v>
      </c>
      <c r="N1413" s="824">
        <v>248669.601</v>
      </c>
      <c r="O1413" s="824">
        <v>397871.3676</v>
      </c>
      <c r="P1413" s="824">
        <v>310837.0013</v>
      </c>
      <c r="Q1413" s="824">
        <v>497339.20939999999</v>
      </c>
      <c r="R1413" s="824">
        <v>352281.93479999999</v>
      </c>
      <c r="S1413" s="824">
        <v>563651.10400000005</v>
      </c>
      <c r="T1413" s="824">
        <v>393726.86829999997</v>
      </c>
      <c r="U1413" s="824">
        <v>629962.99860000005</v>
      </c>
    </row>
    <row r="1414" spans="1:21" ht="14.5">
      <c r="A1414" s="823" t="s">
        <v>1187</v>
      </c>
      <c r="B1414" s="823" t="s">
        <v>378</v>
      </c>
      <c r="C1414" s="823" t="s">
        <v>379</v>
      </c>
      <c r="D1414" s="823" t="s">
        <v>1107</v>
      </c>
      <c r="E1414" s="823" t="s">
        <v>380</v>
      </c>
      <c r="F1414" s="823" t="s">
        <v>1179</v>
      </c>
      <c r="G1414" s="823" t="s">
        <v>165</v>
      </c>
      <c r="H1414" s="824">
        <v>122781.0634</v>
      </c>
      <c r="I1414" s="824">
        <v>214866.861</v>
      </c>
      <c r="J1414" s="824">
        <v>159767.60569999999</v>
      </c>
      <c r="K1414" s="824">
        <v>279593.30989999999</v>
      </c>
      <c r="L1414" s="824">
        <v>192259.80590000001</v>
      </c>
      <c r="M1414" s="824">
        <v>336454.66029999999</v>
      </c>
      <c r="N1414" s="824">
        <v>231240.60159999999</v>
      </c>
      <c r="O1414" s="824">
        <v>404671.0528</v>
      </c>
      <c r="P1414" s="824">
        <v>272493.92440000002</v>
      </c>
      <c r="Q1414" s="824">
        <v>476864.3677</v>
      </c>
      <c r="R1414" s="824">
        <v>298715.51059999998</v>
      </c>
      <c r="S1414" s="824">
        <v>522752.14350000001</v>
      </c>
      <c r="T1414" s="824">
        <v>324119.0025</v>
      </c>
      <c r="U1414" s="824">
        <v>567208.25430000003</v>
      </c>
    </row>
    <row r="1415" spans="1:21" ht="14.5">
      <c r="A1415" s="823" t="s">
        <v>1187</v>
      </c>
      <c r="B1415" s="823" t="s">
        <v>378</v>
      </c>
      <c r="C1415" s="823" t="s">
        <v>379</v>
      </c>
      <c r="D1415" s="823" t="s">
        <v>1107</v>
      </c>
      <c r="E1415" s="823" t="s">
        <v>380</v>
      </c>
      <c r="F1415" s="823" t="s">
        <v>1180</v>
      </c>
      <c r="G1415" s="823" t="s">
        <v>19</v>
      </c>
      <c r="H1415" s="824">
        <v>107470.0946</v>
      </c>
      <c r="I1415" s="824">
        <v>188072.66570000001</v>
      </c>
      <c r="J1415" s="824">
        <v>141306.95189999999</v>
      </c>
      <c r="K1415" s="824">
        <v>247287.16579999999</v>
      </c>
      <c r="L1415" s="824">
        <v>172349.2971</v>
      </c>
      <c r="M1415" s="824">
        <v>301611.27</v>
      </c>
      <c r="N1415" s="824">
        <v>212342.49160000001</v>
      </c>
      <c r="O1415" s="824">
        <v>371599.3603</v>
      </c>
      <c r="P1415" s="824">
        <v>252620.91190000001</v>
      </c>
      <c r="Q1415" s="824">
        <v>442086.59580000001</v>
      </c>
      <c r="R1415" s="824">
        <v>278636.26860000001</v>
      </c>
      <c r="S1415" s="824">
        <v>487613.47019999998</v>
      </c>
      <c r="T1415" s="824">
        <v>303339.83059999999</v>
      </c>
      <c r="U1415" s="824">
        <v>530844.70349999995</v>
      </c>
    </row>
    <row r="1416" spans="1:21" ht="14.5">
      <c r="A1416" s="823" t="s">
        <v>1187</v>
      </c>
      <c r="B1416" s="823" t="s">
        <v>378</v>
      </c>
      <c r="C1416" s="823" t="s">
        <v>379</v>
      </c>
      <c r="D1416" s="823" t="s">
        <v>1107</v>
      </c>
      <c r="E1416" s="823" t="s">
        <v>380</v>
      </c>
      <c r="F1416" s="823" t="s">
        <v>1181</v>
      </c>
      <c r="G1416" s="823" t="s">
        <v>44</v>
      </c>
      <c r="H1416" s="824">
        <v>93863.4902</v>
      </c>
      <c r="I1416" s="824">
        <v>164261.1079</v>
      </c>
      <c r="J1416" s="824">
        <v>127520.7751</v>
      </c>
      <c r="K1416" s="824">
        <v>223161.35639999999</v>
      </c>
      <c r="L1416" s="824">
        <v>161084.56940000001</v>
      </c>
      <c r="M1416" s="824">
        <v>281897.9963</v>
      </c>
      <c r="N1416" s="824">
        <v>211899.7139</v>
      </c>
      <c r="O1416" s="824">
        <v>370824.49920000002</v>
      </c>
      <c r="P1416" s="824">
        <v>262174.91230000003</v>
      </c>
      <c r="Q1416" s="824">
        <v>458806.09659999999</v>
      </c>
      <c r="R1416" s="824">
        <v>295091.77130000002</v>
      </c>
      <c r="S1416" s="824">
        <v>516410.59980000003</v>
      </c>
      <c r="T1416" s="824">
        <v>327528.67820000002</v>
      </c>
      <c r="U1416" s="824">
        <v>573175.18700000003</v>
      </c>
    </row>
    <row r="1417" spans="1:21" ht="14.5">
      <c r="A1417" s="823" t="s">
        <v>1187</v>
      </c>
      <c r="B1417" s="823" t="s">
        <v>378</v>
      </c>
      <c r="C1417" s="823" t="s">
        <v>379</v>
      </c>
      <c r="D1417" s="823" t="s">
        <v>1107</v>
      </c>
      <c r="E1417" s="823" t="s">
        <v>380</v>
      </c>
      <c r="F1417" s="823" t="s">
        <v>1182</v>
      </c>
      <c r="G1417" s="823" t="s">
        <v>21</v>
      </c>
      <c r="H1417" s="824">
        <v>106383.6073</v>
      </c>
      <c r="I1417" s="824">
        <v>170213.77420000001</v>
      </c>
      <c r="J1417" s="824">
        <v>148937.0502</v>
      </c>
      <c r="K1417" s="824">
        <v>238299.28390000001</v>
      </c>
      <c r="L1417" s="824">
        <v>191490.49309999999</v>
      </c>
      <c r="M1417" s="824">
        <v>306384.79359999998</v>
      </c>
      <c r="N1417" s="824">
        <v>255320.6575</v>
      </c>
      <c r="O1417" s="824">
        <v>408513.05810000002</v>
      </c>
      <c r="P1417" s="824">
        <v>319150.82189999998</v>
      </c>
      <c r="Q1417" s="824">
        <v>510641.32250000001</v>
      </c>
      <c r="R1417" s="824">
        <v>361704.2648</v>
      </c>
      <c r="S1417" s="824">
        <v>578726.83230000001</v>
      </c>
      <c r="T1417" s="824">
        <v>404257.70770000003</v>
      </c>
      <c r="U1417" s="824">
        <v>646812.34199999995</v>
      </c>
    </row>
    <row r="1418" spans="1:21" ht="14.5">
      <c r="A1418" s="823" t="s">
        <v>1187</v>
      </c>
      <c r="B1418" s="823" t="s">
        <v>378</v>
      </c>
      <c r="C1418" s="823" t="s">
        <v>379</v>
      </c>
      <c r="D1418" s="823" t="s">
        <v>1107</v>
      </c>
      <c r="E1418" s="823" t="s">
        <v>1110</v>
      </c>
      <c r="F1418" s="823" t="s">
        <v>1179</v>
      </c>
      <c r="G1418" s="823" t="s">
        <v>165</v>
      </c>
      <c r="H1418" s="824">
        <v>115060.83809999999</v>
      </c>
      <c r="I1418" s="824">
        <v>201356.46669999999</v>
      </c>
      <c r="J1418" s="824">
        <v>149574.44339999999</v>
      </c>
      <c r="K1418" s="824">
        <v>261755.27600000001</v>
      </c>
      <c r="L1418" s="824">
        <v>179892.29380000001</v>
      </c>
      <c r="M1418" s="824">
        <v>314811.51400000002</v>
      </c>
      <c r="N1418" s="824">
        <v>216200.34160000001</v>
      </c>
      <c r="O1418" s="824">
        <v>378350.59789999999</v>
      </c>
      <c r="P1418" s="824">
        <v>254661.97700000001</v>
      </c>
      <c r="Q1418" s="824">
        <v>445658.45970000001</v>
      </c>
      <c r="R1418" s="824">
        <v>279119.81469999999</v>
      </c>
      <c r="S1418" s="824">
        <v>488459.67570000002</v>
      </c>
      <c r="T1418" s="824">
        <v>302741.60879999999</v>
      </c>
      <c r="U1418" s="824">
        <v>529797.81539999996</v>
      </c>
    </row>
    <row r="1419" spans="1:21" ht="14.5">
      <c r="A1419" s="823" t="s">
        <v>1187</v>
      </c>
      <c r="B1419" s="823" t="s">
        <v>378</v>
      </c>
      <c r="C1419" s="823" t="s">
        <v>379</v>
      </c>
      <c r="D1419" s="823" t="s">
        <v>1107</v>
      </c>
      <c r="E1419" s="823" t="s">
        <v>1110</v>
      </c>
      <c r="F1419" s="823" t="s">
        <v>1180</v>
      </c>
      <c r="G1419" s="823" t="s">
        <v>19</v>
      </c>
      <c r="H1419" s="824">
        <v>101265.8064</v>
      </c>
      <c r="I1419" s="824">
        <v>177215.1611</v>
      </c>
      <c r="J1419" s="824">
        <v>132941.5765</v>
      </c>
      <c r="K1419" s="824">
        <v>232647.75899999999</v>
      </c>
      <c r="L1419" s="824">
        <v>161953.12179999999</v>
      </c>
      <c r="M1419" s="824">
        <v>283417.9632</v>
      </c>
      <c r="N1419" s="824">
        <v>199173.33100000001</v>
      </c>
      <c r="O1419" s="824">
        <v>348553.32919999998</v>
      </c>
      <c r="P1419" s="824">
        <v>236756.5888</v>
      </c>
      <c r="Q1419" s="824">
        <v>414324.03039999999</v>
      </c>
      <c r="R1419" s="824">
        <v>261028.6159</v>
      </c>
      <c r="S1419" s="824">
        <v>456800.07780000003</v>
      </c>
      <c r="T1419" s="824">
        <v>284019.77990000002</v>
      </c>
      <c r="U1419" s="824">
        <v>497034.61489999999</v>
      </c>
    </row>
    <row r="1420" spans="1:21" ht="14.5">
      <c r="A1420" s="823" t="s">
        <v>1187</v>
      </c>
      <c r="B1420" s="823" t="s">
        <v>378</v>
      </c>
      <c r="C1420" s="823" t="s">
        <v>379</v>
      </c>
      <c r="D1420" s="823" t="s">
        <v>1107</v>
      </c>
      <c r="E1420" s="823" t="s">
        <v>1110</v>
      </c>
      <c r="F1420" s="823" t="s">
        <v>1181</v>
      </c>
      <c r="G1420" s="823" t="s">
        <v>44</v>
      </c>
      <c r="H1420" s="824">
        <v>89024.3177</v>
      </c>
      <c r="I1420" s="824">
        <v>155792.55600000001</v>
      </c>
      <c r="J1420" s="824">
        <v>121130.895</v>
      </c>
      <c r="K1420" s="824">
        <v>211979.0661</v>
      </c>
      <c r="L1420" s="824">
        <v>153153.23809999999</v>
      </c>
      <c r="M1420" s="824">
        <v>268018.1666</v>
      </c>
      <c r="N1420" s="824">
        <v>201609.72529999999</v>
      </c>
      <c r="O1420" s="824">
        <v>352817.01939999999</v>
      </c>
      <c r="P1420" s="824">
        <v>249579.72659999999</v>
      </c>
      <c r="Q1420" s="824">
        <v>436764.52149999997</v>
      </c>
      <c r="R1420" s="824">
        <v>281019.1875</v>
      </c>
      <c r="S1420" s="824">
        <v>491783.57799999998</v>
      </c>
      <c r="T1420" s="824">
        <v>312026.21620000002</v>
      </c>
      <c r="U1420" s="824">
        <v>546045.87840000005</v>
      </c>
    </row>
    <row r="1421" spans="1:21" ht="14.5">
      <c r="A1421" s="823" t="s">
        <v>1187</v>
      </c>
      <c r="B1421" s="823" t="s">
        <v>378</v>
      </c>
      <c r="C1421" s="823" t="s">
        <v>379</v>
      </c>
      <c r="D1421" s="823" t="s">
        <v>1107</v>
      </c>
      <c r="E1421" s="823" t="s">
        <v>1110</v>
      </c>
      <c r="F1421" s="823" t="s">
        <v>1182</v>
      </c>
      <c r="G1421" s="823" t="s">
        <v>21</v>
      </c>
      <c r="H1421" s="824">
        <v>99621.397400000002</v>
      </c>
      <c r="I1421" s="824">
        <v>159394.23809999999</v>
      </c>
      <c r="J1421" s="824">
        <v>139469.95629999999</v>
      </c>
      <c r="K1421" s="824">
        <v>223151.93340000001</v>
      </c>
      <c r="L1421" s="824">
        <v>179318.51519999999</v>
      </c>
      <c r="M1421" s="824">
        <v>286909.6287</v>
      </c>
      <c r="N1421" s="824">
        <v>239091.35370000001</v>
      </c>
      <c r="O1421" s="824">
        <v>382546.1716</v>
      </c>
      <c r="P1421" s="824">
        <v>298864.19219999999</v>
      </c>
      <c r="Q1421" s="824">
        <v>478182.7145</v>
      </c>
      <c r="R1421" s="824">
        <v>338712.75109999999</v>
      </c>
      <c r="S1421" s="824">
        <v>541940.40980000002</v>
      </c>
      <c r="T1421" s="824">
        <v>378561.31</v>
      </c>
      <c r="U1421" s="824">
        <v>605698.10510000004</v>
      </c>
    </row>
    <row r="1422" spans="1:21" ht="14.5">
      <c r="A1422" s="823" t="s">
        <v>1187</v>
      </c>
      <c r="B1422" s="823" t="s">
        <v>378</v>
      </c>
      <c r="C1422" s="823" t="s">
        <v>379</v>
      </c>
      <c r="D1422" s="823" t="s">
        <v>1107</v>
      </c>
      <c r="E1422" s="823" t="s">
        <v>1111</v>
      </c>
      <c r="F1422" s="823" t="s">
        <v>1179</v>
      </c>
      <c r="G1422" s="823" t="s">
        <v>165</v>
      </c>
      <c r="H1422" s="824">
        <v>121486.63959999999</v>
      </c>
      <c r="I1422" s="824">
        <v>212601.6194</v>
      </c>
      <c r="J1422" s="824">
        <v>158045.50229999999</v>
      </c>
      <c r="K1422" s="824">
        <v>276579.62900000002</v>
      </c>
      <c r="L1422" s="824">
        <v>190161.50289999999</v>
      </c>
      <c r="M1422" s="824">
        <v>332782.63</v>
      </c>
      <c r="N1422" s="824">
        <v>228674.52410000001</v>
      </c>
      <c r="O1422" s="824">
        <v>400180.41710000002</v>
      </c>
      <c r="P1422" s="824">
        <v>269442.25229999999</v>
      </c>
      <c r="Q1422" s="824">
        <v>471523.94140000001</v>
      </c>
      <c r="R1422" s="824">
        <v>295357.92869999999</v>
      </c>
      <c r="S1422" s="824">
        <v>516876.37530000001</v>
      </c>
      <c r="T1422" s="824">
        <v>320446.35340000002</v>
      </c>
      <c r="U1422" s="824">
        <v>560781.11860000005</v>
      </c>
    </row>
    <row r="1423" spans="1:21" ht="14.5">
      <c r="A1423" s="823" t="s">
        <v>1187</v>
      </c>
      <c r="B1423" s="823" t="s">
        <v>378</v>
      </c>
      <c r="C1423" s="823" t="s">
        <v>379</v>
      </c>
      <c r="D1423" s="823" t="s">
        <v>1107</v>
      </c>
      <c r="E1423" s="823" t="s">
        <v>1111</v>
      </c>
      <c r="F1423" s="823" t="s">
        <v>1180</v>
      </c>
      <c r="G1423" s="823" t="s">
        <v>19</v>
      </c>
      <c r="H1423" s="824">
        <v>106478.8581</v>
      </c>
      <c r="I1423" s="824">
        <v>186338.00169999999</v>
      </c>
      <c r="J1423" s="824">
        <v>139950.4057</v>
      </c>
      <c r="K1423" s="824">
        <v>244913.20989999999</v>
      </c>
      <c r="L1423" s="824">
        <v>170645.26130000001</v>
      </c>
      <c r="M1423" s="824">
        <v>298629.2072</v>
      </c>
      <c r="N1423" s="824">
        <v>210150.63370000001</v>
      </c>
      <c r="O1423" s="824">
        <v>367763.609</v>
      </c>
      <c r="P1423" s="824">
        <v>249962.76439999999</v>
      </c>
      <c r="Q1423" s="824">
        <v>437434.83769999997</v>
      </c>
      <c r="R1423" s="824">
        <v>275676.29519999999</v>
      </c>
      <c r="S1423" s="824">
        <v>482433.51669999998</v>
      </c>
      <c r="T1423" s="824">
        <v>300078.64990000002</v>
      </c>
      <c r="U1423" s="824">
        <v>525137.63740000001</v>
      </c>
    </row>
    <row r="1424" spans="1:21" ht="14.5">
      <c r="A1424" s="823" t="s">
        <v>1187</v>
      </c>
      <c r="B1424" s="823" t="s">
        <v>378</v>
      </c>
      <c r="C1424" s="823" t="s">
        <v>379</v>
      </c>
      <c r="D1424" s="823" t="s">
        <v>1107</v>
      </c>
      <c r="E1424" s="823" t="s">
        <v>1111</v>
      </c>
      <c r="F1424" s="823" t="s">
        <v>1181</v>
      </c>
      <c r="G1424" s="823" t="s">
        <v>44</v>
      </c>
      <c r="H1424" s="824">
        <v>93146.285399999993</v>
      </c>
      <c r="I1424" s="824">
        <v>163005.99950000001</v>
      </c>
      <c r="J1424" s="824">
        <v>126593.68060000001</v>
      </c>
      <c r="K1424" s="824">
        <v>221538.94099999999</v>
      </c>
      <c r="L1424" s="824">
        <v>159949.43650000001</v>
      </c>
      <c r="M1424" s="824">
        <v>279911.51370000001</v>
      </c>
      <c r="N1424" s="824">
        <v>210443.22719999999</v>
      </c>
      <c r="O1424" s="824">
        <v>368275.64769999997</v>
      </c>
      <c r="P1424" s="824">
        <v>260407.764</v>
      </c>
      <c r="Q1424" s="824">
        <v>455713.587</v>
      </c>
      <c r="R1424" s="824">
        <v>293129.39510000002</v>
      </c>
      <c r="S1424" s="824">
        <v>512976.44150000002</v>
      </c>
      <c r="T1424" s="824">
        <v>325380.57829999999</v>
      </c>
      <c r="U1424" s="824">
        <v>569416.01210000005</v>
      </c>
    </row>
    <row r="1425" spans="1:21" ht="14.5">
      <c r="A1425" s="823" t="s">
        <v>1187</v>
      </c>
      <c r="B1425" s="823" t="s">
        <v>378</v>
      </c>
      <c r="C1425" s="823" t="s">
        <v>379</v>
      </c>
      <c r="D1425" s="823" t="s">
        <v>1107</v>
      </c>
      <c r="E1425" s="823" t="s">
        <v>1111</v>
      </c>
      <c r="F1425" s="823" t="s">
        <v>1182</v>
      </c>
      <c r="G1425" s="823" t="s">
        <v>21</v>
      </c>
      <c r="H1425" s="824">
        <v>105243.3407</v>
      </c>
      <c r="I1425" s="824">
        <v>168389.34770000001</v>
      </c>
      <c r="J1425" s="824">
        <v>147340.677</v>
      </c>
      <c r="K1425" s="824">
        <v>235745.08670000001</v>
      </c>
      <c r="L1425" s="824">
        <v>189438.01329999999</v>
      </c>
      <c r="M1425" s="824">
        <v>303100.82579999999</v>
      </c>
      <c r="N1425" s="824">
        <v>252584.0177</v>
      </c>
      <c r="O1425" s="824">
        <v>404134.43440000003</v>
      </c>
      <c r="P1425" s="824">
        <v>315730.0221</v>
      </c>
      <c r="Q1425" s="824">
        <v>505168.0429</v>
      </c>
      <c r="R1425" s="824">
        <v>357827.35840000003</v>
      </c>
      <c r="S1425" s="824">
        <v>572523.78209999995</v>
      </c>
      <c r="T1425" s="824">
        <v>399924.6948</v>
      </c>
      <c r="U1425" s="824">
        <v>639879.52110000001</v>
      </c>
    </row>
    <row r="1426" spans="1:21" ht="14.5">
      <c r="A1426" s="823" t="s">
        <v>1187</v>
      </c>
      <c r="B1426" s="823" t="s">
        <v>378</v>
      </c>
      <c r="C1426" s="823" t="s">
        <v>379</v>
      </c>
      <c r="D1426" s="823" t="s">
        <v>1107</v>
      </c>
      <c r="E1426" s="823" t="s">
        <v>381</v>
      </c>
      <c r="F1426" s="823" t="s">
        <v>1179</v>
      </c>
      <c r="G1426" s="823" t="s">
        <v>165</v>
      </c>
      <c r="H1426" s="824">
        <v>121509.8021</v>
      </c>
      <c r="I1426" s="824">
        <v>212642.1537</v>
      </c>
      <c r="J1426" s="824">
        <v>158115.23620000001</v>
      </c>
      <c r="K1426" s="824">
        <v>276701.66340000002</v>
      </c>
      <c r="L1426" s="824">
        <v>190272.6618</v>
      </c>
      <c r="M1426" s="824">
        <v>332977.1581</v>
      </c>
      <c r="N1426" s="824">
        <v>228852.63389999999</v>
      </c>
      <c r="O1426" s="824">
        <v>400492.10930000001</v>
      </c>
      <c r="P1426" s="824">
        <v>269681.30330000003</v>
      </c>
      <c r="Q1426" s="824">
        <v>471942.2807</v>
      </c>
      <c r="R1426" s="824">
        <v>295632.83549999999</v>
      </c>
      <c r="S1426" s="824">
        <v>517357.4621</v>
      </c>
      <c r="T1426" s="824">
        <v>320775.61369999999</v>
      </c>
      <c r="U1426" s="824">
        <v>561357.32389999996</v>
      </c>
    </row>
    <row r="1427" spans="1:21" ht="14.5">
      <c r="A1427" s="823" t="s">
        <v>1187</v>
      </c>
      <c r="B1427" s="823" t="s">
        <v>378</v>
      </c>
      <c r="C1427" s="823" t="s">
        <v>379</v>
      </c>
      <c r="D1427" s="823" t="s">
        <v>1107</v>
      </c>
      <c r="E1427" s="823" t="s">
        <v>381</v>
      </c>
      <c r="F1427" s="823" t="s">
        <v>1180</v>
      </c>
      <c r="G1427" s="823" t="s">
        <v>19</v>
      </c>
      <c r="H1427" s="824">
        <v>106350.427</v>
      </c>
      <c r="I1427" s="824">
        <v>186113.24720000001</v>
      </c>
      <c r="J1427" s="824">
        <v>139837.36110000001</v>
      </c>
      <c r="K1427" s="824">
        <v>244715.38190000001</v>
      </c>
      <c r="L1427" s="824">
        <v>170559.28659999999</v>
      </c>
      <c r="M1427" s="824">
        <v>298478.75150000001</v>
      </c>
      <c r="N1427" s="824">
        <v>210141.63370000001</v>
      </c>
      <c r="O1427" s="824">
        <v>367747.859</v>
      </c>
      <c r="P1427" s="824">
        <v>250005.05309999999</v>
      </c>
      <c r="Q1427" s="824">
        <v>437508.84299999999</v>
      </c>
      <c r="R1427" s="824">
        <v>275752.39779999998</v>
      </c>
      <c r="S1427" s="824">
        <v>482566.6961</v>
      </c>
      <c r="T1427" s="824">
        <v>300202.17599999998</v>
      </c>
      <c r="U1427" s="824">
        <v>525353.80790000001</v>
      </c>
    </row>
    <row r="1428" spans="1:21" ht="14.5">
      <c r="A1428" s="823" t="s">
        <v>1187</v>
      </c>
      <c r="B1428" s="823" t="s">
        <v>378</v>
      </c>
      <c r="C1428" s="823" t="s">
        <v>379</v>
      </c>
      <c r="D1428" s="823" t="s">
        <v>1107</v>
      </c>
      <c r="E1428" s="823" t="s">
        <v>381</v>
      </c>
      <c r="F1428" s="823" t="s">
        <v>1181</v>
      </c>
      <c r="G1428" s="823" t="s">
        <v>44</v>
      </c>
      <c r="H1428" s="824">
        <v>92878.316600000006</v>
      </c>
      <c r="I1428" s="824">
        <v>162537.054</v>
      </c>
      <c r="J1428" s="824">
        <v>126180.0281</v>
      </c>
      <c r="K1428" s="824">
        <v>220815.04920000001</v>
      </c>
      <c r="L1428" s="824">
        <v>159389.1747</v>
      </c>
      <c r="M1428" s="824">
        <v>278931.05550000002</v>
      </c>
      <c r="N1428" s="824">
        <v>209667.69949999999</v>
      </c>
      <c r="O1428" s="824">
        <v>366918.4742</v>
      </c>
      <c r="P1428" s="824">
        <v>259411.6243</v>
      </c>
      <c r="Q1428" s="824">
        <v>453970.34259999997</v>
      </c>
      <c r="R1428" s="824">
        <v>291980.24099999998</v>
      </c>
      <c r="S1428" s="824">
        <v>510965.4216</v>
      </c>
      <c r="T1428" s="824">
        <v>324073.65749999997</v>
      </c>
      <c r="U1428" s="824">
        <v>567128.90060000005</v>
      </c>
    </row>
    <row r="1429" spans="1:21" ht="14.5">
      <c r="A1429" s="823" t="s">
        <v>1187</v>
      </c>
      <c r="B1429" s="823" t="s">
        <v>378</v>
      </c>
      <c r="C1429" s="823" t="s">
        <v>379</v>
      </c>
      <c r="D1429" s="823" t="s">
        <v>1107</v>
      </c>
      <c r="E1429" s="823" t="s">
        <v>381</v>
      </c>
      <c r="F1429" s="823" t="s">
        <v>1182</v>
      </c>
      <c r="G1429" s="823" t="s">
        <v>21</v>
      </c>
      <c r="H1429" s="824">
        <v>105283.03879999999</v>
      </c>
      <c r="I1429" s="824">
        <v>168452.8645</v>
      </c>
      <c r="J1429" s="824">
        <v>147396.2542</v>
      </c>
      <c r="K1429" s="824">
        <v>235834.01019999999</v>
      </c>
      <c r="L1429" s="824">
        <v>189509.46969999999</v>
      </c>
      <c r="M1429" s="824">
        <v>303215.15610000002</v>
      </c>
      <c r="N1429" s="824">
        <v>252679.29300000001</v>
      </c>
      <c r="O1429" s="824">
        <v>404286.87479999999</v>
      </c>
      <c r="P1429" s="824">
        <v>315849.11629999999</v>
      </c>
      <c r="Q1429" s="824">
        <v>505358.59340000001</v>
      </c>
      <c r="R1429" s="824">
        <v>357962.33179999999</v>
      </c>
      <c r="S1429" s="824">
        <v>572739.73939999996</v>
      </c>
      <c r="T1429" s="824">
        <v>400075.54729999998</v>
      </c>
      <c r="U1429" s="824">
        <v>640120.88509999996</v>
      </c>
    </row>
    <row r="1430" spans="1:21" ht="14.5">
      <c r="A1430" s="823" t="s">
        <v>1187</v>
      </c>
      <c r="B1430" s="823" t="s">
        <v>378</v>
      </c>
      <c r="C1430" s="823" t="s">
        <v>379</v>
      </c>
      <c r="D1430" s="823" t="s">
        <v>1107</v>
      </c>
      <c r="E1430" s="823" t="s">
        <v>1112</v>
      </c>
      <c r="F1430" s="823" t="s">
        <v>1179</v>
      </c>
      <c r="G1430" s="823" t="s">
        <v>165</v>
      </c>
      <c r="H1430" s="824">
        <v>121509.8021</v>
      </c>
      <c r="I1430" s="824">
        <v>212642.1537</v>
      </c>
      <c r="J1430" s="824">
        <v>158115.23620000001</v>
      </c>
      <c r="K1430" s="824">
        <v>276701.66340000002</v>
      </c>
      <c r="L1430" s="824">
        <v>190272.6618</v>
      </c>
      <c r="M1430" s="824">
        <v>332977.1581</v>
      </c>
      <c r="N1430" s="824">
        <v>228852.63389999999</v>
      </c>
      <c r="O1430" s="824">
        <v>400492.10930000001</v>
      </c>
      <c r="P1430" s="824">
        <v>269681.30330000003</v>
      </c>
      <c r="Q1430" s="824">
        <v>471942.2807</v>
      </c>
      <c r="R1430" s="824">
        <v>295632.83549999999</v>
      </c>
      <c r="S1430" s="824">
        <v>517357.4621</v>
      </c>
      <c r="T1430" s="824">
        <v>320775.61369999999</v>
      </c>
      <c r="U1430" s="824">
        <v>561357.32389999996</v>
      </c>
    </row>
    <row r="1431" spans="1:21" ht="14.5">
      <c r="A1431" s="823" t="s">
        <v>1187</v>
      </c>
      <c r="B1431" s="823" t="s">
        <v>378</v>
      </c>
      <c r="C1431" s="823" t="s">
        <v>379</v>
      </c>
      <c r="D1431" s="823" t="s">
        <v>1107</v>
      </c>
      <c r="E1431" s="823" t="s">
        <v>1112</v>
      </c>
      <c r="F1431" s="823" t="s">
        <v>1180</v>
      </c>
      <c r="G1431" s="823" t="s">
        <v>19</v>
      </c>
      <c r="H1431" s="824">
        <v>106350.427</v>
      </c>
      <c r="I1431" s="824">
        <v>186113.24720000001</v>
      </c>
      <c r="J1431" s="824">
        <v>139837.36110000001</v>
      </c>
      <c r="K1431" s="824">
        <v>244715.38190000001</v>
      </c>
      <c r="L1431" s="824">
        <v>170559.28659999999</v>
      </c>
      <c r="M1431" s="824">
        <v>298478.75150000001</v>
      </c>
      <c r="N1431" s="824">
        <v>210141.63370000001</v>
      </c>
      <c r="O1431" s="824">
        <v>367747.859</v>
      </c>
      <c r="P1431" s="824">
        <v>250005.05309999999</v>
      </c>
      <c r="Q1431" s="824">
        <v>437508.84299999999</v>
      </c>
      <c r="R1431" s="824">
        <v>275752.39779999998</v>
      </c>
      <c r="S1431" s="824">
        <v>482566.6961</v>
      </c>
      <c r="T1431" s="824">
        <v>300202.17599999998</v>
      </c>
      <c r="U1431" s="824">
        <v>525353.80790000001</v>
      </c>
    </row>
    <row r="1432" spans="1:21" ht="14.5">
      <c r="A1432" s="823" t="s">
        <v>1187</v>
      </c>
      <c r="B1432" s="823" t="s">
        <v>378</v>
      </c>
      <c r="C1432" s="823" t="s">
        <v>379</v>
      </c>
      <c r="D1432" s="823" t="s">
        <v>1107</v>
      </c>
      <c r="E1432" s="823" t="s">
        <v>1112</v>
      </c>
      <c r="F1432" s="823" t="s">
        <v>1181</v>
      </c>
      <c r="G1432" s="823" t="s">
        <v>44</v>
      </c>
      <c r="H1432" s="824">
        <v>92878.316600000006</v>
      </c>
      <c r="I1432" s="824">
        <v>162537.054</v>
      </c>
      <c r="J1432" s="824">
        <v>126180.0281</v>
      </c>
      <c r="K1432" s="824">
        <v>220815.04920000001</v>
      </c>
      <c r="L1432" s="824">
        <v>159389.1747</v>
      </c>
      <c r="M1432" s="824">
        <v>278931.05550000002</v>
      </c>
      <c r="N1432" s="824">
        <v>209667.69949999999</v>
      </c>
      <c r="O1432" s="824">
        <v>366918.4742</v>
      </c>
      <c r="P1432" s="824">
        <v>259411.6243</v>
      </c>
      <c r="Q1432" s="824">
        <v>453970.34259999997</v>
      </c>
      <c r="R1432" s="824">
        <v>291980.24099999998</v>
      </c>
      <c r="S1432" s="824">
        <v>510965.4216</v>
      </c>
      <c r="T1432" s="824">
        <v>324073.65749999997</v>
      </c>
      <c r="U1432" s="824">
        <v>567128.90060000005</v>
      </c>
    </row>
    <row r="1433" spans="1:21" ht="14.5">
      <c r="A1433" s="823" t="s">
        <v>1187</v>
      </c>
      <c r="B1433" s="823" t="s">
        <v>378</v>
      </c>
      <c r="C1433" s="823" t="s">
        <v>379</v>
      </c>
      <c r="D1433" s="823" t="s">
        <v>1107</v>
      </c>
      <c r="E1433" s="823" t="s">
        <v>1112</v>
      </c>
      <c r="F1433" s="823" t="s">
        <v>1182</v>
      </c>
      <c r="G1433" s="823" t="s">
        <v>21</v>
      </c>
      <c r="H1433" s="824">
        <v>105283.03879999999</v>
      </c>
      <c r="I1433" s="824">
        <v>168452.8645</v>
      </c>
      <c r="J1433" s="824">
        <v>147396.2542</v>
      </c>
      <c r="K1433" s="824">
        <v>235834.01019999999</v>
      </c>
      <c r="L1433" s="824">
        <v>189509.46969999999</v>
      </c>
      <c r="M1433" s="824">
        <v>303215.15610000002</v>
      </c>
      <c r="N1433" s="824">
        <v>252679.29300000001</v>
      </c>
      <c r="O1433" s="824">
        <v>404286.87479999999</v>
      </c>
      <c r="P1433" s="824">
        <v>315849.11629999999</v>
      </c>
      <c r="Q1433" s="824">
        <v>505358.59340000001</v>
      </c>
      <c r="R1433" s="824">
        <v>357962.33179999999</v>
      </c>
      <c r="S1433" s="824">
        <v>572739.73939999996</v>
      </c>
      <c r="T1433" s="824">
        <v>400075.54729999998</v>
      </c>
      <c r="U1433" s="824">
        <v>640120.88509999996</v>
      </c>
    </row>
    <row r="1434" spans="1:21" ht="14.5">
      <c r="A1434" s="823" t="s">
        <v>1187</v>
      </c>
      <c r="B1434" s="823" t="s">
        <v>378</v>
      </c>
      <c r="C1434" s="823" t="s">
        <v>379</v>
      </c>
      <c r="D1434" s="823" t="s">
        <v>1107</v>
      </c>
      <c r="E1434" s="823" t="s">
        <v>1113</v>
      </c>
      <c r="F1434" s="823" t="s">
        <v>1179</v>
      </c>
      <c r="G1434" s="823" t="s">
        <v>165</v>
      </c>
      <c r="H1434" s="824">
        <v>113789.573</v>
      </c>
      <c r="I1434" s="824">
        <v>199131.75279999999</v>
      </c>
      <c r="J1434" s="824">
        <v>147922.06890000001</v>
      </c>
      <c r="K1434" s="824">
        <v>258863.62049999999</v>
      </c>
      <c r="L1434" s="824">
        <v>177905.1434</v>
      </c>
      <c r="M1434" s="824">
        <v>311334.00089999998</v>
      </c>
      <c r="N1434" s="824">
        <v>213812.36619999999</v>
      </c>
      <c r="O1434" s="824">
        <v>374171.6409</v>
      </c>
      <c r="P1434" s="824">
        <v>251849.3469</v>
      </c>
      <c r="Q1434" s="824">
        <v>440736.35690000001</v>
      </c>
      <c r="R1434" s="824">
        <v>276037.12969999999</v>
      </c>
      <c r="S1434" s="824">
        <v>483064.97690000001</v>
      </c>
      <c r="T1434" s="824">
        <v>299398.20899999997</v>
      </c>
      <c r="U1434" s="824">
        <v>523946.86570000002</v>
      </c>
    </row>
    <row r="1435" spans="1:21" ht="14.5">
      <c r="A1435" s="823" t="s">
        <v>1187</v>
      </c>
      <c r="B1435" s="823" t="s">
        <v>378</v>
      </c>
      <c r="C1435" s="823" t="s">
        <v>379</v>
      </c>
      <c r="D1435" s="823" t="s">
        <v>1107</v>
      </c>
      <c r="E1435" s="823" t="s">
        <v>1113</v>
      </c>
      <c r="F1435" s="823" t="s">
        <v>1180</v>
      </c>
      <c r="G1435" s="823" t="s">
        <v>19</v>
      </c>
      <c r="H1435" s="824">
        <v>100146.1357</v>
      </c>
      <c r="I1435" s="824">
        <v>175255.73749999999</v>
      </c>
      <c r="J1435" s="824">
        <v>131471.9817</v>
      </c>
      <c r="K1435" s="824">
        <v>230075.96789999999</v>
      </c>
      <c r="L1435" s="824">
        <v>160163.10620000001</v>
      </c>
      <c r="M1435" s="824">
        <v>280285.43579999998</v>
      </c>
      <c r="N1435" s="824">
        <v>196972.46660000001</v>
      </c>
      <c r="O1435" s="824">
        <v>344701.81640000001</v>
      </c>
      <c r="P1435" s="824">
        <v>234140.72210000001</v>
      </c>
      <c r="Q1435" s="824">
        <v>409746.26370000001</v>
      </c>
      <c r="R1435" s="824">
        <v>258144.73620000001</v>
      </c>
      <c r="S1435" s="824">
        <v>451753.28830000001</v>
      </c>
      <c r="T1435" s="824">
        <v>280882.11560000002</v>
      </c>
      <c r="U1435" s="824">
        <v>491543.7022</v>
      </c>
    </row>
    <row r="1436" spans="1:21" ht="14.5">
      <c r="A1436" s="823" t="s">
        <v>1187</v>
      </c>
      <c r="B1436" s="823" t="s">
        <v>378</v>
      </c>
      <c r="C1436" s="823" t="s">
        <v>379</v>
      </c>
      <c r="D1436" s="823" t="s">
        <v>1107</v>
      </c>
      <c r="E1436" s="823" t="s">
        <v>1113</v>
      </c>
      <c r="F1436" s="823" t="s">
        <v>1181</v>
      </c>
      <c r="G1436" s="823" t="s">
        <v>44</v>
      </c>
      <c r="H1436" s="824">
        <v>88039.141799999998</v>
      </c>
      <c r="I1436" s="824">
        <v>154068.49830000001</v>
      </c>
      <c r="J1436" s="824">
        <v>119790.14509999999</v>
      </c>
      <c r="K1436" s="824">
        <v>209632.75399999999</v>
      </c>
      <c r="L1436" s="824">
        <v>151457.83989999999</v>
      </c>
      <c r="M1436" s="824">
        <v>265051.21990000003</v>
      </c>
      <c r="N1436" s="824">
        <v>199377.70670000001</v>
      </c>
      <c r="O1436" s="824">
        <v>348910.9866</v>
      </c>
      <c r="P1436" s="824">
        <v>246816.43340000001</v>
      </c>
      <c r="Q1436" s="824">
        <v>431928.75839999999</v>
      </c>
      <c r="R1436" s="824">
        <v>277907.65120000002</v>
      </c>
      <c r="S1436" s="824">
        <v>486338.38959999999</v>
      </c>
      <c r="T1436" s="824">
        <v>308571.18890000001</v>
      </c>
      <c r="U1436" s="824">
        <v>539999.58070000005</v>
      </c>
    </row>
    <row r="1437" spans="1:21" ht="14.5">
      <c r="A1437" s="823" t="s">
        <v>1187</v>
      </c>
      <c r="B1437" s="823" t="s">
        <v>378</v>
      </c>
      <c r="C1437" s="823" t="s">
        <v>379</v>
      </c>
      <c r="D1437" s="823" t="s">
        <v>1107</v>
      </c>
      <c r="E1437" s="823" t="s">
        <v>1113</v>
      </c>
      <c r="F1437" s="823" t="s">
        <v>1182</v>
      </c>
      <c r="G1437" s="823" t="s">
        <v>21</v>
      </c>
      <c r="H1437" s="824">
        <v>98520.825500000006</v>
      </c>
      <c r="I1437" s="824">
        <v>157633.32310000001</v>
      </c>
      <c r="J1437" s="824">
        <v>137929.15549999999</v>
      </c>
      <c r="K1437" s="824">
        <v>220686.65220000001</v>
      </c>
      <c r="L1437" s="824">
        <v>177337.48579999999</v>
      </c>
      <c r="M1437" s="824">
        <v>283739.98149999999</v>
      </c>
      <c r="N1437" s="824">
        <v>236449.9811</v>
      </c>
      <c r="O1437" s="824">
        <v>378319.97529999999</v>
      </c>
      <c r="P1437" s="824">
        <v>295562.47629999998</v>
      </c>
      <c r="Q1437" s="824">
        <v>472899.96909999999</v>
      </c>
      <c r="R1437" s="824">
        <v>334970.80650000001</v>
      </c>
      <c r="S1437" s="824">
        <v>535953.29839999997</v>
      </c>
      <c r="T1437" s="824">
        <v>374379.13660000003</v>
      </c>
      <c r="U1437" s="824">
        <v>599006.62749999994</v>
      </c>
    </row>
    <row r="1438" spans="1:21" ht="14.5">
      <c r="A1438" s="823" t="s">
        <v>1187</v>
      </c>
      <c r="B1438" s="823" t="s">
        <v>378</v>
      </c>
      <c r="C1438" s="823" t="s">
        <v>379</v>
      </c>
      <c r="D1438" s="823" t="s">
        <v>1107</v>
      </c>
      <c r="E1438" s="823" t="s">
        <v>1114</v>
      </c>
      <c r="F1438" s="823" t="s">
        <v>1179</v>
      </c>
      <c r="G1438" s="823" t="s">
        <v>165</v>
      </c>
      <c r="H1438" s="824">
        <v>116378.4244</v>
      </c>
      <c r="I1438" s="824">
        <v>203662.2427</v>
      </c>
      <c r="J1438" s="824">
        <v>151366.28080000001</v>
      </c>
      <c r="K1438" s="824">
        <v>264890.9914</v>
      </c>
      <c r="L1438" s="824">
        <v>182101.75570000001</v>
      </c>
      <c r="M1438" s="824">
        <v>318678.0724</v>
      </c>
      <c r="N1438" s="824">
        <v>218944.52910000001</v>
      </c>
      <c r="O1438" s="824">
        <v>383152.92580000003</v>
      </c>
      <c r="P1438" s="824">
        <v>257952.70009999999</v>
      </c>
      <c r="Q1438" s="824">
        <v>451417.22529999999</v>
      </c>
      <c r="R1438" s="824">
        <v>282752.30330000003</v>
      </c>
      <c r="S1438" s="824">
        <v>494816.53080000001</v>
      </c>
      <c r="T1438" s="824">
        <v>306743.51799999998</v>
      </c>
      <c r="U1438" s="824">
        <v>536801.15650000004</v>
      </c>
    </row>
    <row r="1439" spans="1:21" ht="14.5">
      <c r="A1439" s="823" t="s">
        <v>1187</v>
      </c>
      <c r="B1439" s="823" t="s">
        <v>378</v>
      </c>
      <c r="C1439" s="823" t="s">
        <v>379</v>
      </c>
      <c r="D1439" s="823" t="s">
        <v>1107</v>
      </c>
      <c r="E1439" s="823" t="s">
        <v>1114</v>
      </c>
      <c r="F1439" s="823" t="s">
        <v>1180</v>
      </c>
      <c r="G1439" s="823" t="s">
        <v>19</v>
      </c>
      <c r="H1439" s="824">
        <v>102128.6118</v>
      </c>
      <c r="I1439" s="824">
        <v>178725.07070000001</v>
      </c>
      <c r="J1439" s="824">
        <v>134185.07810000001</v>
      </c>
      <c r="K1439" s="824">
        <v>234823.88680000001</v>
      </c>
      <c r="L1439" s="824">
        <v>163571.18299999999</v>
      </c>
      <c r="M1439" s="824">
        <v>286249.57030000002</v>
      </c>
      <c r="N1439" s="824">
        <v>201356.18900000001</v>
      </c>
      <c r="O1439" s="824">
        <v>352373.33069999999</v>
      </c>
      <c r="P1439" s="824">
        <v>239457.02499999999</v>
      </c>
      <c r="Q1439" s="824">
        <v>419049.79379999998</v>
      </c>
      <c r="R1439" s="824">
        <v>264064.69199999998</v>
      </c>
      <c r="S1439" s="824">
        <v>462113.21090000001</v>
      </c>
      <c r="T1439" s="824">
        <v>287404.4866</v>
      </c>
      <c r="U1439" s="824">
        <v>502957.85159999999</v>
      </c>
    </row>
    <row r="1440" spans="1:21" ht="14.5">
      <c r="A1440" s="823" t="s">
        <v>1187</v>
      </c>
      <c r="B1440" s="823" t="s">
        <v>378</v>
      </c>
      <c r="C1440" s="823" t="s">
        <v>379</v>
      </c>
      <c r="D1440" s="823" t="s">
        <v>1107</v>
      </c>
      <c r="E1440" s="823" t="s">
        <v>1114</v>
      </c>
      <c r="F1440" s="823" t="s">
        <v>1181</v>
      </c>
      <c r="G1440" s="823" t="s">
        <v>44</v>
      </c>
      <c r="H1440" s="824">
        <v>89473.553700000004</v>
      </c>
      <c r="I1440" s="824">
        <v>156578.71890000001</v>
      </c>
      <c r="J1440" s="824">
        <v>121644.33689999999</v>
      </c>
      <c r="K1440" s="824">
        <v>212877.58970000001</v>
      </c>
      <c r="L1440" s="824">
        <v>153728.10920000001</v>
      </c>
      <c r="M1440" s="824">
        <v>269024.1911</v>
      </c>
      <c r="N1440" s="824">
        <v>202290.68419999999</v>
      </c>
      <c r="O1440" s="824">
        <v>354008.6974</v>
      </c>
      <c r="P1440" s="824">
        <v>250350.7353</v>
      </c>
      <c r="Q1440" s="824">
        <v>438113.7868</v>
      </c>
      <c r="R1440" s="824">
        <v>281832.4093</v>
      </c>
      <c r="S1440" s="824">
        <v>493206.71639999998</v>
      </c>
      <c r="T1440" s="824">
        <v>312867.39529999997</v>
      </c>
      <c r="U1440" s="824">
        <v>547517.94180000003</v>
      </c>
    </row>
    <row r="1441" spans="1:21" ht="14.5">
      <c r="A1441" s="823" t="s">
        <v>1187</v>
      </c>
      <c r="B1441" s="823" t="s">
        <v>378</v>
      </c>
      <c r="C1441" s="823" t="s">
        <v>379</v>
      </c>
      <c r="D1441" s="823" t="s">
        <v>1107</v>
      </c>
      <c r="E1441" s="823" t="s">
        <v>1114</v>
      </c>
      <c r="F1441" s="823" t="s">
        <v>1182</v>
      </c>
      <c r="G1441" s="823" t="s">
        <v>21</v>
      </c>
      <c r="H1441" s="824">
        <v>100801.36199999999</v>
      </c>
      <c r="I1441" s="824">
        <v>161282.18160000001</v>
      </c>
      <c r="J1441" s="824">
        <v>141121.90669999999</v>
      </c>
      <c r="K1441" s="824">
        <v>225795.05420000001</v>
      </c>
      <c r="L1441" s="824">
        <v>181442.4515</v>
      </c>
      <c r="M1441" s="824">
        <v>290307.92680000002</v>
      </c>
      <c r="N1441" s="824">
        <v>241923.26869999999</v>
      </c>
      <c r="O1441" s="824">
        <v>387077.23570000002</v>
      </c>
      <c r="P1441" s="824">
        <v>302404.08590000001</v>
      </c>
      <c r="Q1441" s="824">
        <v>483846.54460000002</v>
      </c>
      <c r="R1441" s="824">
        <v>342724.63069999998</v>
      </c>
      <c r="S1441" s="824">
        <v>548359.41729999997</v>
      </c>
      <c r="T1441" s="824">
        <v>383045.17540000001</v>
      </c>
      <c r="U1441" s="824">
        <v>612872.28989999997</v>
      </c>
    </row>
    <row r="1442" spans="1:21" ht="14.5">
      <c r="A1442" s="823" t="s">
        <v>1187</v>
      </c>
      <c r="B1442" s="823" t="s">
        <v>378</v>
      </c>
      <c r="C1442" s="823" t="s">
        <v>382</v>
      </c>
      <c r="D1442" s="823" t="s">
        <v>497</v>
      </c>
      <c r="E1442" s="823" t="s">
        <v>383</v>
      </c>
      <c r="F1442" s="823" t="s">
        <v>1179</v>
      </c>
      <c r="G1442" s="823" t="s">
        <v>165</v>
      </c>
      <c r="H1442" s="824">
        <v>120793.0989</v>
      </c>
      <c r="I1442" s="824">
        <v>211387.92310000001</v>
      </c>
      <c r="J1442" s="824">
        <v>157044.97760000001</v>
      </c>
      <c r="K1442" s="824">
        <v>274828.7108</v>
      </c>
      <c r="L1442" s="824">
        <v>188890.02729999999</v>
      </c>
      <c r="M1442" s="824">
        <v>330557.5478</v>
      </c>
      <c r="N1442" s="824">
        <v>227035.2579</v>
      </c>
      <c r="O1442" s="824">
        <v>397311.70130000002</v>
      </c>
      <c r="P1442" s="824">
        <v>267438.3051</v>
      </c>
      <c r="Q1442" s="824">
        <v>468017.03379999998</v>
      </c>
      <c r="R1442" s="824">
        <v>293129.31430000003</v>
      </c>
      <c r="S1442" s="824">
        <v>512976.3</v>
      </c>
      <c r="T1442" s="824">
        <v>317951.4975</v>
      </c>
      <c r="U1442" s="824">
        <v>556415.12080000003</v>
      </c>
    </row>
    <row r="1443" spans="1:21" ht="14.5">
      <c r="A1443" s="823" t="s">
        <v>1187</v>
      </c>
      <c r="B1443" s="823" t="s">
        <v>378</v>
      </c>
      <c r="C1443" s="823" t="s">
        <v>382</v>
      </c>
      <c r="D1443" s="823" t="s">
        <v>497</v>
      </c>
      <c r="E1443" s="823" t="s">
        <v>383</v>
      </c>
      <c r="F1443" s="823" t="s">
        <v>1180</v>
      </c>
      <c r="G1443" s="823" t="s">
        <v>19</v>
      </c>
      <c r="H1443" s="824">
        <v>106240.09910000001</v>
      </c>
      <c r="I1443" s="824">
        <v>185920.1735</v>
      </c>
      <c r="J1443" s="824">
        <v>139498.21780000001</v>
      </c>
      <c r="K1443" s="824">
        <v>244121.8812</v>
      </c>
      <c r="L1443" s="824">
        <v>169965.1876</v>
      </c>
      <c r="M1443" s="824">
        <v>297439.07829999999</v>
      </c>
      <c r="N1443" s="824">
        <v>209072.69820000001</v>
      </c>
      <c r="O1443" s="824">
        <v>365877.2218</v>
      </c>
      <c r="P1443" s="824">
        <v>248549.1053</v>
      </c>
      <c r="Q1443" s="824">
        <v>434960.93420000002</v>
      </c>
      <c r="R1443" s="824">
        <v>274044.09450000001</v>
      </c>
      <c r="S1443" s="824">
        <v>479577.1654</v>
      </c>
      <c r="T1443" s="824">
        <v>298200.99780000001</v>
      </c>
      <c r="U1443" s="824">
        <v>521851.74619999999</v>
      </c>
    </row>
    <row r="1444" spans="1:21" ht="14.5">
      <c r="A1444" s="823" t="s">
        <v>1187</v>
      </c>
      <c r="B1444" s="823" t="s">
        <v>378</v>
      </c>
      <c r="C1444" s="823" t="s">
        <v>382</v>
      </c>
      <c r="D1444" s="823" t="s">
        <v>497</v>
      </c>
      <c r="E1444" s="823" t="s">
        <v>383</v>
      </c>
      <c r="F1444" s="823" t="s">
        <v>1181</v>
      </c>
      <c r="G1444" s="823" t="s">
        <v>44</v>
      </c>
      <c r="H1444" s="824">
        <v>93323.618499999997</v>
      </c>
      <c r="I1444" s="824">
        <v>163316.33249999999</v>
      </c>
      <c r="J1444" s="824">
        <v>126957.4356</v>
      </c>
      <c r="K1444" s="824">
        <v>222175.5122</v>
      </c>
      <c r="L1444" s="824">
        <v>160502.39019999999</v>
      </c>
      <c r="M1444" s="824">
        <v>280879.18280000001</v>
      </c>
      <c r="N1444" s="824">
        <v>211266.035</v>
      </c>
      <c r="O1444" s="824">
        <v>369715.5613</v>
      </c>
      <c r="P1444" s="824">
        <v>261516.46369999999</v>
      </c>
      <c r="Q1444" s="824">
        <v>457653.81160000002</v>
      </c>
      <c r="R1444" s="824">
        <v>294446.5097</v>
      </c>
      <c r="S1444" s="824">
        <v>515281.39199999999</v>
      </c>
      <c r="T1444" s="824">
        <v>326920.36359999998</v>
      </c>
      <c r="U1444" s="824">
        <v>572110.63619999995</v>
      </c>
    </row>
    <row r="1445" spans="1:21" ht="14.5">
      <c r="A1445" s="823" t="s">
        <v>1187</v>
      </c>
      <c r="B1445" s="823" t="s">
        <v>378</v>
      </c>
      <c r="C1445" s="823" t="s">
        <v>382</v>
      </c>
      <c r="D1445" s="823" t="s">
        <v>497</v>
      </c>
      <c r="E1445" s="823" t="s">
        <v>383</v>
      </c>
      <c r="F1445" s="823" t="s">
        <v>1182</v>
      </c>
      <c r="G1445" s="823" t="s">
        <v>21</v>
      </c>
      <c r="H1445" s="824">
        <v>104593.808</v>
      </c>
      <c r="I1445" s="824">
        <v>167350.09529999999</v>
      </c>
      <c r="J1445" s="824">
        <v>146431.33119999999</v>
      </c>
      <c r="K1445" s="824">
        <v>234290.13329999999</v>
      </c>
      <c r="L1445" s="824">
        <v>188268.85440000001</v>
      </c>
      <c r="M1445" s="824">
        <v>301230.1715</v>
      </c>
      <c r="N1445" s="824">
        <v>251025.13920000001</v>
      </c>
      <c r="O1445" s="824">
        <v>401640.22869999998</v>
      </c>
      <c r="P1445" s="824">
        <v>313781.424</v>
      </c>
      <c r="Q1445" s="824">
        <v>502050.28570000001</v>
      </c>
      <c r="R1445" s="824">
        <v>355618.9472</v>
      </c>
      <c r="S1445" s="824">
        <v>568990.32389999996</v>
      </c>
      <c r="T1445" s="824">
        <v>397456.47039999999</v>
      </c>
      <c r="U1445" s="824">
        <v>635930.36199999996</v>
      </c>
    </row>
    <row r="1446" spans="1:21" ht="14.5">
      <c r="A1446" s="823" t="s">
        <v>1187</v>
      </c>
      <c r="B1446" s="823" t="s">
        <v>378</v>
      </c>
      <c r="C1446" s="823" t="s">
        <v>382</v>
      </c>
      <c r="D1446" s="823" t="s">
        <v>497</v>
      </c>
      <c r="E1446" s="823" t="s">
        <v>1115</v>
      </c>
      <c r="F1446" s="823" t="s">
        <v>1179</v>
      </c>
      <c r="G1446" s="823" t="s">
        <v>165</v>
      </c>
      <c r="H1446" s="824">
        <v>120215.3783</v>
      </c>
      <c r="I1446" s="824">
        <v>210376.91209999999</v>
      </c>
      <c r="J1446" s="824">
        <v>156393.13279999999</v>
      </c>
      <c r="K1446" s="824">
        <v>273687.98249999998</v>
      </c>
      <c r="L1446" s="824">
        <v>188174.35879999999</v>
      </c>
      <c r="M1446" s="824">
        <v>329305.12780000002</v>
      </c>
      <c r="N1446" s="824">
        <v>226286.5563</v>
      </c>
      <c r="O1446" s="824">
        <v>396001.47350000002</v>
      </c>
      <c r="P1446" s="824">
        <v>266629.6312</v>
      </c>
      <c r="Q1446" s="824">
        <v>466601.85450000002</v>
      </c>
      <c r="R1446" s="824">
        <v>292275.2537</v>
      </c>
      <c r="S1446" s="824">
        <v>511481.69390000001</v>
      </c>
      <c r="T1446" s="824">
        <v>317102.96460000001</v>
      </c>
      <c r="U1446" s="824">
        <v>554930.18810000003</v>
      </c>
    </row>
    <row r="1447" spans="1:21" ht="14.5">
      <c r="A1447" s="823" t="s">
        <v>1187</v>
      </c>
      <c r="B1447" s="823" t="s">
        <v>378</v>
      </c>
      <c r="C1447" s="823" t="s">
        <v>382</v>
      </c>
      <c r="D1447" s="823" t="s">
        <v>497</v>
      </c>
      <c r="E1447" s="823" t="s">
        <v>1115</v>
      </c>
      <c r="F1447" s="823" t="s">
        <v>1180</v>
      </c>
      <c r="G1447" s="823" t="s">
        <v>19</v>
      </c>
      <c r="H1447" s="824">
        <v>105359.19040000001</v>
      </c>
      <c r="I1447" s="824">
        <v>184378.58319999999</v>
      </c>
      <c r="J1447" s="824">
        <v>138480.81479999999</v>
      </c>
      <c r="K1447" s="824">
        <v>242341.42600000001</v>
      </c>
      <c r="L1447" s="824">
        <v>168855.25080000001</v>
      </c>
      <c r="M1447" s="824">
        <v>295496.6887</v>
      </c>
      <c r="N1447" s="824">
        <v>207949.7758</v>
      </c>
      <c r="O1447" s="824">
        <v>363912.10759999999</v>
      </c>
      <c r="P1447" s="824">
        <v>247346.9057</v>
      </c>
      <c r="Q1447" s="824">
        <v>432857.08480000001</v>
      </c>
      <c r="R1447" s="824">
        <v>272792.42430000001</v>
      </c>
      <c r="S1447" s="824">
        <v>477386.7426</v>
      </c>
      <c r="T1447" s="824">
        <v>296940.99530000001</v>
      </c>
      <c r="U1447" s="824">
        <v>519646.74170000001</v>
      </c>
    </row>
    <row r="1448" spans="1:21" ht="14.5">
      <c r="A1448" s="823" t="s">
        <v>1187</v>
      </c>
      <c r="B1448" s="823" t="s">
        <v>378</v>
      </c>
      <c r="C1448" s="823" t="s">
        <v>382</v>
      </c>
      <c r="D1448" s="823" t="s">
        <v>497</v>
      </c>
      <c r="E1448" s="823" t="s">
        <v>1115</v>
      </c>
      <c r="F1448" s="823" t="s">
        <v>1181</v>
      </c>
      <c r="G1448" s="823" t="s">
        <v>44</v>
      </c>
      <c r="H1448" s="824">
        <v>92161.111699999994</v>
      </c>
      <c r="I1448" s="824">
        <v>161281.9455</v>
      </c>
      <c r="J1448" s="824">
        <v>125252.9336</v>
      </c>
      <c r="K1448" s="824">
        <v>219192.63370000001</v>
      </c>
      <c r="L1448" s="824">
        <v>158254.0417</v>
      </c>
      <c r="M1448" s="824">
        <v>276944.57299999997</v>
      </c>
      <c r="N1448" s="824">
        <v>208211.21290000001</v>
      </c>
      <c r="O1448" s="824">
        <v>364369.6226</v>
      </c>
      <c r="P1448" s="824">
        <v>257644.476</v>
      </c>
      <c r="Q1448" s="824">
        <v>450877.83299999998</v>
      </c>
      <c r="R1448" s="824">
        <v>290017.86479999998</v>
      </c>
      <c r="S1448" s="824">
        <v>507531.2634</v>
      </c>
      <c r="T1448" s="824">
        <v>321925.5575</v>
      </c>
      <c r="U1448" s="824">
        <v>563369.72569999995</v>
      </c>
    </row>
    <row r="1449" spans="1:21" ht="14.5">
      <c r="A1449" s="823" t="s">
        <v>1187</v>
      </c>
      <c r="B1449" s="823" t="s">
        <v>378</v>
      </c>
      <c r="C1449" s="823" t="s">
        <v>382</v>
      </c>
      <c r="D1449" s="823" t="s">
        <v>497</v>
      </c>
      <c r="E1449" s="823" t="s">
        <v>1115</v>
      </c>
      <c r="F1449" s="823" t="s">
        <v>1182</v>
      </c>
      <c r="G1449" s="823" t="s">
        <v>21</v>
      </c>
      <c r="H1449" s="824">
        <v>104142.77220000001</v>
      </c>
      <c r="I1449" s="824">
        <v>166628.43799999999</v>
      </c>
      <c r="J1449" s="824">
        <v>145799.88099999999</v>
      </c>
      <c r="K1449" s="824">
        <v>233279.8131</v>
      </c>
      <c r="L1449" s="824">
        <v>187456.98989999999</v>
      </c>
      <c r="M1449" s="824">
        <v>299931.18839999998</v>
      </c>
      <c r="N1449" s="824">
        <v>249942.65330000001</v>
      </c>
      <c r="O1449" s="824">
        <v>399908.2512</v>
      </c>
      <c r="P1449" s="824">
        <v>312428.31650000002</v>
      </c>
      <c r="Q1449" s="824">
        <v>499885.3138</v>
      </c>
      <c r="R1449" s="824">
        <v>354085.42540000001</v>
      </c>
      <c r="S1449" s="824">
        <v>566536.68909999996</v>
      </c>
      <c r="T1449" s="824">
        <v>395742.5343</v>
      </c>
      <c r="U1449" s="824">
        <v>633188.06429999997</v>
      </c>
    </row>
    <row r="1450" spans="1:21" ht="14.5">
      <c r="A1450" s="823" t="s">
        <v>1187</v>
      </c>
      <c r="B1450" s="823" t="s">
        <v>378</v>
      </c>
      <c r="C1450" s="823" t="s">
        <v>382</v>
      </c>
      <c r="D1450" s="823" t="s">
        <v>497</v>
      </c>
      <c r="E1450" s="823" t="s">
        <v>384</v>
      </c>
      <c r="F1450" s="823" t="s">
        <v>1179</v>
      </c>
      <c r="G1450" s="823" t="s">
        <v>165</v>
      </c>
      <c r="H1450" s="824">
        <v>118920.9507</v>
      </c>
      <c r="I1450" s="824">
        <v>208111.66380000001</v>
      </c>
      <c r="J1450" s="824">
        <v>154671.02429999999</v>
      </c>
      <c r="K1450" s="824">
        <v>270674.29259999999</v>
      </c>
      <c r="L1450" s="824">
        <v>186076.04949999999</v>
      </c>
      <c r="M1450" s="824">
        <v>325633.08659999998</v>
      </c>
      <c r="N1450" s="824">
        <v>223720.4711</v>
      </c>
      <c r="O1450" s="824">
        <v>391510.82439999998</v>
      </c>
      <c r="P1450" s="824">
        <v>263577.95</v>
      </c>
      <c r="Q1450" s="824">
        <v>461261.41249999998</v>
      </c>
      <c r="R1450" s="824">
        <v>288917.6618</v>
      </c>
      <c r="S1450" s="824">
        <v>505605.9081</v>
      </c>
      <c r="T1450" s="824">
        <v>313430.30469999998</v>
      </c>
      <c r="U1450" s="824">
        <v>548503.03319999995</v>
      </c>
    </row>
    <row r="1451" spans="1:21" ht="14.5">
      <c r="A1451" s="823" t="s">
        <v>1187</v>
      </c>
      <c r="B1451" s="823" t="s">
        <v>378</v>
      </c>
      <c r="C1451" s="823" t="s">
        <v>382</v>
      </c>
      <c r="D1451" s="823" t="s">
        <v>497</v>
      </c>
      <c r="E1451" s="823" t="s">
        <v>384</v>
      </c>
      <c r="F1451" s="823" t="s">
        <v>1180</v>
      </c>
      <c r="G1451" s="823" t="s">
        <v>19</v>
      </c>
      <c r="H1451" s="824">
        <v>104367.9509</v>
      </c>
      <c r="I1451" s="824">
        <v>182643.91409999999</v>
      </c>
      <c r="J1451" s="824">
        <v>137124.26449999999</v>
      </c>
      <c r="K1451" s="824">
        <v>239967.46299999999</v>
      </c>
      <c r="L1451" s="824">
        <v>167151.20980000001</v>
      </c>
      <c r="M1451" s="824">
        <v>292514.61709999997</v>
      </c>
      <c r="N1451" s="824">
        <v>205757.91130000001</v>
      </c>
      <c r="O1451" s="824">
        <v>360076.34480000002</v>
      </c>
      <c r="P1451" s="824">
        <v>244688.75030000001</v>
      </c>
      <c r="Q1451" s="824">
        <v>428205.31280000001</v>
      </c>
      <c r="R1451" s="824">
        <v>269832.44209999999</v>
      </c>
      <c r="S1451" s="824">
        <v>472206.77360000001</v>
      </c>
      <c r="T1451" s="824">
        <v>293679.80489999999</v>
      </c>
      <c r="U1451" s="824">
        <v>513939.65850000002</v>
      </c>
    </row>
    <row r="1452" spans="1:21" ht="14.5">
      <c r="A1452" s="823" t="s">
        <v>1187</v>
      </c>
      <c r="B1452" s="823" t="s">
        <v>378</v>
      </c>
      <c r="C1452" s="823" t="s">
        <v>382</v>
      </c>
      <c r="D1452" s="823" t="s">
        <v>497</v>
      </c>
      <c r="E1452" s="823" t="s">
        <v>384</v>
      </c>
      <c r="F1452" s="823" t="s">
        <v>1181</v>
      </c>
      <c r="G1452" s="823" t="s">
        <v>44</v>
      </c>
      <c r="H1452" s="824">
        <v>91443.904800000004</v>
      </c>
      <c r="I1452" s="824">
        <v>160026.8334</v>
      </c>
      <c r="J1452" s="824">
        <v>124325.8363</v>
      </c>
      <c r="K1452" s="824">
        <v>217570.21350000001</v>
      </c>
      <c r="L1452" s="824">
        <v>157118.90539999999</v>
      </c>
      <c r="M1452" s="824">
        <v>274958.08439999999</v>
      </c>
      <c r="N1452" s="824">
        <v>206754.7219</v>
      </c>
      <c r="O1452" s="824">
        <v>361820.7634</v>
      </c>
      <c r="P1452" s="824">
        <v>255877.3224</v>
      </c>
      <c r="Q1452" s="824">
        <v>447785.31420000002</v>
      </c>
      <c r="R1452" s="824">
        <v>288055.4828</v>
      </c>
      <c r="S1452" s="824">
        <v>504097.09480000002</v>
      </c>
      <c r="T1452" s="824">
        <v>319777.45110000001</v>
      </c>
      <c r="U1452" s="824">
        <v>559610.53949999996</v>
      </c>
    </row>
    <row r="1453" spans="1:21" ht="14.5">
      <c r="A1453" s="823" t="s">
        <v>1187</v>
      </c>
      <c r="B1453" s="823" t="s">
        <v>378</v>
      </c>
      <c r="C1453" s="823" t="s">
        <v>382</v>
      </c>
      <c r="D1453" s="823" t="s">
        <v>497</v>
      </c>
      <c r="E1453" s="823" t="s">
        <v>384</v>
      </c>
      <c r="F1453" s="823" t="s">
        <v>1182</v>
      </c>
      <c r="G1453" s="823" t="s">
        <v>21</v>
      </c>
      <c r="H1453" s="824">
        <v>103002.5022</v>
      </c>
      <c r="I1453" s="824">
        <v>164804.00599999999</v>
      </c>
      <c r="J1453" s="824">
        <v>144203.503</v>
      </c>
      <c r="K1453" s="824">
        <v>230725.60829999999</v>
      </c>
      <c r="L1453" s="824">
        <v>185404.50399999999</v>
      </c>
      <c r="M1453" s="824">
        <v>296647.2108</v>
      </c>
      <c r="N1453" s="824">
        <v>247206.00529999999</v>
      </c>
      <c r="O1453" s="824">
        <v>395529.61440000002</v>
      </c>
      <c r="P1453" s="824">
        <v>309007.50660000002</v>
      </c>
      <c r="Q1453" s="824">
        <v>494412.01789999998</v>
      </c>
      <c r="R1453" s="824">
        <v>350208.50750000001</v>
      </c>
      <c r="S1453" s="824">
        <v>560333.62040000001</v>
      </c>
      <c r="T1453" s="824">
        <v>391409.50839999999</v>
      </c>
      <c r="U1453" s="824">
        <v>626255.22279999999</v>
      </c>
    </row>
    <row r="1454" spans="1:21" ht="14.5">
      <c r="A1454" s="823" t="s">
        <v>1187</v>
      </c>
      <c r="B1454" s="823" t="s">
        <v>378</v>
      </c>
      <c r="C1454" s="823" t="s">
        <v>382</v>
      </c>
      <c r="D1454" s="823" t="s">
        <v>497</v>
      </c>
      <c r="E1454" s="823" t="s">
        <v>385</v>
      </c>
      <c r="F1454" s="823" t="s">
        <v>1179</v>
      </c>
      <c r="G1454" s="823" t="s">
        <v>165</v>
      </c>
      <c r="H1454" s="824">
        <v>118296.8976</v>
      </c>
      <c r="I1454" s="824">
        <v>207019.57079999999</v>
      </c>
      <c r="J1454" s="824">
        <v>153879.70189999999</v>
      </c>
      <c r="K1454" s="824">
        <v>269289.47830000002</v>
      </c>
      <c r="L1454" s="824">
        <v>185138.05129999999</v>
      </c>
      <c r="M1454" s="824">
        <v>323991.58970000001</v>
      </c>
      <c r="N1454" s="824">
        <v>222615.5356</v>
      </c>
      <c r="O1454" s="824">
        <v>389577.18729999999</v>
      </c>
      <c r="P1454" s="824">
        <v>262291.15730000002</v>
      </c>
      <c r="Q1454" s="824">
        <v>459009.52529999998</v>
      </c>
      <c r="R1454" s="824">
        <v>287513.76929999999</v>
      </c>
      <c r="S1454" s="824">
        <v>503149.09629999998</v>
      </c>
      <c r="T1454" s="824">
        <v>311923.23139999999</v>
      </c>
      <c r="U1454" s="824">
        <v>545865.65489999996</v>
      </c>
    </row>
    <row r="1455" spans="1:21" ht="14.5">
      <c r="A1455" s="823" t="s">
        <v>1187</v>
      </c>
      <c r="B1455" s="823" t="s">
        <v>378</v>
      </c>
      <c r="C1455" s="823" t="s">
        <v>382</v>
      </c>
      <c r="D1455" s="823" t="s">
        <v>497</v>
      </c>
      <c r="E1455" s="823" t="s">
        <v>385</v>
      </c>
      <c r="F1455" s="823" t="s">
        <v>1180</v>
      </c>
      <c r="G1455" s="823" t="s">
        <v>19</v>
      </c>
      <c r="H1455" s="824">
        <v>103743.89780000001</v>
      </c>
      <c r="I1455" s="824">
        <v>181551.8211</v>
      </c>
      <c r="J1455" s="824">
        <v>136332.94209999999</v>
      </c>
      <c r="K1455" s="824">
        <v>238582.64869999999</v>
      </c>
      <c r="L1455" s="824">
        <v>166213.21160000001</v>
      </c>
      <c r="M1455" s="824">
        <v>290873.1202</v>
      </c>
      <c r="N1455" s="824">
        <v>204652.97579999999</v>
      </c>
      <c r="O1455" s="824">
        <v>358142.70760000002</v>
      </c>
      <c r="P1455" s="824">
        <v>243401.95749999999</v>
      </c>
      <c r="Q1455" s="824">
        <v>425953.42560000002</v>
      </c>
      <c r="R1455" s="824">
        <v>268428.54950000002</v>
      </c>
      <c r="S1455" s="824">
        <v>469749.96169999999</v>
      </c>
      <c r="T1455" s="824">
        <v>292172.7316</v>
      </c>
      <c r="U1455" s="824">
        <v>511302.28029999998</v>
      </c>
    </row>
    <row r="1456" spans="1:21" ht="14.5">
      <c r="A1456" s="823" t="s">
        <v>1187</v>
      </c>
      <c r="B1456" s="823" t="s">
        <v>378</v>
      </c>
      <c r="C1456" s="823" t="s">
        <v>382</v>
      </c>
      <c r="D1456" s="823" t="s">
        <v>497</v>
      </c>
      <c r="E1456" s="823" t="s">
        <v>385</v>
      </c>
      <c r="F1456" s="823" t="s">
        <v>1181</v>
      </c>
      <c r="G1456" s="823" t="s">
        <v>44</v>
      </c>
      <c r="H1456" s="824">
        <v>90817.329800000007</v>
      </c>
      <c r="I1456" s="824">
        <v>158930.32709999999</v>
      </c>
      <c r="J1456" s="824">
        <v>123448.63129999999</v>
      </c>
      <c r="K1456" s="824">
        <v>216035.1047</v>
      </c>
      <c r="L1456" s="824">
        <v>155991.0704</v>
      </c>
      <c r="M1456" s="824">
        <v>272984.37310000003</v>
      </c>
      <c r="N1456" s="824">
        <v>205250.94190000001</v>
      </c>
      <c r="O1456" s="824">
        <v>359189.14840000001</v>
      </c>
      <c r="P1456" s="824">
        <v>253997.5974</v>
      </c>
      <c r="Q1456" s="824">
        <v>444495.7954</v>
      </c>
      <c r="R1456" s="824">
        <v>285925.12780000002</v>
      </c>
      <c r="S1456" s="824">
        <v>500368.97360000003</v>
      </c>
      <c r="T1456" s="824">
        <v>317396.46610000002</v>
      </c>
      <c r="U1456" s="824">
        <v>555443.81570000004</v>
      </c>
    </row>
    <row r="1457" spans="1:21" ht="14.5">
      <c r="A1457" s="823" t="s">
        <v>1187</v>
      </c>
      <c r="B1457" s="823" t="s">
        <v>378</v>
      </c>
      <c r="C1457" s="823" t="s">
        <v>382</v>
      </c>
      <c r="D1457" s="823" t="s">
        <v>497</v>
      </c>
      <c r="E1457" s="823" t="s">
        <v>385</v>
      </c>
      <c r="F1457" s="823" t="s">
        <v>1182</v>
      </c>
      <c r="G1457" s="823" t="s">
        <v>21</v>
      </c>
      <c r="H1457" s="824">
        <v>102472.0638</v>
      </c>
      <c r="I1457" s="824">
        <v>163955.3045</v>
      </c>
      <c r="J1457" s="824">
        <v>143460.88930000001</v>
      </c>
      <c r="K1457" s="824">
        <v>229537.42619999999</v>
      </c>
      <c r="L1457" s="824">
        <v>184449.71479999999</v>
      </c>
      <c r="M1457" s="824">
        <v>295119.54810000001</v>
      </c>
      <c r="N1457" s="824">
        <v>245932.95310000001</v>
      </c>
      <c r="O1457" s="824">
        <v>393492.73080000002</v>
      </c>
      <c r="P1457" s="824">
        <v>307416.19140000001</v>
      </c>
      <c r="Q1457" s="824">
        <v>491865.91340000002</v>
      </c>
      <c r="R1457" s="824">
        <v>348405.01689999999</v>
      </c>
      <c r="S1457" s="824">
        <v>557448.03540000005</v>
      </c>
      <c r="T1457" s="824">
        <v>389393.84240000002</v>
      </c>
      <c r="U1457" s="824">
        <v>623030.15709999995</v>
      </c>
    </row>
    <row r="1458" spans="1:21" ht="14.5">
      <c r="A1458" s="823" t="s">
        <v>1187</v>
      </c>
      <c r="B1458" s="823" t="s">
        <v>378</v>
      </c>
      <c r="C1458" s="823" t="s">
        <v>382</v>
      </c>
      <c r="D1458" s="823" t="s">
        <v>497</v>
      </c>
      <c r="E1458" s="823" t="s">
        <v>386</v>
      </c>
      <c r="F1458" s="823" t="s">
        <v>1179</v>
      </c>
      <c r="G1458" s="823" t="s">
        <v>165</v>
      </c>
      <c r="H1458" s="824">
        <v>118320.06389999999</v>
      </c>
      <c r="I1458" s="824">
        <v>207060.11180000001</v>
      </c>
      <c r="J1458" s="824">
        <v>153949.44089999999</v>
      </c>
      <c r="K1458" s="824">
        <v>269411.52169999998</v>
      </c>
      <c r="L1458" s="824">
        <v>185249.21650000001</v>
      </c>
      <c r="M1458" s="824">
        <v>324186.12880000001</v>
      </c>
      <c r="N1458" s="824">
        <v>222793.65299999999</v>
      </c>
      <c r="O1458" s="824">
        <v>389888.89289999998</v>
      </c>
      <c r="P1458" s="824">
        <v>262530.21740000002</v>
      </c>
      <c r="Q1458" s="824">
        <v>459427.88050000003</v>
      </c>
      <c r="R1458" s="824">
        <v>287788.68609999999</v>
      </c>
      <c r="S1458" s="824">
        <v>503630.20069999999</v>
      </c>
      <c r="T1458" s="824">
        <v>312252.5025</v>
      </c>
      <c r="U1458" s="824">
        <v>546441.87939999998</v>
      </c>
    </row>
    <row r="1459" spans="1:21" ht="14.5">
      <c r="A1459" s="823" t="s">
        <v>1187</v>
      </c>
      <c r="B1459" s="823" t="s">
        <v>378</v>
      </c>
      <c r="C1459" s="823" t="s">
        <v>382</v>
      </c>
      <c r="D1459" s="823" t="s">
        <v>497</v>
      </c>
      <c r="E1459" s="823" t="s">
        <v>386</v>
      </c>
      <c r="F1459" s="823" t="s">
        <v>1180</v>
      </c>
      <c r="G1459" s="823" t="s">
        <v>19</v>
      </c>
      <c r="H1459" s="824">
        <v>103615.4696</v>
      </c>
      <c r="I1459" s="824">
        <v>181327.07180000001</v>
      </c>
      <c r="J1459" s="824">
        <v>136219.90150000001</v>
      </c>
      <c r="K1459" s="824">
        <v>238384.82759999999</v>
      </c>
      <c r="L1459" s="824">
        <v>166127.242</v>
      </c>
      <c r="M1459" s="824">
        <v>290722.67340000003</v>
      </c>
      <c r="N1459" s="824">
        <v>204643.98240000001</v>
      </c>
      <c r="O1459" s="824">
        <v>358126.96919999999</v>
      </c>
      <c r="P1459" s="824">
        <v>243444.2542</v>
      </c>
      <c r="Q1459" s="824">
        <v>426027.4449</v>
      </c>
      <c r="R1459" s="824">
        <v>268504.66090000002</v>
      </c>
      <c r="S1459" s="824">
        <v>469883.15669999999</v>
      </c>
      <c r="T1459" s="824">
        <v>292296.26730000001</v>
      </c>
      <c r="U1459" s="824">
        <v>511518.46789999999</v>
      </c>
    </row>
    <row r="1460" spans="1:21" ht="14.5">
      <c r="A1460" s="823" t="s">
        <v>1187</v>
      </c>
      <c r="B1460" s="823" t="s">
        <v>378</v>
      </c>
      <c r="C1460" s="823" t="s">
        <v>382</v>
      </c>
      <c r="D1460" s="823" t="s">
        <v>497</v>
      </c>
      <c r="E1460" s="823" t="s">
        <v>386</v>
      </c>
      <c r="F1460" s="823" t="s">
        <v>1181</v>
      </c>
      <c r="G1460" s="823" t="s">
        <v>44</v>
      </c>
      <c r="H1460" s="824">
        <v>90549.362999999998</v>
      </c>
      <c r="I1460" s="824">
        <v>158461.38529999999</v>
      </c>
      <c r="J1460" s="824">
        <v>123034.98149999999</v>
      </c>
      <c r="K1460" s="824">
        <v>215311.21770000001</v>
      </c>
      <c r="L1460" s="824">
        <v>155430.81200000001</v>
      </c>
      <c r="M1460" s="824">
        <v>272003.92090000003</v>
      </c>
      <c r="N1460" s="824">
        <v>204475.4185</v>
      </c>
      <c r="O1460" s="824">
        <v>357831.98249999998</v>
      </c>
      <c r="P1460" s="824">
        <v>253001.46299999999</v>
      </c>
      <c r="Q1460" s="824">
        <v>442752.56030000001</v>
      </c>
      <c r="R1460" s="824">
        <v>284775.97940000001</v>
      </c>
      <c r="S1460" s="824">
        <v>498357.96399999998</v>
      </c>
      <c r="T1460" s="824">
        <v>316089.55170000001</v>
      </c>
      <c r="U1460" s="824">
        <v>553156.71550000005</v>
      </c>
    </row>
    <row r="1461" spans="1:21" ht="14.5">
      <c r="A1461" s="823" t="s">
        <v>1187</v>
      </c>
      <c r="B1461" s="823" t="s">
        <v>378</v>
      </c>
      <c r="C1461" s="823" t="s">
        <v>382</v>
      </c>
      <c r="D1461" s="823" t="s">
        <v>497</v>
      </c>
      <c r="E1461" s="823" t="s">
        <v>386</v>
      </c>
      <c r="F1461" s="823" t="s">
        <v>1182</v>
      </c>
      <c r="G1461" s="823" t="s">
        <v>21</v>
      </c>
      <c r="H1461" s="824">
        <v>102511.76519999999</v>
      </c>
      <c r="I1461" s="824">
        <v>164018.82680000001</v>
      </c>
      <c r="J1461" s="824">
        <v>143516.4713</v>
      </c>
      <c r="K1461" s="824">
        <v>229626.35750000001</v>
      </c>
      <c r="L1461" s="824">
        <v>184521.17739999999</v>
      </c>
      <c r="M1461" s="824">
        <v>295233.88829999999</v>
      </c>
      <c r="N1461" s="824">
        <v>246028.2365</v>
      </c>
      <c r="O1461" s="824">
        <v>393645.18430000002</v>
      </c>
      <c r="P1461" s="824">
        <v>307535.29560000001</v>
      </c>
      <c r="Q1461" s="824">
        <v>492056.4804</v>
      </c>
      <c r="R1461" s="824">
        <v>348540.00170000002</v>
      </c>
      <c r="S1461" s="824">
        <v>557664.0111</v>
      </c>
      <c r="T1461" s="824">
        <v>389544.70779999997</v>
      </c>
      <c r="U1461" s="824">
        <v>623271.54180000001</v>
      </c>
    </row>
    <row r="1462" spans="1:21" ht="14.5">
      <c r="A1462" s="823" t="s">
        <v>1187</v>
      </c>
      <c r="B1462" s="823" t="s">
        <v>378</v>
      </c>
      <c r="C1462" s="823" t="s">
        <v>387</v>
      </c>
      <c r="D1462" s="823" t="s">
        <v>498</v>
      </c>
      <c r="E1462" s="823" t="s">
        <v>388</v>
      </c>
      <c r="F1462" s="823" t="s">
        <v>1179</v>
      </c>
      <c r="G1462" s="823" t="s">
        <v>165</v>
      </c>
      <c r="H1462" s="824">
        <v>120238.53720000001</v>
      </c>
      <c r="I1462" s="824">
        <v>210417.4399</v>
      </c>
      <c r="J1462" s="824">
        <v>156462.8621</v>
      </c>
      <c r="K1462" s="824">
        <v>273810.0086</v>
      </c>
      <c r="L1462" s="824">
        <v>188285.51209999999</v>
      </c>
      <c r="M1462" s="824">
        <v>329499.64610000001</v>
      </c>
      <c r="N1462" s="824">
        <v>226464.65960000001</v>
      </c>
      <c r="O1462" s="824">
        <v>396313.15429999999</v>
      </c>
      <c r="P1462" s="824">
        <v>266868.67450000002</v>
      </c>
      <c r="Q1462" s="824">
        <v>467020.18040000001</v>
      </c>
      <c r="R1462" s="824">
        <v>292550.152</v>
      </c>
      <c r="S1462" s="824">
        <v>511962.76610000001</v>
      </c>
      <c r="T1462" s="824">
        <v>317432.21580000001</v>
      </c>
      <c r="U1462" s="824">
        <v>555506.37769999995</v>
      </c>
    </row>
    <row r="1463" spans="1:21" ht="14.5">
      <c r="A1463" s="823" t="s">
        <v>1187</v>
      </c>
      <c r="B1463" s="823" t="s">
        <v>378</v>
      </c>
      <c r="C1463" s="823" t="s">
        <v>387</v>
      </c>
      <c r="D1463" s="823" t="s">
        <v>498</v>
      </c>
      <c r="E1463" s="823" t="s">
        <v>388</v>
      </c>
      <c r="F1463" s="823" t="s">
        <v>1180</v>
      </c>
      <c r="G1463" s="823" t="s">
        <v>19</v>
      </c>
      <c r="H1463" s="824">
        <v>105230.7556</v>
      </c>
      <c r="I1463" s="824">
        <v>184153.8222</v>
      </c>
      <c r="J1463" s="824">
        <v>138367.76550000001</v>
      </c>
      <c r="K1463" s="824">
        <v>242143.58960000001</v>
      </c>
      <c r="L1463" s="824">
        <v>168769.27050000001</v>
      </c>
      <c r="M1463" s="824">
        <v>295346.22330000001</v>
      </c>
      <c r="N1463" s="824">
        <v>207940.76930000001</v>
      </c>
      <c r="O1463" s="824">
        <v>363896.34610000002</v>
      </c>
      <c r="P1463" s="824">
        <v>247389.18669999999</v>
      </c>
      <c r="Q1463" s="824">
        <v>432931.07669999998</v>
      </c>
      <c r="R1463" s="824">
        <v>272868.51850000001</v>
      </c>
      <c r="S1463" s="824">
        <v>477519.90740000003</v>
      </c>
      <c r="T1463" s="824">
        <v>297064.5123</v>
      </c>
      <c r="U1463" s="824">
        <v>519862.89659999998</v>
      </c>
    </row>
    <row r="1464" spans="1:21" ht="14.5">
      <c r="A1464" s="823" t="s">
        <v>1187</v>
      </c>
      <c r="B1464" s="823" t="s">
        <v>378</v>
      </c>
      <c r="C1464" s="823" t="s">
        <v>387</v>
      </c>
      <c r="D1464" s="823" t="s">
        <v>498</v>
      </c>
      <c r="E1464" s="823" t="s">
        <v>388</v>
      </c>
      <c r="F1464" s="823" t="s">
        <v>1181</v>
      </c>
      <c r="G1464" s="823" t="s">
        <v>44</v>
      </c>
      <c r="H1464" s="824">
        <v>91893.139200000005</v>
      </c>
      <c r="I1464" s="824">
        <v>160812.99350000001</v>
      </c>
      <c r="J1464" s="824">
        <v>124839.27589999999</v>
      </c>
      <c r="K1464" s="824">
        <v>218468.73259999999</v>
      </c>
      <c r="L1464" s="824">
        <v>157693.7732</v>
      </c>
      <c r="M1464" s="824">
        <v>275964.103</v>
      </c>
      <c r="N1464" s="824">
        <v>207435.67619999999</v>
      </c>
      <c r="O1464" s="824">
        <v>363012.43339999998</v>
      </c>
      <c r="P1464" s="824">
        <v>256648.32519999999</v>
      </c>
      <c r="Q1464" s="824">
        <v>449134.56900000002</v>
      </c>
      <c r="R1464" s="824">
        <v>288868.69780000002</v>
      </c>
      <c r="S1464" s="824">
        <v>505520.22129999998</v>
      </c>
      <c r="T1464" s="824">
        <v>320618.6225</v>
      </c>
      <c r="U1464" s="824">
        <v>561082.58940000006</v>
      </c>
    </row>
    <row r="1465" spans="1:21" ht="14.5">
      <c r="A1465" s="823" t="s">
        <v>1187</v>
      </c>
      <c r="B1465" s="823" t="s">
        <v>378</v>
      </c>
      <c r="C1465" s="823" t="s">
        <v>387</v>
      </c>
      <c r="D1465" s="823" t="s">
        <v>498</v>
      </c>
      <c r="E1465" s="823" t="s">
        <v>388</v>
      </c>
      <c r="F1465" s="823" t="s">
        <v>1182</v>
      </c>
      <c r="G1465" s="823" t="s">
        <v>21</v>
      </c>
      <c r="H1465" s="824">
        <v>104182.46709999999</v>
      </c>
      <c r="I1465" s="824">
        <v>166691.9497</v>
      </c>
      <c r="J1465" s="824">
        <v>145855.45379999999</v>
      </c>
      <c r="K1465" s="824">
        <v>233368.72959999999</v>
      </c>
      <c r="L1465" s="824">
        <v>187528.44070000001</v>
      </c>
      <c r="M1465" s="824">
        <v>300045.50959999999</v>
      </c>
      <c r="N1465" s="824">
        <v>250037.9209</v>
      </c>
      <c r="O1465" s="824">
        <v>400060.67940000002</v>
      </c>
      <c r="P1465" s="824">
        <v>312547.40110000002</v>
      </c>
      <c r="Q1465" s="824">
        <v>500075.8492</v>
      </c>
      <c r="R1465" s="824">
        <v>354220.38799999998</v>
      </c>
      <c r="S1465" s="824">
        <v>566752.62919999997</v>
      </c>
      <c r="T1465" s="824">
        <v>395893.37479999999</v>
      </c>
      <c r="U1465" s="824">
        <v>633429.40910000005</v>
      </c>
    </row>
    <row r="1466" spans="1:21" ht="14.5">
      <c r="A1466" s="823" t="s">
        <v>1187</v>
      </c>
      <c r="B1466" s="823" t="s">
        <v>378</v>
      </c>
      <c r="C1466" s="823" t="s">
        <v>387</v>
      </c>
      <c r="D1466" s="823" t="s">
        <v>498</v>
      </c>
      <c r="E1466" s="823" t="s">
        <v>389</v>
      </c>
      <c r="F1466" s="823" t="s">
        <v>1179</v>
      </c>
      <c r="G1466" s="823" t="s">
        <v>165</v>
      </c>
      <c r="H1466" s="824">
        <v>117696.0145</v>
      </c>
      <c r="I1466" s="824">
        <v>205968.02540000001</v>
      </c>
      <c r="J1466" s="824">
        <v>153158.1232</v>
      </c>
      <c r="K1466" s="824">
        <v>268026.7157</v>
      </c>
      <c r="L1466" s="824">
        <v>184311.22390000001</v>
      </c>
      <c r="M1466" s="824">
        <v>322544.64179999998</v>
      </c>
      <c r="N1466" s="824">
        <v>221688.72409999999</v>
      </c>
      <c r="O1466" s="824">
        <v>387955.2672</v>
      </c>
      <c r="P1466" s="824">
        <v>261243.43239999999</v>
      </c>
      <c r="Q1466" s="824">
        <v>457176.00670000003</v>
      </c>
      <c r="R1466" s="824">
        <v>286384.80180000002</v>
      </c>
      <c r="S1466" s="824">
        <v>501173.40330000001</v>
      </c>
      <c r="T1466" s="824">
        <v>310745.43819999998</v>
      </c>
      <c r="U1466" s="824">
        <v>543804.51690000005</v>
      </c>
    </row>
    <row r="1467" spans="1:21" ht="14.5">
      <c r="A1467" s="823" t="s">
        <v>1187</v>
      </c>
      <c r="B1467" s="823" t="s">
        <v>378</v>
      </c>
      <c r="C1467" s="823" t="s">
        <v>387</v>
      </c>
      <c r="D1467" s="823" t="s">
        <v>498</v>
      </c>
      <c r="E1467" s="823" t="s">
        <v>389</v>
      </c>
      <c r="F1467" s="823" t="s">
        <v>1180</v>
      </c>
      <c r="G1467" s="823" t="s">
        <v>19</v>
      </c>
      <c r="H1467" s="824">
        <v>102991.42019999999</v>
      </c>
      <c r="I1467" s="824">
        <v>180234.98540000001</v>
      </c>
      <c r="J1467" s="824">
        <v>135428.58369999999</v>
      </c>
      <c r="K1467" s="824">
        <v>237000.02160000001</v>
      </c>
      <c r="L1467" s="824">
        <v>165189.2494</v>
      </c>
      <c r="M1467" s="824">
        <v>289081.1863</v>
      </c>
      <c r="N1467" s="824">
        <v>203539.0534</v>
      </c>
      <c r="O1467" s="824">
        <v>356193.34350000002</v>
      </c>
      <c r="P1467" s="824">
        <v>242157.46909999999</v>
      </c>
      <c r="Q1467" s="824">
        <v>423775.5711</v>
      </c>
      <c r="R1467" s="824">
        <v>267100.77679999999</v>
      </c>
      <c r="S1467" s="824">
        <v>467426.35930000001</v>
      </c>
      <c r="T1467" s="824">
        <v>290789.20299999998</v>
      </c>
      <c r="U1467" s="824">
        <v>508881.1053</v>
      </c>
    </row>
    <row r="1468" spans="1:21" ht="14.5">
      <c r="A1468" s="823" t="s">
        <v>1187</v>
      </c>
      <c r="B1468" s="823" t="s">
        <v>378</v>
      </c>
      <c r="C1468" s="823" t="s">
        <v>387</v>
      </c>
      <c r="D1468" s="823" t="s">
        <v>498</v>
      </c>
      <c r="E1468" s="823" t="s">
        <v>389</v>
      </c>
      <c r="F1468" s="823" t="s">
        <v>1181</v>
      </c>
      <c r="G1468" s="823" t="s">
        <v>44</v>
      </c>
      <c r="H1468" s="824">
        <v>89922.791800000006</v>
      </c>
      <c r="I1468" s="824">
        <v>157364.88560000001</v>
      </c>
      <c r="J1468" s="824">
        <v>122157.78170000001</v>
      </c>
      <c r="K1468" s="824">
        <v>213776.11799999999</v>
      </c>
      <c r="L1468" s="824">
        <v>154302.98370000001</v>
      </c>
      <c r="M1468" s="824">
        <v>270030.22139999998</v>
      </c>
      <c r="N1468" s="824">
        <v>202971.64749999999</v>
      </c>
      <c r="O1468" s="824">
        <v>355200.38319999998</v>
      </c>
      <c r="P1468" s="824">
        <v>251121.74919999999</v>
      </c>
      <c r="Q1468" s="824">
        <v>439463.0612</v>
      </c>
      <c r="R1468" s="824">
        <v>282645.63709999999</v>
      </c>
      <c r="S1468" s="824">
        <v>494629.86489999999</v>
      </c>
      <c r="T1468" s="824">
        <v>313708.5809</v>
      </c>
      <c r="U1468" s="824">
        <v>548990.01659999997</v>
      </c>
    </row>
    <row r="1469" spans="1:21" ht="14.5">
      <c r="A1469" s="823" t="s">
        <v>1187</v>
      </c>
      <c r="B1469" s="823" t="s">
        <v>378</v>
      </c>
      <c r="C1469" s="823" t="s">
        <v>387</v>
      </c>
      <c r="D1469" s="823" t="s">
        <v>498</v>
      </c>
      <c r="E1469" s="823" t="s">
        <v>389</v>
      </c>
      <c r="F1469" s="823" t="s">
        <v>1182</v>
      </c>
      <c r="G1469" s="823" t="s">
        <v>21</v>
      </c>
      <c r="H1469" s="824">
        <v>101981.3299</v>
      </c>
      <c r="I1469" s="824">
        <v>163170.13029999999</v>
      </c>
      <c r="J1469" s="824">
        <v>142773.86189999999</v>
      </c>
      <c r="K1469" s="824">
        <v>228438.18239999999</v>
      </c>
      <c r="L1469" s="824">
        <v>183566.3939</v>
      </c>
      <c r="M1469" s="824">
        <v>293706.23469999997</v>
      </c>
      <c r="N1469" s="824">
        <v>244755.19190000001</v>
      </c>
      <c r="O1469" s="824">
        <v>391608.31290000002</v>
      </c>
      <c r="P1469" s="824">
        <v>305943.98989999999</v>
      </c>
      <c r="Q1469" s="824">
        <v>489510.391</v>
      </c>
      <c r="R1469" s="824">
        <v>346736.52189999999</v>
      </c>
      <c r="S1469" s="824">
        <v>554778.44330000004</v>
      </c>
      <c r="T1469" s="824">
        <v>387529.0539</v>
      </c>
      <c r="U1469" s="824">
        <v>620046.49529999995</v>
      </c>
    </row>
    <row r="1470" spans="1:21" ht="14.5">
      <c r="A1470" s="823" t="s">
        <v>1187</v>
      </c>
      <c r="B1470" s="823" t="s">
        <v>378</v>
      </c>
      <c r="C1470" s="823" t="s">
        <v>387</v>
      </c>
      <c r="D1470" s="823" t="s">
        <v>498</v>
      </c>
      <c r="E1470" s="823" t="s">
        <v>1116</v>
      </c>
      <c r="F1470" s="823" t="s">
        <v>1179</v>
      </c>
      <c r="G1470" s="823" t="s">
        <v>165</v>
      </c>
      <c r="H1470" s="824">
        <v>120261.69960000001</v>
      </c>
      <c r="I1470" s="824">
        <v>210457.9743</v>
      </c>
      <c r="J1470" s="824">
        <v>156532.59599999999</v>
      </c>
      <c r="K1470" s="824">
        <v>273932.04300000001</v>
      </c>
      <c r="L1470" s="824">
        <v>188396.671</v>
      </c>
      <c r="M1470" s="824">
        <v>329694.17420000001</v>
      </c>
      <c r="N1470" s="824">
        <v>226642.76939999999</v>
      </c>
      <c r="O1470" s="824">
        <v>396624.84649999999</v>
      </c>
      <c r="P1470" s="824">
        <v>267107.72560000001</v>
      </c>
      <c r="Q1470" s="824">
        <v>467438.51980000001</v>
      </c>
      <c r="R1470" s="824">
        <v>292825.0588</v>
      </c>
      <c r="S1470" s="824">
        <v>512443.8529</v>
      </c>
      <c r="T1470" s="824">
        <v>317761.47600000002</v>
      </c>
      <c r="U1470" s="824">
        <v>556082.58310000005</v>
      </c>
    </row>
    <row r="1471" spans="1:21" ht="14.5">
      <c r="A1471" s="823" t="s">
        <v>1187</v>
      </c>
      <c r="B1471" s="823" t="s">
        <v>378</v>
      </c>
      <c r="C1471" s="823" t="s">
        <v>387</v>
      </c>
      <c r="D1471" s="823" t="s">
        <v>498</v>
      </c>
      <c r="E1471" s="823" t="s">
        <v>1116</v>
      </c>
      <c r="F1471" s="823" t="s">
        <v>1180</v>
      </c>
      <c r="G1471" s="823" t="s">
        <v>19</v>
      </c>
      <c r="H1471" s="824">
        <v>105102.3245</v>
      </c>
      <c r="I1471" s="824">
        <v>183929.06779999999</v>
      </c>
      <c r="J1471" s="824">
        <v>138254.72089999999</v>
      </c>
      <c r="K1471" s="824">
        <v>241945.76149999999</v>
      </c>
      <c r="L1471" s="824">
        <v>168683.29579999999</v>
      </c>
      <c r="M1471" s="824">
        <v>295195.76760000002</v>
      </c>
      <c r="N1471" s="824">
        <v>207931.76930000001</v>
      </c>
      <c r="O1471" s="824">
        <v>363880.59620000003</v>
      </c>
      <c r="P1471" s="824">
        <v>247431.4754</v>
      </c>
      <c r="Q1471" s="824">
        <v>433005.08199999999</v>
      </c>
      <c r="R1471" s="824">
        <v>272944.62119999999</v>
      </c>
      <c r="S1471" s="824">
        <v>477653.087</v>
      </c>
      <c r="T1471" s="824">
        <v>297188.03830000001</v>
      </c>
      <c r="U1471" s="824">
        <v>520079.06709999999</v>
      </c>
    </row>
    <row r="1472" spans="1:21" ht="14.5">
      <c r="A1472" s="823" t="s">
        <v>1187</v>
      </c>
      <c r="B1472" s="823" t="s">
        <v>378</v>
      </c>
      <c r="C1472" s="823" t="s">
        <v>387</v>
      </c>
      <c r="D1472" s="823" t="s">
        <v>498</v>
      </c>
      <c r="E1472" s="823" t="s">
        <v>1116</v>
      </c>
      <c r="F1472" s="823" t="s">
        <v>1181</v>
      </c>
      <c r="G1472" s="823" t="s">
        <v>44</v>
      </c>
      <c r="H1472" s="824">
        <v>91625.170199999993</v>
      </c>
      <c r="I1472" s="824">
        <v>160344.04800000001</v>
      </c>
      <c r="J1472" s="824">
        <v>124425.62330000001</v>
      </c>
      <c r="K1472" s="824">
        <v>217744.84080000001</v>
      </c>
      <c r="L1472" s="824">
        <v>157133.51130000001</v>
      </c>
      <c r="M1472" s="824">
        <v>274983.64480000001</v>
      </c>
      <c r="N1472" s="824">
        <v>206660.14850000001</v>
      </c>
      <c r="O1472" s="824">
        <v>361655.2598</v>
      </c>
      <c r="P1472" s="824">
        <v>255652.18549999999</v>
      </c>
      <c r="Q1472" s="824">
        <v>447391.3247</v>
      </c>
      <c r="R1472" s="824">
        <v>287719.54369999998</v>
      </c>
      <c r="S1472" s="824">
        <v>503509.20130000002</v>
      </c>
      <c r="T1472" s="824">
        <v>319311.70169999998</v>
      </c>
      <c r="U1472" s="824">
        <v>558795.47790000006</v>
      </c>
    </row>
    <row r="1473" spans="1:21" ht="14.5">
      <c r="A1473" s="823" t="s">
        <v>1187</v>
      </c>
      <c r="B1473" s="823" t="s">
        <v>378</v>
      </c>
      <c r="C1473" s="823" t="s">
        <v>387</v>
      </c>
      <c r="D1473" s="823" t="s">
        <v>498</v>
      </c>
      <c r="E1473" s="823" t="s">
        <v>1116</v>
      </c>
      <c r="F1473" s="823" t="s">
        <v>1182</v>
      </c>
      <c r="G1473" s="823" t="s">
        <v>21</v>
      </c>
      <c r="H1473" s="824">
        <v>104222.1651</v>
      </c>
      <c r="I1473" s="824">
        <v>166755.46660000001</v>
      </c>
      <c r="J1473" s="824">
        <v>145911.03099999999</v>
      </c>
      <c r="K1473" s="824">
        <v>233457.6532</v>
      </c>
      <c r="L1473" s="824">
        <v>187599.89720000001</v>
      </c>
      <c r="M1473" s="824">
        <v>300159.83990000002</v>
      </c>
      <c r="N1473" s="824">
        <v>250133.19620000001</v>
      </c>
      <c r="O1473" s="824">
        <v>400213.11979999999</v>
      </c>
      <c r="P1473" s="824">
        <v>312666.4952</v>
      </c>
      <c r="Q1473" s="824">
        <v>500266.39970000001</v>
      </c>
      <c r="R1473" s="824">
        <v>354355.36129999999</v>
      </c>
      <c r="S1473" s="824">
        <v>566968.58640000003</v>
      </c>
      <c r="T1473" s="824">
        <v>396044.22720000002</v>
      </c>
      <c r="U1473" s="824">
        <v>633670.77300000004</v>
      </c>
    </row>
    <row r="1474" spans="1:21" ht="14.5">
      <c r="A1474" s="823" t="s">
        <v>1187</v>
      </c>
      <c r="B1474" s="823" t="s">
        <v>378</v>
      </c>
      <c r="C1474" s="823" t="s">
        <v>387</v>
      </c>
      <c r="D1474" s="823" t="s">
        <v>498</v>
      </c>
      <c r="E1474" s="823" t="s">
        <v>754</v>
      </c>
      <c r="F1474" s="823" t="s">
        <v>1179</v>
      </c>
      <c r="G1474" s="823" t="s">
        <v>165</v>
      </c>
      <c r="H1474" s="824">
        <v>119013.6007</v>
      </c>
      <c r="I1474" s="824">
        <v>208273.8014</v>
      </c>
      <c r="J1474" s="824">
        <v>154949.96049999999</v>
      </c>
      <c r="K1474" s="824">
        <v>271162.43099999998</v>
      </c>
      <c r="L1474" s="824">
        <v>186520.68580000001</v>
      </c>
      <c r="M1474" s="824">
        <v>326411.20010000002</v>
      </c>
      <c r="N1474" s="824">
        <v>224432.91149999999</v>
      </c>
      <c r="O1474" s="824">
        <v>392757.59519999998</v>
      </c>
      <c r="P1474" s="824">
        <v>264534.1556</v>
      </c>
      <c r="Q1474" s="824">
        <v>462934.77220000001</v>
      </c>
      <c r="R1474" s="824">
        <v>290017.2904</v>
      </c>
      <c r="S1474" s="824">
        <v>507530.25839999999</v>
      </c>
      <c r="T1474" s="824">
        <v>314747.34740000003</v>
      </c>
      <c r="U1474" s="824">
        <v>550807.85800000001</v>
      </c>
    </row>
    <row r="1475" spans="1:21" ht="14.5">
      <c r="A1475" s="823" t="s">
        <v>1187</v>
      </c>
      <c r="B1475" s="823" t="s">
        <v>378</v>
      </c>
      <c r="C1475" s="823" t="s">
        <v>387</v>
      </c>
      <c r="D1475" s="823" t="s">
        <v>498</v>
      </c>
      <c r="E1475" s="823" t="s">
        <v>754</v>
      </c>
      <c r="F1475" s="823" t="s">
        <v>1180</v>
      </c>
      <c r="G1475" s="823" t="s">
        <v>19</v>
      </c>
      <c r="H1475" s="824">
        <v>103854.22560000001</v>
      </c>
      <c r="I1475" s="824">
        <v>181744.89490000001</v>
      </c>
      <c r="J1475" s="824">
        <v>136672.08540000001</v>
      </c>
      <c r="K1475" s="824">
        <v>239176.14939999999</v>
      </c>
      <c r="L1475" s="824">
        <v>166807.31049999999</v>
      </c>
      <c r="M1475" s="824">
        <v>291912.79359999998</v>
      </c>
      <c r="N1475" s="824">
        <v>205721.91140000001</v>
      </c>
      <c r="O1475" s="824">
        <v>360013.34490000003</v>
      </c>
      <c r="P1475" s="824">
        <v>244857.90539999999</v>
      </c>
      <c r="Q1475" s="824">
        <v>428501.33439999999</v>
      </c>
      <c r="R1475" s="824">
        <v>270136.85279999999</v>
      </c>
      <c r="S1475" s="824">
        <v>472739.49239999999</v>
      </c>
      <c r="T1475" s="824">
        <v>294173.90970000002</v>
      </c>
      <c r="U1475" s="824">
        <v>514804.342</v>
      </c>
    </row>
    <row r="1476" spans="1:21" ht="14.5">
      <c r="A1476" s="823" t="s">
        <v>1187</v>
      </c>
      <c r="B1476" s="823" t="s">
        <v>378</v>
      </c>
      <c r="C1476" s="823" t="s">
        <v>387</v>
      </c>
      <c r="D1476" s="823" t="s">
        <v>498</v>
      </c>
      <c r="E1476" s="823" t="s">
        <v>754</v>
      </c>
      <c r="F1476" s="823" t="s">
        <v>1181</v>
      </c>
      <c r="G1476" s="823" t="s">
        <v>44</v>
      </c>
      <c r="H1476" s="824">
        <v>90372.027700000006</v>
      </c>
      <c r="I1476" s="824">
        <v>158151.04860000001</v>
      </c>
      <c r="J1476" s="824">
        <v>122671.22380000001</v>
      </c>
      <c r="K1476" s="824">
        <v>214674.6416</v>
      </c>
      <c r="L1476" s="824">
        <v>154877.8548</v>
      </c>
      <c r="M1476" s="824">
        <v>271036.24589999998</v>
      </c>
      <c r="N1476" s="824">
        <v>203652.60639999999</v>
      </c>
      <c r="O1476" s="824">
        <v>356392.0613</v>
      </c>
      <c r="P1476" s="824">
        <v>251892.7579</v>
      </c>
      <c r="Q1476" s="824">
        <v>440812.32640000002</v>
      </c>
      <c r="R1476" s="824">
        <v>283458.859</v>
      </c>
      <c r="S1476" s="824">
        <v>496053.00329999998</v>
      </c>
      <c r="T1476" s="824">
        <v>314549.76000000001</v>
      </c>
      <c r="U1476" s="824">
        <v>550462.08010000002</v>
      </c>
    </row>
    <row r="1477" spans="1:21" ht="14.5">
      <c r="A1477" s="823" t="s">
        <v>1187</v>
      </c>
      <c r="B1477" s="823" t="s">
        <v>378</v>
      </c>
      <c r="C1477" s="823" t="s">
        <v>387</v>
      </c>
      <c r="D1477" s="823" t="s">
        <v>498</v>
      </c>
      <c r="E1477" s="823" t="s">
        <v>754</v>
      </c>
      <c r="F1477" s="823" t="s">
        <v>1182</v>
      </c>
      <c r="G1477" s="823" t="s">
        <v>21</v>
      </c>
      <c r="H1477" s="824">
        <v>103161.29459999999</v>
      </c>
      <c r="I1477" s="824">
        <v>165058.07380000001</v>
      </c>
      <c r="J1477" s="824">
        <v>144425.81229999999</v>
      </c>
      <c r="K1477" s="824">
        <v>231081.30319999999</v>
      </c>
      <c r="L1477" s="824">
        <v>185690.3302</v>
      </c>
      <c r="M1477" s="824">
        <v>297104.53279999999</v>
      </c>
      <c r="N1477" s="824">
        <v>247587.10690000001</v>
      </c>
      <c r="O1477" s="824">
        <v>396139.37699999998</v>
      </c>
      <c r="P1477" s="824">
        <v>309483.8836</v>
      </c>
      <c r="Q1477" s="824">
        <v>495174.22120000003</v>
      </c>
      <c r="R1477" s="824">
        <v>350748.40149999998</v>
      </c>
      <c r="S1477" s="824">
        <v>561197.45070000004</v>
      </c>
      <c r="T1477" s="824">
        <v>392012.91930000001</v>
      </c>
      <c r="U1477" s="824">
        <v>627220.68019999994</v>
      </c>
    </row>
    <row r="1478" spans="1:21" ht="14.5">
      <c r="A1478" s="823" t="s">
        <v>1187</v>
      </c>
      <c r="B1478" s="823" t="s">
        <v>378</v>
      </c>
      <c r="C1478" s="823" t="s">
        <v>387</v>
      </c>
      <c r="D1478" s="823" t="s">
        <v>498</v>
      </c>
      <c r="E1478" s="823" t="s">
        <v>1117</v>
      </c>
      <c r="F1478" s="823" t="s">
        <v>1179</v>
      </c>
      <c r="G1478" s="823" t="s">
        <v>165</v>
      </c>
      <c r="H1478" s="824">
        <v>119637.6502</v>
      </c>
      <c r="I1478" s="824">
        <v>209365.8878</v>
      </c>
      <c r="J1478" s="824">
        <v>155741.27830000001</v>
      </c>
      <c r="K1478" s="824">
        <v>272547.23700000002</v>
      </c>
      <c r="L1478" s="824">
        <v>187458.6784</v>
      </c>
      <c r="M1478" s="824">
        <v>328052.68719999999</v>
      </c>
      <c r="N1478" s="824">
        <v>225537.84049999999</v>
      </c>
      <c r="O1478" s="824">
        <v>394691.22080000001</v>
      </c>
      <c r="P1478" s="824">
        <v>265820.94050000003</v>
      </c>
      <c r="Q1478" s="824">
        <v>465186.64600000001</v>
      </c>
      <c r="R1478" s="824">
        <v>291421.17460000003</v>
      </c>
      <c r="S1478" s="824">
        <v>509987.05560000002</v>
      </c>
      <c r="T1478" s="824">
        <v>316254.4117</v>
      </c>
      <c r="U1478" s="824">
        <v>553445.22050000005</v>
      </c>
    </row>
    <row r="1479" spans="1:21" ht="14.5">
      <c r="A1479" s="823" t="s">
        <v>1187</v>
      </c>
      <c r="B1479" s="823" t="s">
        <v>378</v>
      </c>
      <c r="C1479" s="823" t="s">
        <v>387</v>
      </c>
      <c r="D1479" s="823" t="s">
        <v>498</v>
      </c>
      <c r="E1479" s="823" t="s">
        <v>1117</v>
      </c>
      <c r="F1479" s="823" t="s">
        <v>1180</v>
      </c>
      <c r="G1479" s="823" t="s">
        <v>19</v>
      </c>
      <c r="H1479" s="824">
        <v>104478.27499999999</v>
      </c>
      <c r="I1479" s="824">
        <v>182836.98130000001</v>
      </c>
      <c r="J1479" s="824">
        <v>137463.4031</v>
      </c>
      <c r="K1479" s="824">
        <v>240560.95550000001</v>
      </c>
      <c r="L1479" s="824">
        <v>167745.30319999999</v>
      </c>
      <c r="M1479" s="824">
        <v>293554.2806</v>
      </c>
      <c r="N1479" s="824">
        <v>206826.84030000001</v>
      </c>
      <c r="O1479" s="824">
        <v>361946.9706</v>
      </c>
      <c r="P1479" s="824">
        <v>246144.69039999999</v>
      </c>
      <c r="Q1479" s="824">
        <v>430753.20819999999</v>
      </c>
      <c r="R1479" s="824">
        <v>271540.73690000002</v>
      </c>
      <c r="S1479" s="824">
        <v>475196.28960000002</v>
      </c>
      <c r="T1479" s="824">
        <v>295680.97399999999</v>
      </c>
      <c r="U1479" s="824">
        <v>517441.7046</v>
      </c>
    </row>
    <row r="1480" spans="1:21" ht="14.5">
      <c r="A1480" s="823" t="s">
        <v>1187</v>
      </c>
      <c r="B1480" s="823" t="s">
        <v>378</v>
      </c>
      <c r="C1480" s="823" t="s">
        <v>387</v>
      </c>
      <c r="D1480" s="823" t="s">
        <v>498</v>
      </c>
      <c r="E1480" s="823" t="s">
        <v>1117</v>
      </c>
      <c r="F1480" s="823" t="s">
        <v>1181</v>
      </c>
      <c r="G1480" s="823" t="s">
        <v>44</v>
      </c>
      <c r="H1480" s="824">
        <v>90998.599000000002</v>
      </c>
      <c r="I1480" s="824">
        <v>159247.54819999999</v>
      </c>
      <c r="J1480" s="824">
        <v>123548.42359999999</v>
      </c>
      <c r="K1480" s="824">
        <v>216209.74119999999</v>
      </c>
      <c r="L1480" s="824">
        <v>156005.68309999999</v>
      </c>
      <c r="M1480" s="824">
        <v>273009.94530000002</v>
      </c>
      <c r="N1480" s="824">
        <v>205156.3774</v>
      </c>
      <c r="O1480" s="824">
        <v>359023.6605</v>
      </c>
      <c r="P1480" s="824">
        <v>253772.47169999999</v>
      </c>
      <c r="Q1480" s="824">
        <v>444101.82559999998</v>
      </c>
      <c r="R1480" s="824">
        <v>285589.20130000002</v>
      </c>
      <c r="S1480" s="824">
        <v>499781.10230000003</v>
      </c>
      <c r="T1480" s="824">
        <v>316930.73080000002</v>
      </c>
      <c r="U1480" s="824">
        <v>554628.77899999998</v>
      </c>
    </row>
    <row r="1481" spans="1:21" ht="14.5">
      <c r="A1481" s="823" t="s">
        <v>1187</v>
      </c>
      <c r="B1481" s="823" t="s">
        <v>378</v>
      </c>
      <c r="C1481" s="823" t="s">
        <v>387</v>
      </c>
      <c r="D1481" s="823" t="s">
        <v>498</v>
      </c>
      <c r="E1481" s="823" t="s">
        <v>1117</v>
      </c>
      <c r="F1481" s="823" t="s">
        <v>1182</v>
      </c>
      <c r="G1481" s="823" t="s">
        <v>21</v>
      </c>
      <c r="H1481" s="824">
        <v>103691.7298</v>
      </c>
      <c r="I1481" s="824">
        <v>165906.77009999999</v>
      </c>
      <c r="J1481" s="824">
        <v>145168.42170000001</v>
      </c>
      <c r="K1481" s="824">
        <v>232269.47820000001</v>
      </c>
      <c r="L1481" s="824">
        <v>186645.11369999999</v>
      </c>
      <c r="M1481" s="824">
        <v>298632.1863</v>
      </c>
      <c r="N1481" s="824">
        <v>248860.15160000001</v>
      </c>
      <c r="O1481" s="824">
        <v>398176.24839999998</v>
      </c>
      <c r="P1481" s="824">
        <v>311075.18949999998</v>
      </c>
      <c r="Q1481" s="824">
        <v>497720.31040000002</v>
      </c>
      <c r="R1481" s="824">
        <v>352551.88130000001</v>
      </c>
      <c r="S1481" s="824">
        <v>564083.01859999995</v>
      </c>
      <c r="T1481" s="824">
        <v>394028.57329999999</v>
      </c>
      <c r="U1481" s="824">
        <v>630445.72660000005</v>
      </c>
    </row>
    <row r="1482" spans="1:21" ht="14.5">
      <c r="A1482" s="823" t="s">
        <v>1187</v>
      </c>
      <c r="B1482" s="823" t="s">
        <v>378</v>
      </c>
      <c r="C1482" s="823" t="s">
        <v>387</v>
      </c>
      <c r="D1482" s="823" t="s">
        <v>498</v>
      </c>
      <c r="E1482" s="823" t="s">
        <v>1118</v>
      </c>
      <c r="F1482" s="823" t="s">
        <v>1179</v>
      </c>
      <c r="G1482" s="823" t="s">
        <v>165</v>
      </c>
      <c r="H1482" s="824">
        <v>120284.86199999999</v>
      </c>
      <c r="I1482" s="824">
        <v>210498.50870000001</v>
      </c>
      <c r="J1482" s="824">
        <v>156602.32999999999</v>
      </c>
      <c r="K1482" s="824">
        <v>274054.07740000001</v>
      </c>
      <c r="L1482" s="824">
        <v>188507.82990000001</v>
      </c>
      <c r="M1482" s="824">
        <v>329888.7023</v>
      </c>
      <c r="N1482" s="824">
        <v>226820.8792</v>
      </c>
      <c r="O1482" s="824">
        <v>396936.53879999998</v>
      </c>
      <c r="P1482" s="824">
        <v>267346.77669999999</v>
      </c>
      <c r="Q1482" s="824">
        <v>467856.8591</v>
      </c>
      <c r="R1482" s="824">
        <v>293099.9656</v>
      </c>
      <c r="S1482" s="824">
        <v>512924.93979999999</v>
      </c>
      <c r="T1482" s="824">
        <v>318090.73629999999</v>
      </c>
      <c r="U1482" s="824">
        <v>556658.78839999996</v>
      </c>
    </row>
    <row r="1483" spans="1:21" ht="14.5">
      <c r="A1483" s="823" t="s">
        <v>1187</v>
      </c>
      <c r="B1483" s="823" t="s">
        <v>378</v>
      </c>
      <c r="C1483" s="823" t="s">
        <v>387</v>
      </c>
      <c r="D1483" s="823" t="s">
        <v>498</v>
      </c>
      <c r="E1483" s="823" t="s">
        <v>1118</v>
      </c>
      <c r="F1483" s="823" t="s">
        <v>1180</v>
      </c>
      <c r="G1483" s="823" t="s">
        <v>19</v>
      </c>
      <c r="H1483" s="824">
        <v>104973.8933</v>
      </c>
      <c r="I1483" s="824">
        <v>183704.31340000001</v>
      </c>
      <c r="J1483" s="824">
        <v>138141.67619999999</v>
      </c>
      <c r="K1483" s="824">
        <v>241747.93340000001</v>
      </c>
      <c r="L1483" s="824">
        <v>168597.32120000001</v>
      </c>
      <c r="M1483" s="824">
        <v>295045.31199999998</v>
      </c>
      <c r="N1483" s="824">
        <v>207922.76930000001</v>
      </c>
      <c r="O1483" s="824">
        <v>363864.84629999998</v>
      </c>
      <c r="P1483" s="824">
        <v>247473.76420000001</v>
      </c>
      <c r="Q1483" s="824">
        <v>433079.08720000001</v>
      </c>
      <c r="R1483" s="824">
        <v>273020.72360000003</v>
      </c>
      <c r="S1483" s="824">
        <v>477786.26640000002</v>
      </c>
      <c r="T1483" s="824">
        <v>297311.56439999997</v>
      </c>
      <c r="U1483" s="824">
        <v>520295.2377</v>
      </c>
    </row>
    <row r="1484" spans="1:21" ht="14.5">
      <c r="A1484" s="823" t="s">
        <v>1187</v>
      </c>
      <c r="B1484" s="823" t="s">
        <v>378</v>
      </c>
      <c r="C1484" s="823" t="s">
        <v>387</v>
      </c>
      <c r="D1484" s="823" t="s">
        <v>498</v>
      </c>
      <c r="E1484" s="823" t="s">
        <v>1118</v>
      </c>
      <c r="F1484" s="823" t="s">
        <v>1181</v>
      </c>
      <c r="G1484" s="823" t="s">
        <v>44</v>
      </c>
      <c r="H1484" s="824">
        <v>91357.201400000005</v>
      </c>
      <c r="I1484" s="824">
        <v>159875.10250000001</v>
      </c>
      <c r="J1484" s="824">
        <v>124011.9708</v>
      </c>
      <c r="K1484" s="824">
        <v>217020.94889999999</v>
      </c>
      <c r="L1484" s="824">
        <v>156573.24960000001</v>
      </c>
      <c r="M1484" s="824">
        <v>274003.18660000002</v>
      </c>
      <c r="N1484" s="824">
        <v>205884.6208</v>
      </c>
      <c r="O1484" s="824">
        <v>360298.08630000002</v>
      </c>
      <c r="P1484" s="824">
        <v>254656.0459</v>
      </c>
      <c r="Q1484" s="824">
        <v>445648.08039999998</v>
      </c>
      <c r="R1484" s="824">
        <v>286570.38939999999</v>
      </c>
      <c r="S1484" s="824">
        <v>501498.1814</v>
      </c>
      <c r="T1484" s="824">
        <v>318004.78080000001</v>
      </c>
      <c r="U1484" s="824">
        <v>556508.3665</v>
      </c>
    </row>
    <row r="1485" spans="1:21" ht="14.5">
      <c r="A1485" s="823" t="s">
        <v>1187</v>
      </c>
      <c r="B1485" s="823" t="s">
        <v>378</v>
      </c>
      <c r="C1485" s="823" t="s">
        <v>387</v>
      </c>
      <c r="D1485" s="823" t="s">
        <v>498</v>
      </c>
      <c r="E1485" s="823" t="s">
        <v>1118</v>
      </c>
      <c r="F1485" s="823" t="s">
        <v>1182</v>
      </c>
      <c r="G1485" s="823" t="s">
        <v>21</v>
      </c>
      <c r="H1485" s="824">
        <v>104261.8631</v>
      </c>
      <c r="I1485" s="824">
        <v>166818.9834</v>
      </c>
      <c r="J1485" s="824">
        <v>145966.60829999999</v>
      </c>
      <c r="K1485" s="824">
        <v>233546.57680000001</v>
      </c>
      <c r="L1485" s="824">
        <v>187671.3536</v>
      </c>
      <c r="M1485" s="824">
        <v>300274.17019999999</v>
      </c>
      <c r="N1485" s="824">
        <v>250228.47150000001</v>
      </c>
      <c r="O1485" s="824">
        <v>400365.56020000001</v>
      </c>
      <c r="P1485" s="824">
        <v>312785.58929999999</v>
      </c>
      <c r="Q1485" s="824">
        <v>500456.95020000002</v>
      </c>
      <c r="R1485" s="824">
        <v>354490.3346</v>
      </c>
      <c r="S1485" s="824">
        <v>567184.54370000004</v>
      </c>
      <c r="T1485" s="824">
        <v>396195.0797</v>
      </c>
      <c r="U1485" s="824">
        <v>633912.13710000005</v>
      </c>
    </row>
    <row r="1486" spans="1:21" ht="14.5">
      <c r="A1486" s="823" t="s">
        <v>1187</v>
      </c>
      <c r="B1486" s="823" t="s">
        <v>378</v>
      </c>
      <c r="C1486" s="823" t="s">
        <v>390</v>
      </c>
      <c r="D1486" s="823" t="s">
        <v>507</v>
      </c>
      <c r="E1486" s="823" t="s">
        <v>442</v>
      </c>
      <c r="F1486" s="823" t="s">
        <v>1179</v>
      </c>
      <c r="G1486" s="823" t="s">
        <v>165</v>
      </c>
      <c r="H1486" s="824">
        <v>114529.43859999999</v>
      </c>
      <c r="I1486" s="824">
        <v>200426.5177</v>
      </c>
      <c r="J1486" s="824">
        <v>149062.06150000001</v>
      </c>
      <c r="K1486" s="824">
        <v>260858.60759999999</v>
      </c>
      <c r="L1486" s="824">
        <v>179398.93669999999</v>
      </c>
      <c r="M1486" s="824">
        <v>313948.13939999999</v>
      </c>
      <c r="N1486" s="824">
        <v>215807.85200000001</v>
      </c>
      <c r="O1486" s="824">
        <v>377663.74119999999</v>
      </c>
      <c r="P1486" s="824">
        <v>254331.39610000001</v>
      </c>
      <c r="Q1486" s="824">
        <v>445079.94329999998</v>
      </c>
      <c r="R1486" s="824">
        <v>278815.5576</v>
      </c>
      <c r="S1486" s="824">
        <v>487927.22570000001</v>
      </c>
      <c r="T1486" s="824">
        <v>302551.58529999998</v>
      </c>
      <c r="U1486" s="824">
        <v>529465.27430000005</v>
      </c>
    </row>
    <row r="1487" spans="1:21" ht="14.5">
      <c r="A1487" s="823" t="s">
        <v>1187</v>
      </c>
      <c r="B1487" s="823" t="s">
        <v>378</v>
      </c>
      <c r="C1487" s="823" t="s">
        <v>390</v>
      </c>
      <c r="D1487" s="823" t="s">
        <v>507</v>
      </c>
      <c r="E1487" s="823" t="s">
        <v>442</v>
      </c>
      <c r="F1487" s="823" t="s">
        <v>1180</v>
      </c>
      <c r="G1487" s="823" t="s">
        <v>19</v>
      </c>
      <c r="H1487" s="824">
        <v>100128.0324</v>
      </c>
      <c r="I1487" s="824">
        <v>175224.05679999999</v>
      </c>
      <c r="J1487" s="824">
        <v>131698.0802</v>
      </c>
      <c r="K1487" s="824">
        <v>230471.64050000001</v>
      </c>
      <c r="L1487" s="824">
        <v>160671.23060000001</v>
      </c>
      <c r="M1487" s="824">
        <v>281174.65350000001</v>
      </c>
      <c r="N1487" s="824">
        <v>198032.40210000001</v>
      </c>
      <c r="O1487" s="824">
        <v>346556.70370000001</v>
      </c>
      <c r="P1487" s="824">
        <v>235638.95869999999</v>
      </c>
      <c r="Q1487" s="824">
        <v>412368.1777</v>
      </c>
      <c r="R1487" s="824">
        <v>259929.14199999999</v>
      </c>
      <c r="S1487" s="824">
        <v>454875.99849999999</v>
      </c>
      <c r="T1487" s="824">
        <v>283006.81969999999</v>
      </c>
      <c r="U1487" s="824">
        <v>495261.93459999998</v>
      </c>
    </row>
    <row r="1488" spans="1:21" ht="14.5">
      <c r="A1488" s="823" t="s">
        <v>1187</v>
      </c>
      <c r="B1488" s="823" t="s">
        <v>378</v>
      </c>
      <c r="C1488" s="823" t="s">
        <v>390</v>
      </c>
      <c r="D1488" s="823" t="s">
        <v>507</v>
      </c>
      <c r="E1488" s="823" t="s">
        <v>442</v>
      </c>
      <c r="F1488" s="823" t="s">
        <v>1181</v>
      </c>
      <c r="G1488" s="823" t="s">
        <v>44</v>
      </c>
      <c r="H1488" s="824">
        <v>87325.870999999999</v>
      </c>
      <c r="I1488" s="824">
        <v>152820.27420000001</v>
      </c>
      <c r="J1488" s="824">
        <v>118599.0851</v>
      </c>
      <c r="K1488" s="824">
        <v>207548.399</v>
      </c>
      <c r="L1488" s="824">
        <v>149784.36249999999</v>
      </c>
      <c r="M1488" s="824">
        <v>262122.63440000001</v>
      </c>
      <c r="N1488" s="824">
        <v>197003.84340000001</v>
      </c>
      <c r="O1488" s="824">
        <v>344756.72600000002</v>
      </c>
      <c r="P1488" s="824">
        <v>243715.45430000001</v>
      </c>
      <c r="Q1488" s="824">
        <v>426502.04499999998</v>
      </c>
      <c r="R1488" s="824">
        <v>274292.22820000001</v>
      </c>
      <c r="S1488" s="824">
        <v>480011.39929999999</v>
      </c>
      <c r="T1488" s="824">
        <v>304417.56209999998</v>
      </c>
      <c r="U1488" s="824">
        <v>532730.73369999998</v>
      </c>
    </row>
    <row r="1489" spans="1:21" ht="14.5">
      <c r="A1489" s="823" t="s">
        <v>1187</v>
      </c>
      <c r="B1489" s="823" t="s">
        <v>378</v>
      </c>
      <c r="C1489" s="823" t="s">
        <v>390</v>
      </c>
      <c r="D1489" s="823" t="s">
        <v>507</v>
      </c>
      <c r="E1489" s="823" t="s">
        <v>442</v>
      </c>
      <c r="F1489" s="823" t="s">
        <v>1182</v>
      </c>
      <c r="G1489" s="823" t="s">
        <v>21</v>
      </c>
      <c r="H1489" s="824">
        <v>99249.754199999996</v>
      </c>
      <c r="I1489" s="824">
        <v>158799.60920000001</v>
      </c>
      <c r="J1489" s="824">
        <v>138949.65590000001</v>
      </c>
      <c r="K1489" s="824">
        <v>222319.45269999999</v>
      </c>
      <c r="L1489" s="824">
        <v>178649.5576</v>
      </c>
      <c r="M1489" s="824">
        <v>285839.29639999999</v>
      </c>
      <c r="N1489" s="824">
        <v>238199.41010000001</v>
      </c>
      <c r="O1489" s="824">
        <v>381119.06180000002</v>
      </c>
      <c r="P1489" s="824">
        <v>297749.26260000002</v>
      </c>
      <c r="Q1489" s="824">
        <v>476398.8272</v>
      </c>
      <c r="R1489" s="824">
        <v>337449.1643</v>
      </c>
      <c r="S1489" s="824">
        <v>539918.67099999997</v>
      </c>
      <c r="T1489" s="824">
        <v>377149.06599999999</v>
      </c>
      <c r="U1489" s="824">
        <v>603438.51459999999</v>
      </c>
    </row>
    <row r="1490" spans="1:21" ht="14.5">
      <c r="A1490" s="823" t="s">
        <v>1187</v>
      </c>
      <c r="B1490" s="823" t="s">
        <v>378</v>
      </c>
      <c r="C1490" s="823" t="s">
        <v>390</v>
      </c>
      <c r="D1490" s="823" t="s">
        <v>507</v>
      </c>
      <c r="E1490" s="823" t="s">
        <v>1119</v>
      </c>
      <c r="F1490" s="823" t="s">
        <v>1179</v>
      </c>
      <c r="G1490" s="823" t="s">
        <v>165</v>
      </c>
      <c r="H1490" s="824">
        <v>111409.1879</v>
      </c>
      <c r="I1490" s="824">
        <v>194966.07889999999</v>
      </c>
      <c r="J1490" s="824">
        <v>145105.46799999999</v>
      </c>
      <c r="K1490" s="824">
        <v>253934.56899999999</v>
      </c>
      <c r="L1490" s="824">
        <v>174708.9682</v>
      </c>
      <c r="M1490" s="824">
        <v>305740.69429999997</v>
      </c>
      <c r="N1490" s="824">
        <v>210283.20069999999</v>
      </c>
      <c r="O1490" s="824">
        <v>367995.60139999999</v>
      </c>
      <c r="P1490" s="824">
        <v>247897.46340000001</v>
      </c>
      <c r="Q1490" s="824">
        <v>433820.56089999998</v>
      </c>
      <c r="R1490" s="824">
        <v>271796.12849999999</v>
      </c>
      <c r="S1490" s="824">
        <v>475643.22470000002</v>
      </c>
      <c r="T1490" s="824">
        <v>295016.2548</v>
      </c>
      <c r="U1490" s="824">
        <v>516278.44579999999</v>
      </c>
    </row>
    <row r="1491" spans="1:21" ht="14.5">
      <c r="A1491" s="823" t="s">
        <v>1187</v>
      </c>
      <c r="B1491" s="823" t="s">
        <v>378</v>
      </c>
      <c r="C1491" s="823" t="s">
        <v>390</v>
      </c>
      <c r="D1491" s="823" t="s">
        <v>507</v>
      </c>
      <c r="E1491" s="823" t="s">
        <v>1119</v>
      </c>
      <c r="F1491" s="823" t="s">
        <v>1180</v>
      </c>
      <c r="G1491" s="823" t="s">
        <v>19</v>
      </c>
      <c r="H1491" s="824">
        <v>97007.781700000007</v>
      </c>
      <c r="I1491" s="824">
        <v>169763.61799999999</v>
      </c>
      <c r="J1491" s="824">
        <v>127741.4869</v>
      </c>
      <c r="K1491" s="824">
        <v>223547.60200000001</v>
      </c>
      <c r="L1491" s="824">
        <v>155981.26190000001</v>
      </c>
      <c r="M1491" s="824">
        <v>272967.2084</v>
      </c>
      <c r="N1491" s="824">
        <v>192507.75080000001</v>
      </c>
      <c r="O1491" s="824">
        <v>336888.56390000001</v>
      </c>
      <c r="P1491" s="824">
        <v>229205.02600000001</v>
      </c>
      <c r="Q1491" s="824">
        <v>401108.7953</v>
      </c>
      <c r="R1491" s="824">
        <v>252909.71290000001</v>
      </c>
      <c r="S1491" s="824">
        <v>442591.9975</v>
      </c>
      <c r="T1491" s="824">
        <v>275471.48910000001</v>
      </c>
      <c r="U1491" s="824">
        <v>482075.10609999998</v>
      </c>
    </row>
    <row r="1492" spans="1:21" ht="14.5">
      <c r="A1492" s="823" t="s">
        <v>1187</v>
      </c>
      <c r="B1492" s="823" t="s">
        <v>378</v>
      </c>
      <c r="C1492" s="823" t="s">
        <v>390</v>
      </c>
      <c r="D1492" s="823" t="s">
        <v>507</v>
      </c>
      <c r="E1492" s="823" t="s">
        <v>1119</v>
      </c>
      <c r="F1492" s="823" t="s">
        <v>1181</v>
      </c>
      <c r="G1492" s="823" t="s">
        <v>44</v>
      </c>
      <c r="H1492" s="824">
        <v>84193.010899999994</v>
      </c>
      <c r="I1492" s="824">
        <v>147337.76920000001</v>
      </c>
      <c r="J1492" s="824">
        <v>114213.08100000001</v>
      </c>
      <c r="K1492" s="824">
        <v>199872.89189999999</v>
      </c>
      <c r="L1492" s="824">
        <v>144145.2144</v>
      </c>
      <c r="M1492" s="824">
        <v>252254.12520000001</v>
      </c>
      <c r="N1492" s="824">
        <v>189484.97930000001</v>
      </c>
      <c r="O1492" s="824">
        <v>331598.71370000002</v>
      </c>
      <c r="P1492" s="824">
        <v>234316.87409999999</v>
      </c>
      <c r="Q1492" s="824">
        <v>410054.52960000001</v>
      </c>
      <c r="R1492" s="824">
        <v>263640.50400000002</v>
      </c>
      <c r="S1492" s="824">
        <v>461370.88199999998</v>
      </c>
      <c r="T1492" s="824">
        <v>292512.69380000001</v>
      </c>
      <c r="U1492" s="824">
        <v>511897.21429999999</v>
      </c>
    </row>
    <row r="1493" spans="1:21" ht="14.5">
      <c r="A1493" s="823" t="s">
        <v>1187</v>
      </c>
      <c r="B1493" s="823" t="s">
        <v>378</v>
      </c>
      <c r="C1493" s="823" t="s">
        <v>390</v>
      </c>
      <c r="D1493" s="823" t="s">
        <v>507</v>
      </c>
      <c r="E1493" s="823" t="s">
        <v>1119</v>
      </c>
      <c r="F1493" s="823" t="s">
        <v>1182</v>
      </c>
      <c r="G1493" s="823" t="s">
        <v>21</v>
      </c>
      <c r="H1493" s="824">
        <v>96597.574800000002</v>
      </c>
      <c r="I1493" s="824">
        <v>154556.122</v>
      </c>
      <c r="J1493" s="824">
        <v>135236.60459999999</v>
      </c>
      <c r="K1493" s="824">
        <v>216378.57070000001</v>
      </c>
      <c r="L1493" s="824">
        <v>173875.63449999999</v>
      </c>
      <c r="M1493" s="824">
        <v>278201.01949999999</v>
      </c>
      <c r="N1493" s="824">
        <v>231834.17939999999</v>
      </c>
      <c r="O1493" s="824">
        <v>370934.69260000001</v>
      </c>
      <c r="P1493" s="824">
        <v>289792.7243</v>
      </c>
      <c r="Q1493" s="824">
        <v>463668.36570000002</v>
      </c>
      <c r="R1493" s="824">
        <v>328431.75420000002</v>
      </c>
      <c r="S1493" s="824">
        <v>525490.81460000004</v>
      </c>
      <c r="T1493" s="824">
        <v>367070.78409999999</v>
      </c>
      <c r="U1493" s="824">
        <v>587313.26329999999</v>
      </c>
    </row>
    <row r="1494" spans="1:21" ht="14.5">
      <c r="A1494" s="823" t="s">
        <v>1187</v>
      </c>
      <c r="B1494" s="823" t="s">
        <v>378</v>
      </c>
      <c r="C1494" s="823" t="s">
        <v>390</v>
      </c>
      <c r="D1494" s="823" t="s">
        <v>507</v>
      </c>
      <c r="E1494" s="823" t="s">
        <v>391</v>
      </c>
      <c r="F1494" s="823" t="s">
        <v>1179</v>
      </c>
      <c r="G1494" s="823" t="s">
        <v>165</v>
      </c>
      <c r="H1494" s="824">
        <v>115708.05009999999</v>
      </c>
      <c r="I1494" s="824">
        <v>202489.08749999999</v>
      </c>
      <c r="J1494" s="824">
        <v>150435.4952</v>
      </c>
      <c r="K1494" s="824">
        <v>263262.1165</v>
      </c>
      <c r="L1494" s="824">
        <v>180941.44529999999</v>
      </c>
      <c r="M1494" s="824">
        <v>316647.52919999999</v>
      </c>
      <c r="N1494" s="824">
        <v>217483.38039999999</v>
      </c>
      <c r="O1494" s="824">
        <v>380595.91570000001</v>
      </c>
      <c r="P1494" s="824">
        <v>256187.81299999999</v>
      </c>
      <c r="Q1494" s="824">
        <v>448328.6728</v>
      </c>
      <c r="R1494" s="824">
        <v>280798.60560000001</v>
      </c>
      <c r="S1494" s="824">
        <v>491397.55989999999</v>
      </c>
      <c r="T1494" s="824">
        <v>304577.93329999998</v>
      </c>
      <c r="U1494" s="824">
        <v>533011.38320000004</v>
      </c>
    </row>
    <row r="1495" spans="1:21" ht="14.5">
      <c r="A1495" s="823" t="s">
        <v>1187</v>
      </c>
      <c r="B1495" s="823" t="s">
        <v>378</v>
      </c>
      <c r="C1495" s="823" t="s">
        <v>390</v>
      </c>
      <c r="D1495" s="823" t="s">
        <v>507</v>
      </c>
      <c r="E1495" s="823" t="s">
        <v>391</v>
      </c>
      <c r="F1495" s="823" t="s">
        <v>1180</v>
      </c>
      <c r="G1495" s="823" t="s">
        <v>19</v>
      </c>
      <c r="H1495" s="824">
        <v>101761.4247</v>
      </c>
      <c r="I1495" s="824">
        <v>178082.49309999999</v>
      </c>
      <c r="J1495" s="824">
        <v>133619.84969999999</v>
      </c>
      <c r="K1495" s="824">
        <v>233834.73689999999</v>
      </c>
      <c r="L1495" s="824">
        <v>162805.1398</v>
      </c>
      <c r="M1495" s="824">
        <v>284908.99459999998</v>
      </c>
      <c r="N1495" s="824">
        <v>200269.26</v>
      </c>
      <c r="O1495" s="824">
        <v>350471.20490000001</v>
      </c>
      <c r="P1495" s="824">
        <v>238085.66260000001</v>
      </c>
      <c r="Q1495" s="824">
        <v>416649.9094</v>
      </c>
      <c r="R1495" s="824">
        <v>262508.60269999999</v>
      </c>
      <c r="S1495" s="824">
        <v>459390.05459999997</v>
      </c>
      <c r="T1495" s="824">
        <v>285650.3702</v>
      </c>
      <c r="U1495" s="824">
        <v>499888.14799999999</v>
      </c>
    </row>
    <row r="1496" spans="1:21" ht="14.5">
      <c r="A1496" s="823" t="s">
        <v>1187</v>
      </c>
      <c r="B1496" s="823" t="s">
        <v>378</v>
      </c>
      <c r="C1496" s="823" t="s">
        <v>390</v>
      </c>
      <c r="D1496" s="823" t="s">
        <v>507</v>
      </c>
      <c r="E1496" s="823" t="s">
        <v>391</v>
      </c>
      <c r="F1496" s="823" t="s">
        <v>1181</v>
      </c>
      <c r="G1496" s="823" t="s">
        <v>44</v>
      </c>
      <c r="H1496" s="824">
        <v>89382.920100000003</v>
      </c>
      <c r="I1496" s="824">
        <v>156420.1102</v>
      </c>
      <c r="J1496" s="824">
        <v>121594.4422</v>
      </c>
      <c r="K1496" s="824">
        <v>212790.2738</v>
      </c>
      <c r="L1496" s="824">
        <v>153720.8046</v>
      </c>
      <c r="M1496" s="824">
        <v>269011.40789999999</v>
      </c>
      <c r="N1496" s="824">
        <v>202337.96859999999</v>
      </c>
      <c r="O1496" s="824">
        <v>354091.44520000002</v>
      </c>
      <c r="P1496" s="824">
        <v>250463.30069999999</v>
      </c>
      <c r="Q1496" s="824">
        <v>438310.77630000003</v>
      </c>
      <c r="R1496" s="824">
        <v>282000.37550000002</v>
      </c>
      <c r="S1496" s="824">
        <v>493500.65710000001</v>
      </c>
      <c r="T1496" s="824">
        <v>313100.26620000001</v>
      </c>
      <c r="U1496" s="824">
        <v>547925.46589999995</v>
      </c>
    </row>
    <row r="1497" spans="1:21" ht="14.5">
      <c r="A1497" s="823" t="s">
        <v>1187</v>
      </c>
      <c r="B1497" s="823" t="s">
        <v>378</v>
      </c>
      <c r="C1497" s="823" t="s">
        <v>390</v>
      </c>
      <c r="D1497" s="823" t="s">
        <v>507</v>
      </c>
      <c r="E1497" s="823" t="s">
        <v>391</v>
      </c>
      <c r="F1497" s="823" t="s">
        <v>1182</v>
      </c>
      <c r="G1497" s="823" t="s">
        <v>21</v>
      </c>
      <c r="H1497" s="824">
        <v>100191.5307</v>
      </c>
      <c r="I1497" s="824">
        <v>160306.45139999999</v>
      </c>
      <c r="J1497" s="824">
        <v>140268.14300000001</v>
      </c>
      <c r="K1497" s="824">
        <v>224429.03200000001</v>
      </c>
      <c r="L1497" s="824">
        <v>180344.75520000001</v>
      </c>
      <c r="M1497" s="824">
        <v>288551.61259999999</v>
      </c>
      <c r="N1497" s="824">
        <v>240459.67360000001</v>
      </c>
      <c r="O1497" s="824">
        <v>384735.48340000003</v>
      </c>
      <c r="P1497" s="824">
        <v>300574.592</v>
      </c>
      <c r="Q1497" s="824">
        <v>480919.3542</v>
      </c>
      <c r="R1497" s="824">
        <v>340651.20429999998</v>
      </c>
      <c r="S1497" s="824">
        <v>545041.93489999999</v>
      </c>
      <c r="T1497" s="824">
        <v>380727.81650000002</v>
      </c>
      <c r="U1497" s="824">
        <v>609164.51540000003</v>
      </c>
    </row>
    <row r="1498" spans="1:21" ht="14.5">
      <c r="A1498" s="823" t="s">
        <v>1187</v>
      </c>
      <c r="B1498" s="823" t="s">
        <v>378</v>
      </c>
      <c r="C1498" s="823" t="s">
        <v>390</v>
      </c>
      <c r="D1498" s="823" t="s">
        <v>507</v>
      </c>
      <c r="E1498" s="823" t="s">
        <v>392</v>
      </c>
      <c r="F1498" s="823" t="s">
        <v>1179</v>
      </c>
      <c r="G1498" s="823" t="s">
        <v>165</v>
      </c>
      <c r="H1498" s="824">
        <v>116471.0782</v>
      </c>
      <c r="I1498" s="824">
        <v>203824.38690000001</v>
      </c>
      <c r="J1498" s="824">
        <v>151645.22159999999</v>
      </c>
      <c r="K1498" s="824">
        <v>265379.13799999998</v>
      </c>
      <c r="L1498" s="824">
        <v>182546.39749999999</v>
      </c>
      <c r="M1498" s="824">
        <v>319456.19579999999</v>
      </c>
      <c r="N1498" s="824">
        <v>219656.976</v>
      </c>
      <c r="O1498" s="824">
        <v>384399.70819999999</v>
      </c>
      <c r="P1498" s="824">
        <v>258908.91339999999</v>
      </c>
      <c r="Q1498" s="824">
        <v>453090.59840000002</v>
      </c>
      <c r="R1498" s="824">
        <v>283851.94030000002</v>
      </c>
      <c r="S1498" s="824">
        <v>496740.89559999999</v>
      </c>
      <c r="T1498" s="824">
        <v>308060.5698</v>
      </c>
      <c r="U1498" s="824">
        <v>539105.99710000004</v>
      </c>
    </row>
    <row r="1499" spans="1:21" ht="14.5">
      <c r="A1499" s="823" t="s">
        <v>1187</v>
      </c>
      <c r="B1499" s="823" t="s">
        <v>378</v>
      </c>
      <c r="C1499" s="823" t="s">
        <v>390</v>
      </c>
      <c r="D1499" s="823" t="s">
        <v>507</v>
      </c>
      <c r="E1499" s="823" t="s">
        <v>392</v>
      </c>
      <c r="F1499" s="823" t="s">
        <v>1180</v>
      </c>
      <c r="G1499" s="823" t="s">
        <v>19</v>
      </c>
      <c r="H1499" s="824">
        <v>101614.89019999999</v>
      </c>
      <c r="I1499" s="824">
        <v>177826.05799999999</v>
      </c>
      <c r="J1499" s="824">
        <v>133732.90359999999</v>
      </c>
      <c r="K1499" s="824">
        <v>234032.5814</v>
      </c>
      <c r="L1499" s="824">
        <v>163227.28950000001</v>
      </c>
      <c r="M1499" s="824">
        <v>285647.75660000002</v>
      </c>
      <c r="N1499" s="824">
        <v>201320.1955</v>
      </c>
      <c r="O1499" s="824">
        <v>352310.34220000001</v>
      </c>
      <c r="P1499" s="824">
        <v>239626.18780000001</v>
      </c>
      <c r="Q1499" s="824">
        <v>419345.82870000001</v>
      </c>
      <c r="R1499" s="824">
        <v>264369.11099999998</v>
      </c>
      <c r="S1499" s="824">
        <v>462645.94429999997</v>
      </c>
      <c r="T1499" s="824">
        <v>287898.6005</v>
      </c>
      <c r="U1499" s="824">
        <v>503822.55080000003</v>
      </c>
    </row>
    <row r="1500" spans="1:21" ht="14.5">
      <c r="A1500" s="823" t="s">
        <v>1187</v>
      </c>
      <c r="B1500" s="823" t="s">
        <v>378</v>
      </c>
      <c r="C1500" s="823" t="s">
        <v>390</v>
      </c>
      <c r="D1500" s="823" t="s">
        <v>507</v>
      </c>
      <c r="E1500" s="823" t="s">
        <v>392</v>
      </c>
      <c r="F1500" s="823" t="s">
        <v>1181</v>
      </c>
      <c r="G1500" s="823" t="s">
        <v>44</v>
      </c>
      <c r="H1500" s="824">
        <v>88401.680300000007</v>
      </c>
      <c r="I1500" s="824">
        <v>154702.94070000001</v>
      </c>
      <c r="J1500" s="824">
        <v>119989.72960000001</v>
      </c>
      <c r="K1500" s="824">
        <v>209982.0269</v>
      </c>
      <c r="L1500" s="824">
        <v>151487.06529999999</v>
      </c>
      <c r="M1500" s="824">
        <v>265102.36430000002</v>
      </c>
      <c r="N1500" s="824">
        <v>199188.57769999999</v>
      </c>
      <c r="O1500" s="824">
        <v>348580.011</v>
      </c>
      <c r="P1500" s="824">
        <v>246366.182</v>
      </c>
      <c r="Q1500" s="824">
        <v>431140.8186</v>
      </c>
      <c r="R1500" s="824">
        <v>277235.79820000002</v>
      </c>
      <c r="S1500" s="824">
        <v>485162.647</v>
      </c>
      <c r="T1500" s="824">
        <v>307639.71840000001</v>
      </c>
      <c r="U1500" s="824">
        <v>538369.50730000006</v>
      </c>
    </row>
    <row r="1501" spans="1:21" ht="14.5">
      <c r="A1501" s="823" t="s">
        <v>1187</v>
      </c>
      <c r="B1501" s="823" t="s">
        <v>378</v>
      </c>
      <c r="C1501" s="823" t="s">
        <v>390</v>
      </c>
      <c r="D1501" s="823" t="s">
        <v>507</v>
      </c>
      <c r="E1501" s="823" t="s">
        <v>392</v>
      </c>
      <c r="F1501" s="823" t="s">
        <v>1182</v>
      </c>
      <c r="G1501" s="823" t="s">
        <v>21</v>
      </c>
      <c r="H1501" s="824">
        <v>100960.1575</v>
      </c>
      <c r="I1501" s="824">
        <v>161536.25440000001</v>
      </c>
      <c r="J1501" s="824">
        <v>141344.22039999999</v>
      </c>
      <c r="K1501" s="824">
        <v>226150.75599999999</v>
      </c>
      <c r="L1501" s="824">
        <v>181728.28339999999</v>
      </c>
      <c r="M1501" s="824">
        <v>290765.25780000002</v>
      </c>
      <c r="N1501" s="824">
        <v>242304.37789999999</v>
      </c>
      <c r="O1501" s="824">
        <v>387687.01049999997</v>
      </c>
      <c r="P1501" s="824">
        <v>302880.47240000003</v>
      </c>
      <c r="Q1501" s="824">
        <v>484608.76299999998</v>
      </c>
      <c r="R1501" s="824">
        <v>343264.53539999999</v>
      </c>
      <c r="S1501" s="824">
        <v>549223.2648</v>
      </c>
      <c r="T1501" s="824">
        <v>383648.59840000002</v>
      </c>
      <c r="U1501" s="824">
        <v>613837.76650000003</v>
      </c>
    </row>
    <row r="1502" spans="1:21" ht="14.5">
      <c r="A1502" s="823" t="s">
        <v>1187</v>
      </c>
      <c r="B1502" s="823" t="s">
        <v>378</v>
      </c>
      <c r="C1502" s="823" t="s">
        <v>390</v>
      </c>
      <c r="D1502" s="823" t="s">
        <v>507</v>
      </c>
      <c r="E1502" s="823" t="s">
        <v>393</v>
      </c>
      <c r="F1502" s="823" t="s">
        <v>1179</v>
      </c>
      <c r="G1502" s="823" t="s">
        <v>165</v>
      </c>
      <c r="H1502" s="824">
        <v>121509.8021</v>
      </c>
      <c r="I1502" s="824">
        <v>212642.1537</v>
      </c>
      <c r="J1502" s="824">
        <v>158115.23620000001</v>
      </c>
      <c r="K1502" s="824">
        <v>276701.66340000002</v>
      </c>
      <c r="L1502" s="824">
        <v>190272.6618</v>
      </c>
      <c r="M1502" s="824">
        <v>332977.1581</v>
      </c>
      <c r="N1502" s="824">
        <v>228852.63389999999</v>
      </c>
      <c r="O1502" s="824">
        <v>400492.10930000001</v>
      </c>
      <c r="P1502" s="824">
        <v>269681.30330000003</v>
      </c>
      <c r="Q1502" s="824">
        <v>471942.2807</v>
      </c>
      <c r="R1502" s="824">
        <v>295632.83549999999</v>
      </c>
      <c r="S1502" s="824">
        <v>517357.4621</v>
      </c>
      <c r="T1502" s="824">
        <v>320775.61369999999</v>
      </c>
      <c r="U1502" s="824">
        <v>561357.32389999996</v>
      </c>
    </row>
    <row r="1503" spans="1:21" ht="14.5">
      <c r="A1503" s="823" t="s">
        <v>1187</v>
      </c>
      <c r="B1503" s="823" t="s">
        <v>378</v>
      </c>
      <c r="C1503" s="823" t="s">
        <v>390</v>
      </c>
      <c r="D1503" s="823" t="s">
        <v>507</v>
      </c>
      <c r="E1503" s="823" t="s">
        <v>393</v>
      </c>
      <c r="F1503" s="823" t="s">
        <v>1180</v>
      </c>
      <c r="G1503" s="823" t="s">
        <v>19</v>
      </c>
      <c r="H1503" s="824">
        <v>106350.427</v>
      </c>
      <c r="I1503" s="824">
        <v>186113.24720000001</v>
      </c>
      <c r="J1503" s="824">
        <v>139837.36110000001</v>
      </c>
      <c r="K1503" s="824">
        <v>244715.38190000001</v>
      </c>
      <c r="L1503" s="824">
        <v>170559.28659999999</v>
      </c>
      <c r="M1503" s="824">
        <v>298478.75150000001</v>
      </c>
      <c r="N1503" s="824">
        <v>210141.63370000001</v>
      </c>
      <c r="O1503" s="824">
        <v>367747.859</v>
      </c>
      <c r="P1503" s="824">
        <v>250005.05309999999</v>
      </c>
      <c r="Q1503" s="824">
        <v>437508.84299999999</v>
      </c>
      <c r="R1503" s="824">
        <v>275752.39779999998</v>
      </c>
      <c r="S1503" s="824">
        <v>482566.6961</v>
      </c>
      <c r="T1503" s="824">
        <v>300202.17599999998</v>
      </c>
      <c r="U1503" s="824">
        <v>525353.80790000001</v>
      </c>
    </row>
    <row r="1504" spans="1:21" ht="14.5">
      <c r="A1504" s="823" t="s">
        <v>1187</v>
      </c>
      <c r="B1504" s="823" t="s">
        <v>378</v>
      </c>
      <c r="C1504" s="823" t="s">
        <v>390</v>
      </c>
      <c r="D1504" s="823" t="s">
        <v>507</v>
      </c>
      <c r="E1504" s="823" t="s">
        <v>393</v>
      </c>
      <c r="F1504" s="823" t="s">
        <v>1181</v>
      </c>
      <c r="G1504" s="823" t="s">
        <v>44</v>
      </c>
      <c r="H1504" s="824">
        <v>92878.316600000006</v>
      </c>
      <c r="I1504" s="824">
        <v>162537.054</v>
      </c>
      <c r="J1504" s="824">
        <v>126180.0281</v>
      </c>
      <c r="K1504" s="824">
        <v>220815.04920000001</v>
      </c>
      <c r="L1504" s="824">
        <v>159389.1747</v>
      </c>
      <c r="M1504" s="824">
        <v>278931.05550000002</v>
      </c>
      <c r="N1504" s="824">
        <v>209667.69949999999</v>
      </c>
      <c r="O1504" s="824">
        <v>366918.4742</v>
      </c>
      <c r="P1504" s="824">
        <v>259411.6243</v>
      </c>
      <c r="Q1504" s="824">
        <v>453970.34259999997</v>
      </c>
      <c r="R1504" s="824">
        <v>291980.24099999998</v>
      </c>
      <c r="S1504" s="824">
        <v>510965.4216</v>
      </c>
      <c r="T1504" s="824">
        <v>324073.65749999997</v>
      </c>
      <c r="U1504" s="824">
        <v>567128.90060000005</v>
      </c>
    </row>
    <row r="1505" spans="1:21" ht="14.5">
      <c r="A1505" s="823" t="s">
        <v>1187</v>
      </c>
      <c r="B1505" s="823" t="s">
        <v>378</v>
      </c>
      <c r="C1505" s="823" t="s">
        <v>390</v>
      </c>
      <c r="D1505" s="823" t="s">
        <v>507</v>
      </c>
      <c r="E1505" s="823" t="s">
        <v>393</v>
      </c>
      <c r="F1505" s="823" t="s">
        <v>1182</v>
      </c>
      <c r="G1505" s="823" t="s">
        <v>21</v>
      </c>
      <c r="H1505" s="824">
        <v>105283.03879999999</v>
      </c>
      <c r="I1505" s="824">
        <v>168452.8645</v>
      </c>
      <c r="J1505" s="824">
        <v>147396.2542</v>
      </c>
      <c r="K1505" s="824">
        <v>235834.01019999999</v>
      </c>
      <c r="L1505" s="824">
        <v>189509.46969999999</v>
      </c>
      <c r="M1505" s="824">
        <v>303215.15610000002</v>
      </c>
      <c r="N1505" s="824">
        <v>252679.29300000001</v>
      </c>
      <c r="O1505" s="824">
        <v>404286.87479999999</v>
      </c>
      <c r="P1505" s="824">
        <v>315849.11629999999</v>
      </c>
      <c r="Q1505" s="824">
        <v>505358.59340000001</v>
      </c>
      <c r="R1505" s="824">
        <v>357962.33179999999</v>
      </c>
      <c r="S1505" s="824">
        <v>572739.73939999996</v>
      </c>
      <c r="T1505" s="824">
        <v>400075.54729999998</v>
      </c>
      <c r="U1505" s="824">
        <v>640120.88509999996</v>
      </c>
    </row>
    <row r="1506" spans="1:21" ht="14.5">
      <c r="A1506" s="823" t="s">
        <v>1187</v>
      </c>
      <c r="B1506" s="823" t="s">
        <v>378</v>
      </c>
      <c r="C1506" s="823" t="s">
        <v>390</v>
      </c>
      <c r="D1506" s="823" t="s">
        <v>507</v>
      </c>
      <c r="E1506" s="823" t="s">
        <v>1024</v>
      </c>
      <c r="F1506" s="823" t="s">
        <v>1179</v>
      </c>
      <c r="G1506" s="823" t="s">
        <v>165</v>
      </c>
      <c r="H1506" s="824">
        <v>113882.2268</v>
      </c>
      <c r="I1506" s="824">
        <v>199293.89689999999</v>
      </c>
      <c r="J1506" s="824">
        <v>148201.0097</v>
      </c>
      <c r="K1506" s="824">
        <v>259351.7671</v>
      </c>
      <c r="L1506" s="824">
        <v>178349.78520000001</v>
      </c>
      <c r="M1506" s="824">
        <v>312112.12420000002</v>
      </c>
      <c r="N1506" s="824">
        <v>214524.81330000001</v>
      </c>
      <c r="O1506" s="824">
        <v>375418.42320000002</v>
      </c>
      <c r="P1506" s="824">
        <v>252805.5601</v>
      </c>
      <c r="Q1506" s="824">
        <v>442409.73019999999</v>
      </c>
      <c r="R1506" s="824">
        <v>277136.76669999998</v>
      </c>
      <c r="S1506" s="824">
        <v>484989.34169999999</v>
      </c>
      <c r="T1506" s="824">
        <v>300715.26079999999</v>
      </c>
      <c r="U1506" s="824">
        <v>526251.70629999996</v>
      </c>
    </row>
    <row r="1507" spans="1:21" ht="14.5">
      <c r="A1507" s="823" t="s">
        <v>1187</v>
      </c>
      <c r="B1507" s="823" t="s">
        <v>378</v>
      </c>
      <c r="C1507" s="823" t="s">
        <v>390</v>
      </c>
      <c r="D1507" s="823" t="s">
        <v>507</v>
      </c>
      <c r="E1507" s="823" t="s">
        <v>1024</v>
      </c>
      <c r="F1507" s="823" t="s">
        <v>1180</v>
      </c>
      <c r="G1507" s="823" t="s">
        <v>19</v>
      </c>
      <c r="H1507" s="824">
        <v>99632.414199999999</v>
      </c>
      <c r="I1507" s="824">
        <v>174356.7248</v>
      </c>
      <c r="J1507" s="824">
        <v>131019.80710000001</v>
      </c>
      <c r="K1507" s="824">
        <v>229284.66260000001</v>
      </c>
      <c r="L1507" s="824">
        <v>159819.2126</v>
      </c>
      <c r="M1507" s="824">
        <v>279683.62209999998</v>
      </c>
      <c r="N1507" s="824">
        <v>196936.47320000001</v>
      </c>
      <c r="O1507" s="824">
        <v>344638.82809999998</v>
      </c>
      <c r="P1507" s="824">
        <v>234309.88500000001</v>
      </c>
      <c r="Q1507" s="824">
        <v>410042.29869999998</v>
      </c>
      <c r="R1507" s="824">
        <v>258449.15530000001</v>
      </c>
      <c r="S1507" s="824">
        <v>452286.02179999999</v>
      </c>
      <c r="T1507" s="824">
        <v>281376.22940000001</v>
      </c>
      <c r="U1507" s="824">
        <v>492408.40149999998</v>
      </c>
    </row>
    <row r="1508" spans="1:21" ht="14.5">
      <c r="A1508" s="823" t="s">
        <v>1187</v>
      </c>
      <c r="B1508" s="823" t="s">
        <v>378</v>
      </c>
      <c r="C1508" s="823" t="s">
        <v>390</v>
      </c>
      <c r="D1508" s="823" t="s">
        <v>507</v>
      </c>
      <c r="E1508" s="823" t="s">
        <v>1024</v>
      </c>
      <c r="F1508" s="823" t="s">
        <v>1181</v>
      </c>
      <c r="G1508" s="823" t="s">
        <v>44</v>
      </c>
      <c r="H1508" s="824">
        <v>86967.268599999996</v>
      </c>
      <c r="I1508" s="824">
        <v>152192.72010000001</v>
      </c>
      <c r="J1508" s="824">
        <v>118135.53780000001</v>
      </c>
      <c r="K1508" s="824">
        <v>206737.19130000001</v>
      </c>
      <c r="L1508" s="824">
        <v>149216.79610000001</v>
      </c>
      <c r="M1508" s="824">
        <v>261129.39309999999</v>
      </c>
      <c r="N1508" s="824">
        <v>196275.60010000001</v>
      </c>
      <c r="O1508" s="824">
        <v>343482.3002</v>
      </c>
      <c r="P1508" s="824">
        <v>242831.88010000001</v>
      </c>
      <c r="Q1508" s="824">
        <v>424955.79019999999</v>
      </c>
      <c r="R1508" s="824">
        <v>273311.04009999998</v>
      </c>
      <c r="S1508" s="824">
        <v>478294.32020000002</v>
      </c>
      <c r="T1508" s="824">
        <v>303343.51209999999</v>
      </c>
      <c r="U1508" s="824">
        <v>530851.14619999996</v>
      </c>
    </row>
    <row r="1509" spans="1:21" ht="14.5">
      <c r="A1509" s="823" t="s">
        <v>1187</v>
      </c>
      <c r="B1509" s="823" t="s">
        <v>378</v>
      </c>
      <c r="C1509" s="823" t="s">
        <v>390</v>
      </c>
      <c r="D1509" s="823" t="s">
        <v>507</v>
      </c>
      <c r="E1509" s="823" t="s">
        <v>1024</v>
      </c>
      <c r="F1509" s="823" t="s">
        <v>1182</v>
      </c>
      <c r="G1509" s="823" t="s">
        <v>21</v>
      </c>
      <c r="H1509" s="824">
        <v>98679.620899999994</v>
      </c>
      <c r="I1509" s="824">
        <v>157887.3959</v>
      </c>
      <c r="J1509" s="824">
        <v>138151.46919999999</v>
      </c>
      <c r="K1509" s="824">
        <v>221042.3541</v>
      </c>
      <c r="L1509" s="824">
        <v>177623.31770000001</v>
      </c>
      <c r="M1509" s="824">
        <v>284197.3125</v>
      </c>
      <c r="N1509" s="824">
        <v>236831.09020000001</v>
      </c>
      <c r="O1509" s="824">
        <v>378929.75</v>
      </c>
      <c r="P1509" s="824">
        <v>296038.8628</v>
      </c>
      <c r="Q1509" s="824">
        <v>473662.1875</v>
      </c>
      <c r="R1509" s="824">
        <v>335510.71110000001</v>
      </c>
      <c r="S1509" s="824">
        <v>536817.14580000006</v>
      </c>
      <c r="T1509" s="824">
        <v>374982.55959999998</v>
      </c>
      <c r="U1509" s="824">
        <v>599972.10419999994</v>
      </c>
    </row>
    <row r="1510" spans="1:21" ht="14.5">
      <c r="A1510" s="823" t="s">
        <v>1187</v>
      </c>
      <c r="B1510" s="823" t="s">
        <v>378</v>
      </c>
      <c r="C1510" s="823" t="s">
        <v>394</v>
      </c>
      <c r="D1510" s="823" t="s">
        <v>1120</v>
      </c>
      <c r="E1510" s="823" t="s">
        <v>1121</v>
      </c>
      <c r="F1510" s="823" t="s">
        <v>1179</v>
      </c>
      <c r="G1510" s="823" t="s">
        <v>165</v>
      </c>
      <c r="H1510" s="824">
        <v>119225.2218</v>
      </c>
      <c r="I1510" s="824">
        <v>208644.13810000001</v>
      </c>
      <c r="J1510" s="824">
        <v>155114.74590000001</v>
      </c>
      <c r="K1510" s="824">
        <v>271450.8052</v>
      </c>
      <c r="L1510" s="824">
        <v>186642.89499999999</v>
      </c>
      <c r="M1510" s="824">
        <v>326625.0662</v>
      </c>
      <c r="N1510" s="824">
        <v>224455.85399999999</v>
      </c>
      <c r="O1510" s="824">
        <v>392797.74449999997</v>
      </c>
      <c r="P1510" s="824">
        <v>264479.7304</v>
      </c>
      <c r="Q1510" s="824">
        <v>462839.5282</v>
      </c>
      <c r="R1510" s="824">
        <v>289921.73229999997</v>
      </c>
      <c r="S1510" s="824">
        <v>507363.03139999998</v>
      </c>
      <c r="T1510" s="824">
        <v>314557.15159999998</v>
      </c>
      <c r="U1510" s="824">
        <v>550475.01529999997</v>
      </c>
    </row>
    <row r="1511" spans="1:21" ht="14.5">
      <c r="A1511" s="823" t="s">
        <v>1187</v>
      </c>
      <c r="B1511" s="823" t="s">
        <v>378</v>
      </c>
      <c r="C1511" s="823" t="s">
        <v>394</v>
      </c>
      <c r="D1511" s="823" t="s">
        <v>1120</v>
      </c>
      <c r="E1511" s="823" t="s">
        <v>1121</v>
      </c>
      <c r="F1511" s="823" t="s">
        <v>1180</v>
      </c>
      <c r="G1511" s="823" t="s">
        <v>19</v>
      </c>
      <c r="H1511" s="824">
        <v>104454.7847</v>
      </c>
      <c r="I1511" s="824">
        <v>182795.8731</v>
      </c>
      <c r="J1511" s="824">
        <v>137305.81880000001</v>
      </c>
      <c r="K1511" s="824">
        <v>240285.18290000001</v>
      </c>
      <c r="L1511" s="824">
        <v>167435.29800000001</v>
      </c>
      <c r="M1511" s="824">
        <v>293011.77149999997</v>
      </c>
      <c r="N1511" s="824">
        <v>206224.91450000001</v>
      </c>
      <c r="O1511" s="824">
        <v>360893.60029999999</v>
      </c>
      <c r="P1511" s="824">
        <v>245308.30590000001</v>
      </c>
      <c r="Q1511" s="824">
        <v>429289.53529999999</v>
      </c>
      <c r="R1511" s="824">
        <v>270551.359</v>
      </c>
      <c r="S1511" s="824">
        <v>473464.87819999998</v>
      </c>
      <c r="T1511" s="824">
        <v>294511.55839999998</v>
      </c>
      <c r="U1511" s="824">
        <v>515395.22710000002</v>
      </c>
    </row>
    <row r="1512" spans="1:21" ht="14.5">
      <c r="A1512" s="823" t="s">
        <v>1187</v>
      </c>
      <c r="B1512" s="823" t="s">
        <v>378</v>
      </c>
      <c r="C1512" s="823" t="s">
        <v>394</v>
      </c>
      <c r="D1512" s="823" t="s">
        <v>1120</v>
      </c>
      <c r="E1512" s="823" t="s">
        <v>1121</v>
      </c>
      <c r="F1512" s="823" t="s">
        <v>1181</v>
      </c>
      <c r="G1512" s="823" t="s">
        <v>44</v>
      </c>
      <c r="H1512" s="824">
        <v>91331.688800000004</v>
      </c>
      <c r="I1512" s="824">
        <v>159830.45550000001</v>
      </c>
      <c r="J1512" s="824">
        <v>124113.51730000001</v>
      </c>
      <c r="K1512" s="824">
        <v>217198.65530000001</v>
      </c>
      <c r="L1512" s="824">
        <v>156805.1557</v>
      </c>
      <c r="M1512" s="824">
        <v>274409.02240000002</v>
      </c>
      <c r="N1512" s="824">
        <v>206295.49299999999</v>
      </c>
      <c r="O1512" s="824">
        <v>361017.1128</v>
      </c>
      <c r="P1512" s="824">
        <v>255264.94639999999</v>
      </c>
      <c r="Q1512" s="824">
        <v>446713.65600000002</v>
      </c>
      <c r="R1512" s="824">
        <v>287332.48859999998</v>
      </c>
      <c r="S1512" s="824">
        <v>502831.85499999998</v>
      </c>
      <c r="T1512" s="824">
        <v>318937.02279999998</v>
      </c>
      <c r="U1512" s="824">
        <v>558139.79</v>
      </c>
    </row>
    <row r="1513" spans="1:21" ht="14.5">
      <c r="A1513" s="823" t="s">
        <v>1187</v>
      </c>
      <c r="B1513" s="823" t="s">
        <v>378</v>
      </c>
      <c r="C1513" s="823" t="s">
        <v>394</v>
      </c>
      <c r="D1513" s="823" t="s">
        <v>1120</v>
      </c>
      <c r="E1513" s="823" t="s">
        <v>1121</v>
      </c>
      <c r="F1513" s="823" t="s">
        <v>1182</v>
      </c>
      <c r="G1513" s="823" t="s">
        <v>21</v>
      </c>
      <c r="H1513" s="824">
        <v>103289.8308</v>
      </c>
      <c r="I1513" s="824">
        <v>165263.73180000001</v>
      </c>
      <c r="J1513" s="824">
        <v>144605.76310000001</v>
      </c>
      <c r="K1513" s="824">
        <v>231369.22440000001</v>
      </c>
      <c r="L1513" s="824">
        <v>185921.6954</v>
      </c>
      <c r="M1513" s="824">
        <v>297474.71710000001</v>
      </c>
      <c r="N1513" s="824">
        <v>247895.59390000001</v>
      </c>
      <c r="O1513" s="824">
        <v>396632.95620000002</v>
      </c>
      <c r="P1513" s="824">
        <v>309869.49239999999</v>
      </c>
      <c r="Q1513" s="824">
        <v>495791.19510000001</v>
      </c>
      <c r="R1513" s="824">
        <v>351185.42469999997</v>
      </c>
      <c r="S1513" s="824">
        <v>561896.68790000002</v>
      </c>
      <c r="T1513" s="824">
        <v>392501.35700000002</v>
      </c>
      <c r="U1513" s="824">
        <v>628002.18059999996</v>
      </c>
    </row>
    <row r="1514" spans="1:21" ht="14.5">
      <c r="A1514" s="823" t="s">
        <v>1187</v>
      </c>
      <c r="B1514" s="823" t="s">
        <v>378</v>
      </c>
      <c r="C1514" s="823" t="s">
        <v>394</v>
      </c>
      <c r="D1514" s="823" t="s">
        <v>1120</v>
      </c>
      <c r="E1514" s="823" t="s">
        <v>1122</v>
      </c>
      <c r="F1514" s="823" t="s">
        <v>1179</v>
      </c>
      <c r="G1514" s="823" t="s">
        <v>165</v>
      </c>
      <c r="H1514" s="824">
        <v>117440.486</v>
      </c>
      <c r="I1514" s="824">
        <v>205520.8504</v>
      </c>
      <c r="J1514" s="824">
        <v>152740.33059999999</v>
      </c>
      <c r="K1514" s="824">
        <v>267295.5784</v>
      </c>
      <c r="L1514" s="824">
        <v>183749.78020000001</v>
      </c>
      <c r="M1514" s="824">
        <v>321562.1153</v>
      </c>
      <c r="N1514" s="824">
        <v>220917.77729999999</v>
      </c>
      <c r="O1514" s="824">
        <v>386606.1102</v>
      </c>
      <c r="P1514" s="824">
        <v>260272.12179999999</v>
      </c>
      <c r="Q1514" s="824">
        <v>455476.2132</v>
      </c>
      <c r="R1514" s="824">
        <v>285292.33899999998</v>
      </c>
      <c r="S1514" s="824">
        <v>499261.5932</v>
      </c>
      <c r="T1514" s="824">
        <v>309493.34759999998</v>
      </c>
      <c r="U1514" s="824">
        <v>541613.35820000002</v>
      </c>
    </row>
    <row r="1515" spans="1:21" ht="14.5">
      <c r="A1515" s="823" t="s">
        <v>1187</v>
      </c>
      <c r="B1515" s="823" t="s">
        <v>378</v>
      </c>
      <c r="C1515" s="823" t="s">
        <v>394</v>
      </c>
      <c r="D1515" s="823" t="s">
        <v>1120</v>
      </c>
      <c r="E1515" s="823" t="s">
        <v>1122</v>
      </c>
      <c r="F1515" s="823" t="s">
        <v>1180</v>
      </c>
      <c r="G1515" s="823" t="s">
        <v>19</v>
      </c>
      <c r="H1515" s="824">
        <v>103088.0797</v>
      </c>
      <c r="I1515" s="824">
        <v>180404.13939999999</v>
      </c>
      <c r="J1515" s="824">
        <v>135435.42920000001</v>
      </c>
      <c r="K1515" s="824">
        <v>237012.0012</v>
      </c>
      <c r="L1515" s="824">
        <v>165085.79389999999</v>
      </c>
      <c r="M1515" s="824">
        <v>288900.13939999999</v>
      </c>
      <c r="N1515" s="824">
        <v>203202.80729999999</v>
      </c>
      <c r="O1515" s="824">
        <v>355604.91269999999</v>
      </c>
      <c r="P1515" s="824">
        <v>241643.2843</v>
      </c>
      <c r="Q1515" s="824">
        <v>422875.7475</v>
      </c>
      <c r="R1515" s="824">
        <v>266470.18339999998</v>
      </c>
      <c r="S1515" s="824">
        <v>466322.82089999999</v>
      </c>
      <c r="T1515" s="824">
        <v>290015.08189999999</v>
      </c>
      <c r="U1515" s="824">
        <v>507526.3933</v>
      </c>
    </row>
    <row r="1516" spans="1:21" ht="14.5">
      <c r="A1516" s="823" t="s">
        <v>1187</v>
      </c>
      <c r="B1516" s="823" t="s">
        <v>378</v>
      </c>
      <c r="C1516" s="823" t="s">
        <v>394</v>
      </c>
      <c r="D1516" s="823" t="s">
        <v>1120</v>
      </c>
      <c r="E1516" s="823" t="s">
        <v>1122</v>
      </c>
      <c r="F1516" s="823" t="s">
        <v>1181</v>
      </c>
      <c r="G1516" s="823" t="s">
        <v>44</v>
      </c>
      <c r="H1516" s="824">
        <v>90342.815499999997</v>
      </c>
      <c r="I1516" s="824">
        <v>158099.9271</v>
      </c>
      <c r="J1516" s="824">
        <v>122835.2506</v>
      </c>
      <c r="K1516" s="824">
        <v>214961.68849999999</v>
      </c>
      <c r="L1516" s="824">
        <v>155240.04810000001</v>
      </c>
      <c r="M1516" s="824">
        <v>271670.08419999998</v>
      </c>
      <c r="N1516" s="824">
        <v>204287.30679999999</v>
      </c>
      <c r="O1516" s="824">
        <v>357502.78710000002</v>
      </c>
      <c r="P1516" s="824">
        <v>252828.42360000001</v>
      </c>
      <c r="Q1516" s="824">
        <v>442449.74129999999</v>
      </c>
      <c r="R1516" s="824">
        <v>284626.78810000001</v>
      </c>
      <c r="S1516" s="824">
        <v>498096.87910000002</v>
      </c>
      <c r="T1516" s="824">
        <v>315975.24859999999</v>
      </c>
      <c r="U1516" s="824">
        <v>552956.68500000006</v>
      </c>
    </row>
    <row r="1517" spans="1:21" ht="14.5">
      <c r="A1517" s="823" t="s">
        <v>1187</v>
      </c>
      <c r="B1517" s="823" t="s">
        <v>378</v>
      </c>
      <c r="C1517" s="823" t="s">
        <v>394</v>
      </c>
      <c r="D1517" s="823" t="s">
        <v>1120</v>
      </c>
      <c r="E1517" s="823" t="s">
        <v>1122</v>
      </c>
      <c r="F1517" s="823" t="s">
        <v>1182</v>
      </c>
      <c r="G1517" s="823" t="s">
        <v>21</v>
      </c>
      <c r="H1517" s="824">
        <v>101717.64509999999</v>
      </c>
      <c r="I1517" s="824">
        <v>162748.23449999999</v>
      </c>
      <c r="J1517" s="824">
        <v>142404.70310000001</v>
      </c>
      <c r="K1517" s="824">
        <v>227847.5282</v>
      </c>
      <c r="L1517" s="824">
        <v>183091.7611</v>
      </c>
      <c r="M1517" s="824">
        <v>292946.82209999999</v>
      </c>
      <c r="N1517" s="824">
        <v>244122.3481</v>
      </c>
      <c r="O1517" s="824">
        <v>390595.76280000003</v>
      </c>
      <c r="P1517" s="824">
        <v>305152.9351</v>
      </c>
      <c r="Q1517" s="824">
        <v>488244.7034</v>
      </c>
      <c r="R1517" s="824">
        <v>345839.99310000002</v>
      </c>
      <c r="S1517" s="824">
        <v>553343.99730000005</v>
      </c>
      <c r="T1517" s="824">
        <v>386527.05119999999</v>
      </c>
      <c r="U1517" s="824">
        <v>618443.29099999997</v>
      </c>
    </row>
    <row r="1518" spans="1:21" ht="14.5">
      <c r="A1518" s="823" t="s">
        <v>1187</v>
      </c>
      <c r="B1518" s="823" t="s">
        <v>378</v>
      </c>
      <c r="C1518" s="823" t="s">
        <v>394</v>
      </c>
      <c r="D1518" s="823" t="s">
        <v>1120</v>
      </c>
      <c r="E1518" s="823" t="s">
        <v>395</v>
      </c>
      <c r="F1518" s="823" t="s">
        <v>1179</v>
      </c>
      <c r="G1518" s="823" t="s">
        <v>165</v>
      </c>
      <c r="H1518" s="824">
        <v>118064.53909999999</v>
      </c>
      <c r="I1518" s="824">
        <v>206612.94339999999</v>
      </c>
      <c r="J1518" s="824">
        <v>153531.65299999999</v>
      </c>
      <c r="K1518" s="824">
        <v>268680.39270000003</v>
      </c>
      <c r="L1518" s="824">
        <v>184687.77840000001</v>
      </c>
      <c r="M1518" s="824">
        <v>323203.61219999997</v>
      </c>
      <c r="N1518" s="824">
        <v>222022.71280000001</v>
      </c>
      <c r="O1518" s="824">
        <v>388539.74739999999</v>
      </c>
      <c r="P1518" s="824">
        <v>261558.91450000001</v>
      </c>
      <c r="Q1518" s="824">
        <v>457728.1004</v>
      </c>
      <c r="R1518" s="824">
        <v>286696.23149999999</v>
      </c>
      <c r="S1518" s="824">
        <v>501718.40519999998</v>
      </c>
      <c r="T1518" s="824">
        <v>311000.42080000002</v>
      </c>
      <c r="U1518" s="824">
        <v>544250.73640000005</v>
      </c>
    </row>
    <row r="1519" spans="1:21" ht="14.5">
      <c r="A1519" s="823" t="s">
        <v>1187</v>
      </c>
      <c r="B1519" s="823" t="s">
        <v>378</v>
      </c>
      <c r="C1519" s="823" t="s">
        <v>394</v>
      </c>
      <c r="D1519" s="823" t="s">
        <v>1120</v>
      </c>
      <c r="E1519" s="823" t="s">
        <v>395</v>
      </c>
      <c r="F1519" s="823" t="s">
        <v>1180</v>
      </c>
      <c r="G1519" s="823" t="s">
        <v>19</v>
      </c>
      <c r="H1519" s="824">
        <v>103712.13280000001</v>
      </c>
      <c r="I1519" s="824">
        <v>181496.23240000001</v>
      </c>
      <c r="J1519" s="824">
        <v>136226.75169999999</v>
      </c>
      <c r="K1519" s="824">
        <v>238396.8155</v>
      </c>
      <c r="L1519" s="824">
        <v>166023.79209999999</v>
      </c>
      <c r="M1519" s="824">
        <v>290541.63620000001</v>
      </c>
      <c r="N1519" s="824">
        <v>204307.74280000001</v>
      </c>
      <c r="O1519" s="824">
        <v>357538.54989999998</v>
      </c>
      <c r="P1519" s="824">
        <v>242930.07699999999</v>
      </c>
      <c r="Q1519" s="824">
        <v>425127.6347</v>
      </c>
      <c r="R1519" s="824">
        <v>267874.0759</v>
      </c>
      <c r="S1519" s="824">
        <v>468779.63280000002</v>
      </c>
      <c r="T1519" s="824">
        <v>291522.15519999998</v>
      </c>
      <c r="U1519" s="824">
        <v>510163.77159999998</v>
      </c>
    </row>
    <row r="1520" spans="1:21" ht="14.5">
      <c r="A1520" s="823" t="s">
        <v>1187</v>
      </c>
      <c r="B1520" s="823" t="s">
        <v>378</v>
      </c>
      <c r="C1520" s="823" t="s">
        <v>394</v>
      </c>
      <c r="D1520" s="823" t="s">
        <v>1120</v>
      </c>
      <c r="E1520" s="823" t="s">
        <v>395</v>
      </c>
      <c r="F1520" s="823" t="s">
        <v>1181</v>
      </c>
      <c r="G1520" s="823" t="s">
        <v>44</v>
      </c>
      <c r="H1520" s="824">
        <v>90969.390499999994</v>
      </c>
      <c r="I1520" s="824">
        <v>159196.43340000001</v>
      </c>
      <c r="J1520" s="824">
        <v>123712.4556</v>
      </c>
      <c r="K1520" s="824">
        <v>216496.79730000001</v>
      </c>
      <c r="L1520" s="824">
        <v>156367.88320000001</v>
      </c>
      <c r="M1520" s="824">
        <v>273643.7954</v>
      </c>
      <c r="N1520" s="824">
        <v>205791.08679999999</v>
      </c>
      <c r="O1520" s="824">
        <v>360134.40210000001</v>
      </c>
      <c r="P1520" s="824">
        <v>254708.14859999999</v>
      </c>
      <c r="Q1520" s="824">
        <v>445739.26</v>
      </c>
      <c r="R1520" s="824">
        <v>286757.14309999999</v>
      </c>
      <c r="S1520" s="824">
        <v>501825.00030000001</v>
      </c>
      <c r="T1520" s="824">
        <v>318356.23359999998</v>
      </c>
      <c r="U1520" s="824">
        <v>557123.40870000003</v>
      </c>
    </row>
    <row r="1521" spans="1:21" ht="14.5">
      <c r="A1521" s="823" t="s">
        <v>1187</v>
      </c>
      <c r="B1521" s="823" t="s">
        <v>378</v>
      </c>
      <c r="C1521" s="823" t="s">
        <v>394</v>
      </c>
      <c r="D1521" s="823" t="s">
        <v>1120</v>
      </c>
      <c r="E1521" s="823" t="s">
        <v>395</v>
      </c>
      <c r="F1521" s="823" t="s">
        <v>1182</v>
      </c>
      <c r="G1521" s="823" t="s">
        <v>21</v>
      </c>
      <c r="H1521" s="824">
        <v>102248.08349999999</v>
      </c>
      <c r="I1521" s="824">
        <v>163596.93599999999</v>
      </c>
      <c r="J1521" s="824">
        <v>143147.3168</v>
      </c>
      <c r="K1521" s="824">
        <v>229035.71030000001</v>
      </c>
      <c r="L1521" s="824">
        <v>184046.5502</v>
      </c>
      <c r="M1521" s="824">
        <v>294474.48479999998</v>
      </c>
      <c r="N1521" s="824">
        <v>245395.40040000001</v>
      </c>
      <c r="O1521" s="824">
        <v>392632.64630000002</v>
      </c>
      <c r="P1521" s="824">
        <v>306744.25040000002</v>
      </c>
      <c r="Q1521" s="824">
        <v>490790.80780000001</v>
      </c>
      <c r="R1521" s="824">
        <v>347643.48379999999</v>
      </c>
      <c r="S1521" s="824">
        <v>556229.58239999996</v>
      </c>
      <c r="T1521" s="824">
        <v>388542.71710000001</v>
      </c>
      <c r="U1521" s="824">
        <v>621668.3567</v>
      </c>
    </row>
    <row r="1522" spans="1:21" ht="14.5">
      <c r="A1522" s="823" t="s">
        <v>1187</v>
      </c>
      <c r="B1522" s="823" t="s">
        <v>378</v>
      </c>
      <c r="C1522" s="823" t="s">
        <v>396</v>
      </c>
      <c r="D1522" s="823" t="s">
        <v>499</v>
      </c>
      <c r="E1522" s="823" t="s">
        <v>397</v>
      </c>
      <c r="F1522" s="823" t="s">
        <v>1179</v>
      </c>
      <c r="G1522" s="823" t="s">
        <v>165</v>
      </c>
      <c r="H1522" s="824">
        <v>109619.21460000001</v>
      </c>
      <c r="I1522" s="824">
        <v>191833.6257</v>
      </c>
      <c r="J1522" s="824">
        <v>142451.65489999999</v>
      </c>
      <c r="K1522" s="824">
        <v>249290.39610000001</v>
      </c>
      <c r="L1522" s="824">
        <v>171292.08050000001</v>
      </c>
      <c r="M1522" s="824">
        <v>299761.1409</v>
      </c>
      <c r="N1522" s="824">
        <v>205809.39430000001</v>
      </c>
      <c r="O1522" s="824">
        <v>360166.44</v>
      </c>
      <c r="P1522" s="824">
        <v>242386.39629999999</v>
      </c>
      <c r="Q1522" s="824">
        <v>424176.1936</v>
      </c>
      <c r="R1522" s="824">
        <v>265649.36660000001</v>
      </c>
      <c r="S1522" s="824">
        <v>464886.39159999997</v>
      </c>
      <c r="T1522" s="824">
        <v>288092.7977</v>
      </c>
      <c r="U1522" s="824">
        <v>504162.3958</v>
      </c>
    </row>
    <row r="1523" spans="1:21" ht="14.5">
      <c r="A1523" s="823" t="s">
        <v>1187</v>
      </c>
      <c r="B1523" s="823" t="s">
        <v>378</v>
      </c>
      <c r="C1523" s="823" t="s">
        <v>396</v>
      </c>
      <c r="D1523" s="823" t="s">
        <v>499</v>
      </c>
      <c r="E1523" s="823" t="s">
        <v>397</v>
      </c>
      <c r="F1523" s="823" t="s">
        <v>1180</v>
      </c>
      <c r="G1523" s="823" t="s">
        <v>19</v>
      </c>
      <c r="H1523" s="824">
        <v>96660.245500000005</v>
      </c>
      <c r="I1523" s="824">
        <v>169155.4296</v>
      </c>
      <c r="J1523" s="824">
        <v>126826.84050000001</v>
      </c>
      <c r="K1523" s="824">
        <v>221946.97099999999</v>
      </c>
      <c r="L1523" s="824">
        <v>154440.1312</v>
      </c>
      <c r="M1523" s="824">
        <v>270270.22950000002</v>
      </c>
      <c r="N1523" s="824">
        <v>189814.32370000001</v>
      </c>
      <c r="O1523" s="824">
        <v>332175.06650000002</v>
      </c>
      <c r="P1523" s="824">
        <v>225566.1833</v>
      </c>
      <c r="Q1523" s="824">
        <v>394740.82069999998</v>
      </c>
      <c r="R1523" s="824">
        <v>248654.6041</v>
      </c>
      <c r="S1523" s="824">
        <v>435145.55719999998</v>
      </c>
      <c r="T1523" s="824">
        <v>270505.6251</v>
      </c>
      <c r="U1523" s="824">
        <v>473384.84399999998</v>
      </c>
    </row>
    <row r="1524" spans="1:21" ht="14.5">
      <c r="A1524" s="823" t="s">
        <v>1187</v>
      </c>
      <c r="B1524" s="823" t="s">
        <v>378</v>
      </c>
      <c r="C1524" s="823" t="s">
        <v>396</v>
      </c>
      <c r="D1524" s="823" t="s">
        <v>499</v>
      </c>
      <c r="E1524" s="823" t="s">
        <v>397</v>
      </c>
      <c r="F1524" s="823" t="s">
        <v>1181</v>
      </c>
      <c r="G1524" s="823" t="s">
        <v>44</v>
      </c>
      <c r="H1524" s="824">
        <v>85166.855200000005</v>
      </c>
      <c r="I1524" s="824">
        <v>149041.99669999999</v>
      </c>
      <c r="J1524" s="824">
        <v>115942.7597</v>
      </c>
      <c r="K1524" s="824">
        <v>202899.82939999999</v>
      </c>
      <c r="L1524" s="824">
        <v>146639.535</v>
      </c>
      <c r="M1524" s="824">
        <v>256619.1862</v>
      </c>
      <c r="N1524" s="824">
        <v>193082.03589999999</v>
      </c>
      <c r="O1524" s="824">
        <v>337893.56300000002</v>
      </c>
      <c r="P1524" s="824">
        <v>239067.53479999999</v>
      </c>
      <c r="Q1524" s="824">
        <v>418368.18609999999</v>
      </c>
      <c r="R1524" s="824">
        <v>269216.75410000002</v>
      </c>
      <c r="S1524" s="824">
        <v>471129.3198</v>
      </c>
      <c r="T1524" s="824">
        <v>298959.74930000002</v>
      </c>
      <c r="U1524" s="824">
        <v>523179.56140000001</v>
      </c>
    </row>
    <row r="1525" spans="1:21" ht="14.5">
      <c r="A1525" s="823" t="s">
        <v>1187</v>
      </c>
      <c r="B1525" s="823" t="s">
        <v>378</v>
      </c>
      <c r="C1525" s="823" t="s">
        <v>396</v>
      </c>
      <c r="D1525" s="823" t="s">
        <v>499</v>
      </c>
      <c r="E1525" s="823" t="s">
        <v>397</v>
      </c>
      <c r="F1525" s="823" t="s">
        <v>1182</v>
      </c>
      <c r="G1525" s="823" t="s">
        <v>21</v>
      </c>
      <c r="H1525" s="824">
        <v>94885.717000000004</v>
      </c>
      <c r="I1525" s="824">
        <v>151817.14939999999</v>
      </c>
      <c r="J1525" s="824">
        <v>132840.00380000001</v>
      </c>
      <c r="K1525" s="824">
        <v>212544.0091</v>
      </c>
      <c r="L1525" s="824">
        <v>170794.29060000001</v>
      </c>
      <c r="M1525" s="824">
        <v>273270.8689</v>
      </c>
      <c r="N1525" s="824">
        <v>227725.72070000001</v>
      </c>
      <c r="O1525" s="824">
        <v>364361.15850000002</v>
      </c>
      <c r="P1525" s="824">
        <v>284657.15090000001</v>
      </c>
      <c r="Q1525" s="824">
        <v>455451.44819999998</v>
      </c>
      <c r="R1525" s="824">
        <v>322611.4376</v>
      </c>
      <c r="S1525" s="824">
        <v>516178.30800000002</v>
      </c>
      <c r="T1525" s="824">
        <v>360565.72440000001</v>
      </c>
      <c r="U1525" s="824">
        <v>576905.16780000005</v>
      </c>
    </row>
    <row r="1526" spans="1:21" ht="14.5">
      <c r="A1526" s="823" t="s">
        <v>1187</v>
      </c>
      <c r="B1526" s="823" t="s">
        <v>378</v>
      </c>
      <c r="C1526" s="823" t="s">
        <v>396</v>
      </c>
      <c r="D1526" s="823" t="s">
        <v>499</v>
      </c>
      <c r="E1526" s="823" t="s">
        <v>398</v>
      </c>
      <c r="F1526" s="823" t="s">
        <v>1179</v>
      </c>
      <c r="G1526" s="823" t="s">
        <v>165</v>
      </c>
      <c r="H1526" s="824">
        <v>111462.2254</v>
      </c>
      <c r="I1526" s="824">
        <v>195058.89449999999</v>
      </c>
      <c r="J1526" s="824">
        <v>144825.76209999999</v>
      </c>
      <c r="K1526" s="824">
        <v>253445.08369999999</v>
      </c>
      <c r="L1526" s="824">
        <v>174132.4374</v>
      </c>
      <c r="M1526" s="824">
        <v>304731.76539999997</v>
      </c>
      <c r="N1526" s="824">
        <v>209198.61110000001</v>
      </c>
      <c r="O1526" s="824">
        <v>366097.56949999998</v>
      </c>
      <c r="P1526" s="824">
        <v>246362.50260000001</v>
      </c>
      <c r="Q1526" s="824">
        <v>431134.37959999999</v>
      </c>
      <c r="R1526" s="824">
        <v>270000.266</v>
      </c>
      <c r="S1526" s="824">
        <v>472500.46549999999</v>
      </c>
      <c r="T1526" s="824">
        <v>292794.86099999998</v>
      </c>
      <c r="U1526" s="824">
        <v>512391.00660000002</v>
      </c>
    </row>
    <row r="1527" spans="1:21" ht="14.5">
      <c r="A1527" s="823" t="s">
        <v>1187</v>
      </c>
      <c r="B1527" s="823" t="s">
        <v>378</v>
      </c>
      <c r="C1527" s="823" t="s">
        <v>396</v>
      </c>
      <c r="D1527" s="823" t="s">
        <v>499</v>
      </c>
      <c r="E1527" s="823" t="s">
        <v>398</v>
      </c>
      <c r="F1527" s="823" t="s">
        <v>1180</v>
      </c>
      <c r="G1527" s="823" t="s">
        <v>19</v>
      </c>
      <c r="H1527" s="824">
        <v>98363.912599999996</v>
      </c>
      <c r="I1527" s="824">
        <v>172136.84710000001</v>
      </c>
      <c r="J1527" s="824">
        <v>129032.93919999999</v>
      </c>
      <c r="K1527" s="824">
        <v>225807.64369999999</v>
      </c>
      <c r="L1527" s="824">
        <v>157099.28450000001</v>
      </c>
      <c r="M1527" s="824">
        <v>274923.74770000001</v>
      </c>
      <c r="N1527" s="824">
        <v>193031.55069999999</v>
      </c>
      <c r="O1527" s="824">
        <v>337805.21370000002</v>
      </c>
      <c r="P1527" s="824">
        <v>229361.42720000001</v>
      </c>
      <c r="Q1527" s="824">
        <v>401382.4975</v>
      </c>
      <c r="R1527" s="824">
        <v>252822.76430000001</v>
      </c>
      <c r="S1527" s="824">
        <v>442439.83750000002</v>
      </c>
      <c r="T1527" s="824">
        <v>275018.57929999998</v>
      </c>
      <c r="U1527" s="824">
        <v>481282.51360000001</v>
      </c>
    </row>
    <row r="1528" spans="1:21" ht="14.5">
      <c r="A1528" s="823" t="s">
        <v>1187</v>
      </c>
      <c r="B1528" s="823" t="s">
        <v>378</v>
      </c>
      <c r="C1528" s="823" t="s">
        <v>396</v>
      </c>
      <c r="D1528" s="823" t="s">
        <v>499</v>
      </c>
      <c r="E1528" s="823" t="s">
        <v>398</v>
      </c>
      <c r="F1528" s="823" t="s">
        <v>1181</v>
      </c>
      <c r="G1528" s="823" t="s">
        <v>44</v>
      </c>
      <c r="H1528" s="824">
        <v>86749.622199999998</v>
      </c>
      <c r="I1528" s="824">
        <v>151811.8389</v>
      </c>
      <c r="J1528" s="824">
        <v>118123.2481</v>
      </c>
      <c r="K1528" s="824">
        <v>206715.68419999999</v>
      </c>
      <c r="L1528" s="824">
        <v>149416.8941</v>
      </c>
      <c r="M1528" s="824">
        <v>261479.56460000001</v>
      </c>
      <c r="N1528" s="824">
        <v>196758.97339999999</v>
      </c>
      <c r="O1528" s="824">
        <v>344328.2035</v>
      </c>
      <c r="P1528" s="824">
        <v>243639.1367</v>
      </c>
      <c r="Q1528" s="824">
        <v>426368.48920000001</v>
      </c>
      <c r="R1528" s="824">
        <v>274379.33899999998</v>
      </c>
      <c r="S1528" s="824">
        <v>480163.8431</v>
      </c>
      <c r="T1528" s="824">
        <v>304708.94900000002</v>
      </c>
      <c r="U1528" s="824">
        <v>533240.66079999995</v>
      </c>
    </row>
    <row r="1529" spans="1:21" ht="14.5">
      <c r="A1529" s="823" t="s">
        <v>1187</v>
      </c>
      <c r="B1529" s="823" t="s">
        <v>378</v>
      </c>
      <c r="C1529" s="823" t="s">
        <v>396</v>
      </c>
      <c r="D1529" s="823" t="s">
        <v>499</v>
      </c>
      <c r="E1529" s="823" t="s">
        <v>398</v>
      </c>
      <c r="F1529" s="823" t="s">
        <v>1182</v>
      </c>
      <c r="G1529" s="823" t="s">
        <v>21</v>
      </c>
      <c r="H1529" s="824">
        <v>96470.649399999995</v>
      </c>
      <c r="I1529" s="824">
        <v>154353.04139999999</v>
      </c>
      <c r="J1529" s="824">
        <v>135058.90909999999</v>
      </c>
      <c r="K1529" s="824">
        <v>216094.25779999999</v>
      </c>
      <c r="L1529" s="824">
        <v>173647.16889999999</v>
      </c>
      <c r="M1529" s="824">
        <v>277835.47440000001</v>
      </c>
      <c r="N1529" s="824">
        <v>231529.55850000001</v>
      </c>
      <c r="O1529" s="824">
        <v>370447.29920000001</v>
      </c>
      <c r="P1529" s="824">
        <v>289411.94819999998</v>
      </c>
      <c r="Q1529" s="824">
        <v>463059.12400000001</v>
      </c>
      <c r="R1529" s="824">
        <v>328000.20799999998</v>
      </c>
      <c r="S1529" s="824">
        <v>524800.34050000005</v>
      </c>
      <c r="T1529" s="824">
        <v>366588.46769999998</v>
      </c>
      <c r="U1529" s="824">
        <v>586541.55709999998</v>
      </c>
    </row>
    <row r="1530" spans="1:21" ht="14.5">
      <c r="A1530" s="823" t="s">
        <v>1187</v>
      </c>
      <c r="B1530" s="823" t="s">
        <v>378</v>
      </c>
      <c r="C1530" s="823" t="s">
        <v>396</v>
      </c>
      <c r="D1530" s="823" t="s">
        <v>499</v>
      </c>
      <c r="E1530" s="823" t="s">
        <v>1123</v>
      </c>
      <c r="F1530" s="823" t="s">
        <v>1179</v>
      </c>
      <c r="G1530" s="823" t="s">
        <v>165</v>
      </c>
      <c r="H1530" s="824">
        <v>114378.5138</v>
      </c>
      <c r="I1530" s="824">
        <v>200162.39920000001</v>
      </c>
      <c r="J1530" s="824">
        <v>148783.43369999999</v>
      </c>
      <c r="K1530" s="824">
        <v>260371.0091</v>
      </c>
      <c r="L1530" s="824">
        <v>179007.05910000001</v>
      </c>
      <c r="M1530" s="824">
        <v>313262.35350000003</v>
      </c>
      <c r="N1530" s="824">
        <v>215244.2726</v>
      </c>
      <c r="O1530" s="824">
        <v>376677.47710000002</v>
      </c>
      <c r="P1530" s="824">
        <v>253606.69440000001</v>
      </c>
      <c r="Q1530" s="824">
        <v>443811.71509999997</v>
      </c>
      <c r="R1530" s="824">
        <v>277994.42430000001</v>
      </c>
      <c r="S1530" s="824">
        <v>486490.2426</v>
      </c>
      <c r="T1530" s="824">
        <v>301596.28519999998</v>
      </c>
      <c r="U1530" s="824">
        <v>527793.49910000002</v>
      </c>
    </row>
    <row r="1531" spans="1:21" ht="14.5">
      <c r="A1531" s="823" t="s">
        <v>1187</v>
      </c>
      <c r="B1531" s="823" t="s">
        <v>378</v>
      </c>
      <c r="C1531" s="823" t="s">
        <v>396</v>
      </c>
      <c r="D1531" s="823" t="s">
        <v>499</v>
      </c>
      <c r="E1531" s="823" t="s">
        <v>1123</v>
      </c>
      <c r="F1531" s="823" t="s">
        <v>1180</v>
      </c>
      <c r="G1531" s="823" t="s">
        <v>19</v>
      </c>
      <c r="H1531" s="824">
        <v>100304.7948</v>
      </c>
      <c r="I1531" s="824">
        <v>175533.3909</v>
      </c>
      <c r="J1531" s="824">
        <v>131814.5497</v>
      </c>
      <c r="K1531" s="824">
        <v>230675.46189999999</v>
      </c>
      <c r="L1531" s="824">
        <v>160705.48009999999</v>
      </c>
      <c r="M1531" s="824">
        <v>281234.59009999997</v>
      </c>
      <c r="N1531" s="824">
        <v>197873.28219999999</v>
      </c>
      <c r="O1531" s="824">
        <v>346278.24400000001</v>
      </c>
      <c r="P1531" s="824">
        <v>235339.5815</v>
      </c>
      <c r="Q1531" s="824">
        <v>411844.26760000002</v>
      </c>
      <c r="R1531" s="824">
        <v>259537.74720000001</v>
      </c>
      <c r="S1531" s="824">
        <v>454191.0575</v>
      </c>
      <c r="T1531" s="824">
        <v>282496.23790000001</v>
      </c>
      <c r="U1531" s="824">
        <v>494368.41649999999</v>
      </c>
    </row>
    <row r="1532" spans="1:21" ht="14.5">
      <c r="A1532" s="823" t="s">
        <v>1187</v>
      </c>
      <c r="B1532" s="823" t="s">
        <v>378</v>
      </c>
      <c r="C1532" s="823" t="s">
        <v>396</v>
      </c>
      <c r="D1532" s="823" t="s">
        <v>499</v>
      </c>
      <c r="E1532" s="823" t="s">
        <v>1123</v>
      </c>
      <c r="F1532" s="823" t="s">
        <v>1181</v>
      </c>
      <c r="G1532" s="823" t="s">
        <v>44</v>
      </c>
      <c r="H1532" s="824">
        <v>87803.852799999993</v>
      </c>
      <c r="I1532" s="824">
        <v>153656.74239999999</v>
      </c>
      <c r="J1532" s="824">
        <v>119351.47349999999</v>
      </c>
      <c r="K1532" s="824">
        <v>208865.07860000001</v>
      </c>
      <c r="L1532" s="824">
        <v>150813.15830000001</v>
      </c>
      <c r="M1532" s="824">
        <v>263923.027</v>
      </c>
      <c r="N1532" s="824">
        <v>198437.20300000001</v>
      </c>
      <c r="O1532" s="824">
        <v>347265.1053</v>
      </c>
      <c r="P1532" s="824">
        <v>245564.93369999999</v>
      </c>
      <c r="Q1532" s="824">
        <v>429738.63400000002</v>
      </c>
      <c r="R1532" s="824">
        <v>276431.9608</v>
      </c>
      <c r="S1532" s="824">
        <v>483755.93150000001</v>
      </c>
      <c r="T1532" s="824">
        <v>306857.8199</v>
      </c>
      <c r="U1532" s="824">
        <v>537001.18500000006</v>
      </c>
    </row>
    <row r="1533" spans="1:21" ht="14.5">
      <c r="A1533" s="823" t="s">
        <v>1187</v>
      </c>
      <c r="B1533" s="823" t="s">
        <v>378</v>
      </c>
      <c r="C1533" s="823" t="s">
        <v>396</v>
      </c>
      <c r="D1533" s="823" t="s">
        <v>499</v>
      </c>
      <c r="E1533" s="823" t="s">
        <v>1123</v>
      </c>
      <c r="F1533" s="823" t="s">
        <v>1182</v>
      </c>
      <c r="G1533" s="823" t="s">
        <v>21</v>
      </c>
      <c r="H1533" s="824">
        <v>99078.215500000006</v>
      </c>
      <c r="I1533" s="824">
        <v>158525.1471</v>
      </c>
      <c r="J1533" s="824">
        <v>138709.50159999999</v>
      </c>
      <c r="K1533" s="824">
        <v>221935.2058</v>
      </c>
      <c r="L1533" s="824">
        <v>178340.78769999999</v>
      </c>
      <c r="M1533" s="824">
        <v>285345.2647</v>
      </c>
      <c r="N1533" s="824">
        <v>237787.71710000001</v>
      </c>
      <c r="O1533" s="824">
        <v>380460.3529</v>
      </c>
      <c r="P1533" s="824">
        <v>297234.64630000002</v>
      </c>
      <c r="Q1533" s="824">
        <v>475575.4411</v>
      </c>
      <c r="R1533" s="824">
        <v>336865.9325</v>
      </c>
      <c r="S1533" s="824">
        <v>538985.5</v>
      </c>
      <c r="T1533" s="824">
        <v>376497.21860000002</v>
      </c>
      <c r="U1533" s="824">
        <v>602395.5588</v>
      </c>
    </row>
    <row r="1534" spans="1:21" ht="14.5">
      <c r="A1534" s="823" t="s">
        <v>1187</v>
      </c>
      <c r="B1534" s="823" t="s">
        <v>378</v>
      </c>
      <c r="C1534" s="823" t="s">
        <v>396</v>
      </c>
      <c r="D1534" s="823" t="s">
        <v>499</v>
      </c>
      <c r="E1534" s="823" t="s">
        <v>1124</v>
      </c>
      <c r="F1534" s="823" t="s">
        <v>1179</v>
      </c>
      <c r="G1534" s="823" t="s">
        <v>165</v>
      </c>
      <c r="H1534" s="824">
        <v>110809.0385</v>
      </c>
      <c r="I1534" s="824">
        <v>193915.81760000001</v>
      </c>
      <c r="J1534" s="824">
        <v>144034.59839999999</v>
      </c>
      <c r="K1534" s="824">
        <v>252060.54730000001</v>
      </c>
      <c r="L1534" s="824">
        <v>173220.82380000001</v>
      </c>
      <c r="M1534" s="824">
        <v>303136.44160000002</v>
      </c>
      <c r="N1534" s="824">
        <v>208168.1121</v>
      </c>
      <c r="O1534" s="824">
        <v>364294.19620000001</v>
      </c>
      <c r="P1534" s="824">
        <v>245191.4688</v>
      </c>
      <c r="Q1534" s="824">
        <v>429085.07030000002</v>
      </c>
      <c r="R1534" s="824">
        <v>268735.6287</v>
      </c>
      <c r="S1534" s="824">
        <v>470287.35029999999</v>
      </c>
      <c r="T1534" s="824">
        <v>291468.66700000002</v>
      </c>
      <c r="U1534" s="824">
        <v>510070.16729999997</v>
      </c>
    </row>
    <row r="1535" spans="1:21" ht="14.5">
      <c r="A1535" s="823" t="s">
        <v>1187</v>
      </c>
      <c r="B1535" s="823" t="s">
        <v>378</v>
      </c>
      <c r="C1535" s="823" t="s">
        <v>396</v>
      </c>
      <c r="D1535" s="823" t="s">
        <v>499</v>
      </c>
      <c r="E1535" s="823" t="s">
        <v>1124</v>
      </c>
      <c r="F1535" s="823" t="s">
        <v>1180</v>
      </c>
      <c r="G1535" s="823" t="s">
        <v>19</v>
      </c>
      <c r="H1535" s="824">
        <v>97571.382100000003</v>
      </c>
      <c r="I1535" s="824">
        <v>170749.91870000001</v>
      </c>
      <c r="J1535" s="824">
        <v>128073.7669</v>
      </c>
      <c r="K1535" s="824">
        <v>224129.09210000001</v>
      </c>
      <c r="L1535" s="824">
        <v>156006.46720000001</v>
      </c>
      <c r="M1535" s="824">
        <v>273011.31760000001</v>
      </c>
      <c r="N1535" s="824">
        <v>191829.0618</v>
      </c>
      <c r="O1535" s="824">
        <v>335700.85830000002</v>
      </c>
      <c r="P1535" s="824">
        <v>228009.53099999999</v>
      </c>
      <c r="Q1535" s="824">
        <v>399016.67920000001</v>
      </c>
      <c r="R1535" s="824">
        <v>251375.3878</v>
      </c>
      <c r="S1535" s="824">
        <v>439906.92869999999</v>
      </c>
      <c r="T1535" s="824">
        <v>273503.27610000002</v>
      </c>
      <c r="U1535" s="824">
        <v>478630.73310000001</v>
      </c>
    </row>
    <row r="1536" spans="1:21" ht="14.5">
      <c r="A1536" s="823" t="s">
        <v>1187</v>
      </c>
      <c r="B1536" s="823" t="s">
        <v>378</v>
      </c>
      <c r="C1536" s="823" t="s">
        <v>396</v>
      </c>
      <c r="D1536" s="823" t="s">
        <v>499</v>
      </c>
      <c r="E1536" s="823" t="s">
        <v>1124</v>
      </c>
      <c r="F1536" s="823" t="s">
        <v>1181</v>
      </c>
      <c r="G1536" s="823" t="s">
        <v>44</v>
      </c>
      <c r="H1536" s="824">
        <v>85826.104099999997</v>
      </c>
      <c r="I1536" s="824">
        <v>150195.68229999999</v>
      </c>
      <c r="J1536" s="824">
        <v>116794.9374</v>
      </c>
      <c r="K1536" s="824">
        <v>204391.14060000001</v>
      </c>
      <c r="L1536" s="824">
        <v>147682.94010000001</v>
      </c>
      <c r="M1536" s="824">
        <v>258445.14499999999</v>
      </c>
      <c r="N1536" s="824">
        <v>194420.82680000001</v>
      </c>
      <c r="O1536" s="824">
        <v>340236.44679999998</v>
      </c>
      <c r="P1536" s="824">
        <v>240691.88329999999</v>
      </c>
      <c r="Q1536" s="824">
        <v>421210.79590000003</v>
      </c>
      <c r="R1536" s="824">
        <v>271020.55440000002</v>
      </c>
      <c r="S1536" s="824">
        <v>474285.97039999999</v>
      </c>
      <c r="T1536" s="824">
        <v>300934.26559999998</v>
      </c>
      <c r="U1536" s="824">
        <v>526634.96470000001</v>
      </c>
    </row>
    <row r="1537" spans="1:21" ht="14.5">
      <c r="A1537" s="823" t="s">
        <v>1187</v>
      </c>
      <c r="B1537" s="823" t="s">
        <v>378</v>
      </c>
      <c r="C1537" s="823" t="s">
        <v>396</v>
      </c>
      <c r="D1537" s="823" t="s">
        <v>499</v>
      </c>
      <c r="E1537" s="823" t="s">
        <v>1124</v>
      </c>
      <c r="F1537" s="823" t="s">
        <v>1182</v>
      </c>
      <c r="G1537" s="823" t="s">
        <v>21</v>
      </c>
      <c r="H1537" s="824">
        <v>95933.840800000005</v>
      </c>
      <c r="I1537" s="824">
        <v>153494.1476</v>
      </c>
      <c r="J1537" s="824">
        <v>134307.37710000001</v>
      </c>
      <c r="K1537" s="824">
        <v>214891.80660000001</v>
      </c>
      <c r="L1537" s="824">
        <v>172680.91339999999</v>
      </c>
      <c r="M1537" s="824">
        <v>276289.4657</v>
      </c>
      <c r="N1537" s="824">
        <v>230241.21789999999</v>
      </c>
      <c r="O1537" s="824">
        <v>368385.95419999998</v>
      </c>
      <c r="P1537" s="824">
        <v>287801.52240000002</v>
      </c>
      <c r="Q1537" s="824">
        <v>460482.44260000001</v>
      </c>
      <c r="R1537" s="824">
        <v>326175.05869999999</v>
      </c>
      <c r="S1537" s="824">
        <v>521880.1017</v>
      </c>
      <c r="T1537" s="824">
        <v>364548.59509999998</v>
      </c>
      <c r="U1537" s="824">
        <v>583277.76080000005</v>
      </c>
    </row>
    <row r="1538" spans="1:21" ht="14.5">
      <c r="A1538" s="823" t="s">
        <v>1188</v>
      </c>
      <c r="B1538" s="823" t="s">
        <v>399</v>
      </c>
      <c r="C1538" s="823" t="s">
        <v>400</v>
      </c>
      <c r="D1538" s="823" t="s">
        <v>500</v>
      </c>
      <c r="E1538" s="823" t="s">
        <v>401</v>
      </c>
      <c r="F1538" s="823" t="s">
        <v>1179</v>
      </c>
      <c r="G1538" s="823" t="s">
        <v>165</v>
      </c>
      <c r="H1538" s="824">
        <v>115626.61259999999</v>
      </c>
      <c r="I1538" s="824">
        <v>202346.57209999999</v>
      </c>
      <c r="J1538" s="824">
        <v>150366.0693</v>
      </c>
      <c r="K1538" s="824">
        <v>263140.62119999999</v>
      </c>
      <c r="L1538" s="824">
        <v>180883.04440000001</v>
      </c>
      <c r="M1538" s="824">
        <v>316545.32760000002</v>
      </c>
      <c r="N1538" s="824">
        <v>217454.1305</v>
      </c>
      <c r="O1538" s="824">
        <v>380544.72840000002</v>
      </c>
      <c r="P1538" s="824">
        <v>256180.26439999999</v>
      </c>
      <c r="Q1538" s="824">
        <v>448315.46269999997</v>
      </c>
      <c r="R1538" s="824">
        <v>280802.19270000001</v>
      </c>
      <c r="S1538" s="824">
        <v>491403.83720000001</v>
      </c>
      <c r="T1538" s="824">
        <v>304610.41389999999</v>
      </c>
      <c r="U1538" s="824">
        <v>533068.22420000006</v>
      </c>
    </row>
    <row r="1539" spans="1:21" ht="14.5">
      <c r="A1539" s="823" t="s">
        <v>1188</v>
      </c>
      <c r="B1539" s="823" t="s">
        <v>399</v>
      </c>
      <c r="C1539" s="823" t="s">
        <v>400</v>
      </c>
      <c r="D1539" s="823" t="s">
        <v>500</v>
      </c>
      <c r="E1539" s="823" t="s">
        <v>401</v>
      </c>
      <c r="F1539" s="823" t="s">
        <v>1180</v>
      </c>
      <c r="G1539" s="823" t="s">
        <v>19</v>
      </c>
      <c r="H1539" s="824">
        <v>101552.8936</v>
      </c>
      <c r="I1539" s="824">
        <v>177717.5638</v>
      </c>
      <c r="J1539" s="824">
        <v>133397.18520000001</v>
      </c>
      <c r="K1539" s="824">
        <v>233445.07399999999</v>
      </c>
      <c r="L1539" s="824">
        <v>162581.46530000001</v>
      </c>
      <c r="M1539" s="824">
        <v>284517.56420000002</v>
      </c>
      <c r="N1539" s="824">
        <v>200083.14009999999</v>
      </c>
      <c r="O1539" s="824">
        <v>350145.49530000001</v>
      </c>
      <c r="P1539" s="824">
        <v>237913.15160000001</v>
      </c>
      <c r="Q1539" s="824">
        <v>416348.01520000002</v>
      </c>
      <c r="R1539" s="824">
        <v>262345.51549999998</v>
      </c>
      <c r="S1539" s="824">
        <v>459104.65210000001</v>
      </c>
      <c r="T1539" s="824">
        <v>285510.36660000001</v>
      </c>
      <c r="U1539" s="824">
        <v>499643.14159999997</v>
      </c>
    </row>
    <row r="1540" spans="1:21" ht="14.5">
      <c r="A1540" s="823" t="s">
        <v>1188</v>
      </c>
      <c r="B1540" s="823" t="s">
        <v>399</v>
      </c>
      <c r="C1540" s="823" t="s">
        <v>400</v>
      </c>
      <c r="D1540" s="823" t="s">
        <v>500</v>
      </c>
      <c r="E1540" s="823" t="s">
        <v>401</v>
      </c>
      <c r="F1540" s="823" t="s">
        <v>1181</v>
      </c>
      <c r="G1540" s="823" t="s">
        <v>44</v>
      </c>
      <c r="H1540" s="824">
        <v>89056.995299999995</v>
      </c>
      <c r="I1540" s="824">
        <v>155849.74179999999</v>
      </c>
      <c r="J1540" s="824">
        <v>121105.87300000001</v>
      </c>
      <c r="K1540" s="824">
        <v>211935.27780000001</v>
      </c>
      <c r="L1540" s="824">
        <v>153068.81479999999</v>
      </c>
      <c r="M1540" s="824">
        <v>267870.42599999998</v>
      </c>
      <c r="N1540" s="824">
        <v>201444.745</v>
      </c>
      <c r="O1540" s="824">
        <v>352528.3039</v>
      </c>
      <c r="P1540" s="824">
        <v>249324.36129999999</v>
      </c>
      <c r="Q1540" s="824">
        <v>436317.6323</v>
      </c>
      <c r="R1540" s="824">
        <v>280692.64549999998</v>
      </c>
      <c r="S1540" s="824">
        <v>491212.12959999999</v>
      </c>
      <c r="T1540" s="824">
        <v>311619.76150000002</v>
      </c>
      <c r="U1540" s="824">
        <v>545334.58270000003</v>
      </c>
    </row>
    <row r="1541" spans="1:21" ht="14.5">
      <c r="A1541" s="823" t="s">
        <v>1188</v>
      </c>
      <c r="B1541" s="823" t="s">
        <v>399</v>
      </c>
      <c r="C1541" s="823" t="s">
        <v>400</v>
      </c>
      <c r="D1541" s="823" t="s">
        <v>500</v>
      </c>
      <c r="E1541" s="823" t="s">
        <v>401</v>
      </c>
      <c r="F1541" s="823" t="s">
        <v>1182</v>
      </c>
      <c r="G1541" s="823" t="s">
        <v>21</v>
      </c>
      <c r="H1541" s="824">
        <v>100139.086</v>
      </c>
      <c r="I1541" s="824">
        <v>160222.54</v>
      </c>
      <c r="J1541" s="824">
        <v>140194.72029999999</v>
      </c>
      <c r="K1541" s="824">
        <v>224311.55590000001</v>
      </c>
      <c r="L1541" s="824">
        <v>180250.3547</v>
      </c>
      <c r="M1541" s="824">
        <v>288400.57189999998</v>
      </c>
      <c r="N1541" s="824">
        <v>240333.8063</v>
      </c>
      <c r="O1541" s="824">
        <v>384534.09570000001</v>
      </c>
      <c r="P1541" s="824">
        <v>300417.25780000002</v>
      </c>
      <c r="Q1541" s="824">
        <v>480667.61969999998</v>
      </c>
      <c r="R1541" s="824">
        <v>340472.8922</v>
      </c>
      <c r="S1541" s="824">
        <v>544756.63569999998</v>
      </c>
      <c r="T1541" s="824">
        <v>380528.52659999998</v>
      </c>
      <c r="U1541" s="824">
        <v>608845.65170000005</v>
      </c>
    </row>
    <row r="1542" spans="1:21" ht="14.5">
      <c r="A1542" s="823" t="s">
        <v>1188</v>
      </c>
      <c r="B1542" s="823" t="s">
        <v>399</v>
      </c>
      <c r="C1542" s="823" t="s">
        <v>400</v>
      </c>
      <c r="D1542" s="823" t="s">
        <v>500</v>
      </c>
      <c r="E1542" s="823" t="s">
        <v>402</v>
      </c>
      <c r="F1542" s="823" t="s">
        <v>1179</v>
      </c>
      <c r="G1542" s="823" t="s">
        <v>165</v>
      </c>
      <c r="H1542" s="824">
        <v>113217.82739999999</v>
      </c>
      <c r="I1542" s="824">
        <v>198131.198</v>
      </c>
      <c r="J1542" s="824">
        <v>147200.33619999999</v>
      </c>
      <c r="K1542" s="824">
        <v>257600.58840000001</v>
      </c>
      <c r="L1542" s="824">
        <v>177051.93700000001</v>
      </c>
      <c r="M1542" s="824">
        <v>309840.8897</v>
      </c>
      <c r="N1542" s="824">
        <v>212811.12479999999</v>
      </c>
      <c r="O1542" s="824">
        <v>372419.46840000001</v>
      </c>
      <c r="P1542" s="824">
        <v>250685.8708</v>
      </c>
      <c r="Q1542" s="824">
        <v>438700.27380000002</v>
      </c>
      <c r="R1542" s="824">
        <v>274768.91529999999</v>
      </c>
      <c r="S1542" s="824">
        <v>480845.6018</v>
      </c>
      <c r="T1542" s="824">
        <v>298039.5454</v>
      </c>
      <c r="U1542" s="824">
        <v>521569.2046</v>
      </c>
    </row>
    <row r="1543" spans="1:21" ht="14.5">
      <c r="A1543" s="823" t="s">
        <v>1188</v>
      </c>
      <c r="B1543" s="823" t="s">
        <v>399</v>
      </c>
      <c r="C1543" s="823" t="s">
        <v>400</v>
      </c>
      <c r="D1543" s="823" t="s">
        <v>500</v>
      </c>
      <c r="E1543" s="823" t="s">
        <v>402</v>
      </c>
      <c r="F1543" s="823" t="s">
        <v>1180</v>
      </c>
      <c r="G1543" s="823" t="s">
        <v>19</v>
      </c>
      <c r="H1543" s="824">
        <v>99562.139200000005</v>
      </c>
      <c r="I1543" s="824">
        <v>174233.74359999999</v>
      </c>
      <c r="J1543" s="824">
        <v>130735.4779</v>
      </c>
      <c r="K1543" s="824">
        <v>228787.0863</v>
      </c>
      <c r="L1543" s="824">
        <v>159293.96859999999</v>
      </c>
      <c r="M1543" s="824">
        <v>278764.44500000001</v>
      </c>
      <c r="N1543" s="824">
        <v>195956.10399999999</v>
      </c>
      <c r="O1543" s="824">
        <v>342923.18209999998</v>
      </c>
      <c r="P1543" s="824">
        <v>232961.3449</v>
      </c>
      <c r="Q1543" s="824">
        <v>407682.35350000003</v>
      </c>
      <c r="R1543" s="824">
        <v>256860.45569999999</v>
      </c>
      <c r="S1543" s="824">
        <v>449505.79749999999</v>
      </c>
      <c r="T1543" s="824">
        <v>279506.82579999999</v>
      </c>
      <c r="U1543" s="824">
        <v>489136.94510000001</v>
      </c>
    </row>
    <row r="1544" spans="1:21" ht="14.5">
      <c r="A1544" s="823" t="s">
        <v>1188</v>
      </c>
      <c r="B1544" s="823" t="s">
        <v>399</v>
      </c>
      <c r="C1544" s="823" t="s">
        <v>400</v>
      </c>
      <c r="D1544" s="823" t="s">
        <v>500</v>
      </c>
      <c r="E1544" s="823" t="s">
        <v>402</v>
      </c>
      <c r="F1544" s="823" t="s">
        <v>1181</v>
      </c>
      <c r="G1544" s="823" t="s">
        <v>44</v>
      </c>
      <c r="H1544" s="824">
        <v>87441.550700000007</v>
      </c>
      <c r="I1544" s="824">
        <v>153022.71369999999</v>
      </c>
      <c r="J1544" s="824">
        <v>118950.4065</v>
      </c>
      <c r="K1544" s="824">
        <v>208163.2114</v>
      </c>
      <c r="L1544" s="824">
        <v>150375.87899999999</v>
      </c>
      <c r="M1544" s="824">
        <v>263157.78820000001</v>
      </c>
      <c r="N1544" s="824">
        <v>197932.7879</v>
      </c>
      <c r="O1544" s="824">
        <v>346382.37880000001</v>
      </c>
      <c r="P1544" s="824">
        <v>245008.12469999999</v>
      </c>
      <c r="Q1544" s="824">
        <v>428764.21830000001</v>
      </c>
      <c r="R1544" s="824">
        <v>275856.60269999999</v>
      </c>
      <c r="S1544" s="824">
        <v>482749.05459999997</v>
      </c>
      <c r="T1544" s="824">
        <v>306277.01640000002</v>
      </c>
      <c r="U1544" s="824">
        <v>535984.77890000003</v>
      </c>
    </row>
    <row r="1545" spans="1:21" ht="14.5">
      <c r="A1545" s="823" t="s">
        <v>1188</v>
      </c>
      <c r="B1545" s="823" t="s">
        <v>399</v>
      </c>
      <c r="C1545" s="823" t="s">
        <v>400</v>
      </c>
      <c r="D1545" s="823" t="s">
        <v>500</v>
      </c>
      <c r="E1545" s="823" t="s">
        <v>402</v>
      </c>
      <c r="F1545" s="823" t="s">
        <v>1182</v>
      </c>
      <c r="G1545" s="823" t="s">
        <v>21</v>
      </c>
      <c r="H1545" s="824">
        <v>98036.464900000006</v>
      </c>
      <c r="I1545" s="824">
        <v>156858.3463</v>
      </c>
      <c r="J1545" s="824">
        <v>137251.0509</v>
      </c>
      <c r="K1545" s="824">
        <v>219601.68470000001</v>
      </c>
      <c r="L1545" s="824">
        <v>176465.63690000001</v>
      </c>
      <c r="M1545" s="824">
        <v>282345.0233</v>
      </c>
      <c r="N1545" s="824">
        <v>235287.51579999999</v>
      </c>
      <c r="O1545" s="824">
        <v>376460.03090000001</v>
      </c>
      <c r="P1545" s="824">
        <v>294109.39480000001</v>
      </c>
      <c r="Q1545" s="824">
        <v>470575.03869999998</v>
      </c>
      <c r="R1545" s="824">
        <v>333323.98080000002</v>
      </c>
      <c r="S1545" s="824">
        <v>533318.37719999999</v>
      </c>
      <c r="T1545" s="824">
        <v>372538.56670000002</v>
      </c>
      <c r="U1545" s="824">
        <v>596061.71569999994</v>
      </c>
    </row>
    <row r="1546" spans="1:21" ht="14.5">
      <c r="A1546" s="823" t="s">
        <v>1188</v>
      </c>
      <c r="B1546" s="823" t="s">
        <v>399</v>
      </c>
      <c r="C1546" s="823" t="s">
        <v>400</v>
      </c>
      <c r="D1546" s="823" t="s">
        <v>500</v>
      </c>
      <c r="E1546" s="823" t="s">
        <v>403</v>
      </c>
      <c r="F1546" s="823" t="s">
        <v>1179</v>
      </c>
      <c r="G1546" s="823" t="s">
        <v>165</v>
      </c>
      <c r="H1546" s="824">
        <v>115060.83809999999</v>
      </c>
      <c r="I1546" s="824">
        <v>201356.46669999999</v>
      </c>
      <c r="J1546" s="824">
        <v>149574.44339999999</v>
      </c>
      <c r="K1546" s="824">
        <v>261755.27600000001</v>
      </c>
      <c r="L1546" s="824">
        <v>179892.29380000001</v>
      </c>
      <c r="M1546" s="824">
        <v>314811.51400000002</v>
      </c>
      <c r="N1546" s="824">
        <v>216200.34160000001</v>
      </c>
      <c r="O1546" s="824">
        <v>378350.59789999999</v>
      </c>
      <c r="P1546" s="824">
        <v>254661.97700000001</v>
      </c>
      <c r="Q1546" s="824">
        <v>445658.45970000001</v>
      </c>
      <c r="R1546" s="824">
        <v>279119.81469999999</v>
      </c>
      <c r="S1546" s="824">
        <v>488459.67570000002</v>
      </c>
      <c r="T1546" s="824">
        <v>302741.60879999999</v>
      </c>
      <c r="U1546" s="824">
        <v>529797.81539999996</v>
      </c>
    </row>
    <row r="1547" spans="1:21" ht="14.5">
      <c r="A1547" s="823" t="s">
        <v>1188</v>
      </c>
      <c r="B1547" s="823" t="s">
        <v>399</v>
      </c>
      <c r="C1547" s="823" t="s">
        <v>400</v>
      </c>
      <c r="D1547" s="823" t="s">
        <v>500</v>
      </c>
      <c r="E1547" s="823" t="s">
        <v>403</v>
      </c>
      <c r="F1547" s="823" t="s">
        <v>1180</v>
      </c>
      <c r="G1547" s="823" t="s">
        <v>19</v>
      </c>
      <c r="H1547" s="824">
        <v>101265.8064</v>
      </c>
      <c r="I1547" s="824">
        <v>177215.1611</v>
      </c>
      <c r="J1547" s="824">
        <v>132941.5765</v>
      </c>
      <c r="K1547" s="824">
        <v>232647.75899999999</v>
      </c>
      <c r="L1547" s="824">
        <v>161953.12179999999</v>
      </c>
      <c r="M1547" s="824">
        <v>283417.9632</v>
      </c>
      <c r="N1547" s="824">
        <v>199173.33100000001</v>
      </c>
      <c r="O1547" s="824">
        <v>348553.32919999998</v>
      </c>
      <c r="P1547" s="824">
        <v>236756.5888</v>
      </c>
      <c r="Q1547" s="824">
        <v>414324.03039999999</v>
      </c>
      <c r="R1547" s="824">
        <v>261028.6159</v>
      </c>
      <c r="S1547" s="824">
        <v>456800.07780000003</v>
      </c>
      <c r="T1547" s="824">
        <v>284019.77990000002</v>
      </c>
      <c r="U1547" s="824">
        <v>497034.61489999999</v>
      </c>
    </row>
    <row r="1548" spans="1:21" ht="14.5">
      <c r="A1548" s="823" t="s">
        <v>1188</v>
      </c>
      <c r="B1548" s="823" t="s">
        <v>399</v>
      </c>
      <c r="C1548" s="823" t="s">
        <v>400</v>
      </c>
      <c r="D1548" s="823" t="s">
        <v>500</v>
      </c>
      <c r="E1548" s="823" t="s">
        <v>403</v>
      </c>
      <c r="F1548" s="823" t="s">
        <v>1181</v>
      </c>
      <c r="G1548" s="823" t="s">
        <v>44</v>
      </c>
      <c r="H1548" s="824">
        <v>89024.3177</v>
      </c>
      <c r="I1548" s="824">
        <v>155792.55600000001</v>
      </c>
      <c r="J1548" s="824">
        <v>121130.895</v>
      </c>
      <c r="K1548" s="824">
        <v>211979.0661</v>
      </c>
      <c r="L1548" s="824">
        <v>153153.23809999999</v>
      </c>
      <c r="M1548" s="824">
        <v>268018.1666</v>
      </c>
      <c r="N1548" s="824">
        <v>201609.72529999999</v>
      </c>
      <c r="O1548" s="824">
        <v>352817.01939999999</v>
      </c>
      <c r="P1548" s="824">
        <v>249579.72659999999</v>
      </c>
      <c r="Q1548" s="824">
        <v>436764.52149999997</v>
      </c>
      <c r="R1548" s="824">
        <v>281019.1875</v>
      </c>
      <c r="S1548" s="824">
        <v>491783.57799999998</v>
      </c>
      <c r="T1548" s="824">
        <v>312026.21620000002</v>
      </c>
      <c r="U1548" s="824">
        <v>546045.87840000005</v>
      </c>
    </row>
    <row r="1549" spans="1:21" ht="14.5">
      <c r="A1549" s="823" t="s">
        <v>1188</v>
      </c>
      <c r="B1549" s="823" t="s">
        <v>399</v>
      </c>
      <c r="C1549" s="823" t="s">
        <v>400</v>
      </c>
      <c r="D1549" s="823" t="s">
        <v>500</v>
      </c>
      <c r="E1549" s="823" t="s">
        <v>403</v>
      </c>
      <c r="F1549" s="823" t="s">
        <v>1182</v>
      </c>
      <c r="G1549" s="823" t="s">
        <v>21</v>
      </c>
      <c r="H1549" s="824">
        <v>99621.397400000002</v>
      </c>
      <c r="I1549" s="824">
        <v>159394.23809999999</v>
      </c>
      <c r="J1549" s="824">
        <v>139469.95629999999</v>
      </c>
      <c r="K1549" s="824">
        <v>223151.93340000001</v>
      </c>
      <c r="L1549" s="824">
        <v>179318.51519999999</v>
      </c>
      <c r="M1549" s="824">
        <v>286909.6287</v>
      </c>
      <c r="N1549" s="824">
        <v>239091.35370000001</v>
      </c>
      <c r="O1549" s="824">
        <v>382546.1716</v>
      </c>
      <c r="P1549" s="824">
        <v>298864.19219999999</v>
      </c>
      <c r="Q1549" s="824">
        <v>478182.7145</v>
      </c>
      <c r="R1549" s="824">
        <v>338712.75109999999</v>
      </c>
      <c r="S1549" s="824">
        <v>541940.40980000002</v>
      </c>
      <c r="T1549" s="824">
        <v>378561.31</v>
      </c>
      <c r="U1549" s="824">
        <v>605698.10510000004</v>
      </c>
    </row>
    <row r="1550" spans="1:21" ht="14.5">
      <c r="A1550" s="823" t="s">
        <v>1188</v>
      </c>
      <c r="B1550" s="823" t="s">
        <v>399</v>
      </c>
      <c r="C1550" s="823" t="s">
        <v>400</v>
      </c>
      <c r="D1550" s="823" t="s">
        <v>500</v>
      </c>
      <c r="E1550" s="823" t="s">
        <v>1125</v>
      </c>
      <c r="F1550" s="823" t="s">
        <v>1179</v>
      </c>
      <c r="G1550" s="823" t="s">
        <v>165</v>
      </c>
      <c r="H1550" s="824">
        <v>116816.4365</v>
      </c>
      <c r="I1550" s="824">
        <v>204428.76389999999</v>
      </c>
      <c r="J1550" s="824">
        <v>151949.0128</v>
      </c>
      <c r="K1550" s="824">
        <v>265910.77230000001</v>
      </c>
      <c r="L1550" s="824">
        <v>182811.78760000001</v>
      </c>
      <c r="M1550" s="824">
        <v>319920.62829999998</v>
      </c>
      <c r="N1550" s="824">
        <v>219812.84830000001</v>
      </c>
      <c r="O1550" s="824">
        <v>384672.48450000002</v>
      </c>
      <c r="P1550" s="824">
        <v>258985.33679999999</v>
      </c>
      <c r="Q1550" s="824">
        <v>453224.3394</v>
      </c>
      <c r="R1550" s="824">
        <v>283888.45480000001</v>
      </c>
      <c r="S1550" s="824">
        <v>496804.79599999997</v>
      </c>
      <c r="T1550" s="824">
        <v>307986.28320000001</v>
      </c>
      <c r="U1550" s="824">
        <v>538975.99569999997</v>
      </c>
    </row>
    <row r="1551" spans="1:21" ht="14.5">
      <c r="A1551" s="823" t="s">
        <v>1188</v>
      </c>
      <c r="B1551" s="823" t="s">
        <v>399</v>
      </c>
      <c r="C1551" s="823" t="s">
        <v>400</v>
      </c>
      <c r="D1551" s="823" t="s">
        <v>500</v>
      </c>
      <c r="E1551" s="823" t="s">
        <v>1125</v>
      </c>
      <c r="F1551" s="823" t="s">
        <v>1180</v>
      </c>
      <c r="G1551" s="823" t="s">
        <v>19</v>
      </c>
      <c r="H1551" s="824">
        <v>102464.03019999999</v>
      </c>
      <c r="I1551" s="824">
        <v>179312.05300000001</v>
      </c>
      <c r="J1551" s="824">
        <v>134644.1115</v>
      </c>
      <c r="K1551" s="824">
        <v>235627.19519999999</v>
      </c>
      <c r="L1551" s="824">
        <v>164147.80129999999</v>
      </c>
      <c r="M1551" s="824">
        <v>287258.65230000002</v>
      </c>
      <c r="N1551" s="824">
        <v>202097.87830000001</v>
      </c>
      <c r="O1551" s="824">
        <v>353671.28700000001</v>
      </c>
      <c r="P1551" s="824">
        <v>240356.4993</v>
      </c>
      <c r="Q1551" s="824">
        <v>420623.8738</v>
      </c>
      <c r="R1551" s="824">
        <v>265066.29920000001</v>
      </c>
      <c r="S1551" s="824">
        <v>463866.02360000001</v>
      </c>
      <c r="T1551" s="824">
        <v>288508.01760000002</v>
      </c>
      <c r="U1551" s="824">
        <v>504889.0307</v>
      </c>
    </row>
    <row r="1552" spans="1:21" ht="14.5">
      <c r="A1552" s="823" t="s">
        <v>1188</v>
      </c>
      <c r="B1552" s="823" t="s">
        <v>399</v>
      </c>
      <c r="C1552" s="823" t="s">
        <v>400</v>
      </c>
      <c r="D1552" s="823" t="s">
        <v>500</v>
      </c>
      <c r="E1552" s="823" t="s">
        <v>1125</v>
      </c>
      <c r="F1552" s="823" t="s">
        <v>1181</v>
      </c>
      <c r="G1552" s="823" t="s">
        <v>44</v>
      </c>
      <c r="H1552" s="824">
        <v>89716.244200000001</v>
      </c>
      <c r="I1552" s="824">
        <v>157003.42739999999</v>
      </c>
      <c r="J1552" s="824">
        <v>121958.0508</v>
      </c>
      <c r="K1552" s="824">
        <v>213426.5889</v>
      </c>
      <c r="L1552" s="824">
        <v>154112.21979999999</v>
      </c>
      <c r="M1552" s="824">
        <v>269696.3848</v>
      </c>
      <c r="N1552" s="824">
        <v>202783.53580000001</v>
      </c>
      <c r="O1552" s="824">
        <v>354871.18770000001</v>
      </c>
      <c r="P1552" s="824">
        <v>250948.70980000001</v>
      </c>
      <c r="Q1552" s="824">
        <v>439160.24209999997</v>
      </c>
      <c r="R1552" s="824">
        <v>282496.44579999999</v>
      </c>
      <c r="S1552" s="824">
        <v>494368.78009999997</v>
      </c>
      <c r="T1552" s="824">
        <v>313594.27769999998</v>
      </c>
      <c r="U1552" s="824">
        <v>548789.98600000003</v>
      </c>
    </row>
    <row r="1553" spans="1:21" ht="14.5">
      <c r="A1553" s="823" t="s">
        <v>1188</v>
      </c>
      <c r="B1553" s="823" t="s">
        <v>399</v>
      </c>
      <c r="C1553" s="823" t="s">
        <v>400</v>
      </c>
      <c r="D1553" s="823" t="s">
        <v>500</v>
      </c>
      <c r="E1553" s="823" t="s">
        <v>1125</v>
      </c>
      <c r="F1553" s="823" t="s">
        <v>1182</v>
      </c>
      <c r="G1553" s="823" t="s">
        <v>21</v>
      </c>
      <c r="H1553" s="824">
        <v>101187.2098</v>
      </c>
      <c r="I1553" s="824">
        <v>161899.53810000001</v>
      </c>
      <c r="J1553" s="824">
        <v>141662.09359999999</v>
      </c>
      <c r="K1553" s="824">
        <v>226659.35320000001</v>
      </c>
      <c r="L1553" s="824">
        <v>182136.97760000001</v>
      </c>
      <c r="M1553" s="824">
        <v>291419.16859999998</v>
      </c>
      <c r="N1553" s="824">
        <v>242849.30350000001</v>
      </c>
      <c r="O1553" s="824">
        <v>388558.89130000002</v>
      </c>
      <c r="P1553" s="824">
        <v>303561.62939999998</v>
      </c>
      <c r="Q1553" s="824">
        <v>485698.61410000001</v>
      </c>
      <c r="R1553" s="824">
        <v>344036.51329999999</v>
      </c>
      <c r="S1553" s="824">
        <v>550458.42949999997</v>
      </c>
      <c r="T1553" s="824">
        <v>384511.3971</v>
      </c>
      <c r="U1553" s="824">
        <v>615218.24470000004</v>
      </c>
    </row>
    <row r="1554" spans="1:21" ht="14.5">
      <c r="A1554" s="823" t="s">
        <v>1188</v>
      </c>
      <c r="B1554" s="823" t="s">
        <v>399</v>
      </c>
      <c r="C1554" s="823" t="s">
        <v>400</v>
      </c>
      <c r="D1554" s="823" t="s">
        <v>500</v>
      </c>
      <c r="E1554" s="823" t="s">
        <v>404</v>
      </c>
      <c r="F1554" s="823" t="s">
        <v>1179</v>
      </c>
      <c r="G1554" s="823" t="s">
        <v>165</v>
      </c>
      <c r="H1554" s="824">
        <v>112622.9154</v>
      </c>
      <c r="I1554" s="824">
        <v>197090.10200000001</v>
      </c>
      <c r="J1554" s="824">
        <v>146408.86439999999</v>
      </c>
      <c r="K1554" s="824">
        <v>256215.51269999999</v>
      </c>
      <c r="L1554" s="824">
        <v>176087.56529999999</v>
      </c>
      <c r="M1554" s="824">
        <v>308153.23930000002</v>
      </c>
      <c r="N1554" s="824">
        <v>211631.7659</v>
      </c>
      <c r="O1554" s="824">
        <v>370355.59039999999</v>
      </c>
      <c r="P1554" s="824">
        <v>249283.3345</v>
      </c>
      <c r="Q1554" s="824">
        <v>436245.83549999999</v>
      </c>
      <c r="R1554" s="824">
        <v>273225.7843</v>
      </c>
      <c r="S1554" s="824">
        <v>478145.1225</v>
      </c>
      <c r="T1554" s="824">
        <v>296351.61070000002</v>
      </c>
      <c r="U1554" s="824">
        <v>518615.31880000001</v>
      </c>
    </row>
    <row r="1555" spans="1:21" ht="14.5">
      <c r="A1555" s="823" t="s">
        <v>1188</v>
      </c>
      <c r="B1555" s="823" t="s">
        <v>399</v>
      </c>
      <c r="C1555" s="823" t="s">
        <v>400</v>
      </c>
      <c r="D1555" s="823" t="s">
        <v>500</v>
      </c>
      <c r="E1555" s="823" t="s">
        <v>404</v>
      </c>
      <c r="F1555" s="823" t="s">
        <v>1180</v>
      </c>
      <c r="G1555" s="823" t="s">
        <v>19</v>
      </c>
      <c r="H1555" s="824">
        <v>99106.570900000006</v>
      </c>
      <c r="I1555" s="824">
        <v>173436.49909999999</v>
      </c>
      <c r="J1555" s="824">
        <v>130112.0148</v>
      </c>
      <c r="K1555" s="824">
        <v>227696.0258</v>
      </c>
      <c r="L1555" s="824">
        <v>158510.80059999999</v>
      </c>
      <c r="M1555" s="824">
        <v>277393.90090000001</v>
      </c>
      <c r="N1555" s="824">
        <v>194948.73499999999</v>
      </c>
      <c r="O1555" s="824">
        <v>341160.28610000003</v>
      </c>
      <c r="P1555" s="824">
        <v>231739.671</v>
      </c>
      <c r="Q1555" s="824">
        <v>405544.42430000001</v>
      </c>
      <c r="R1555" s="824">
        <v>255500.0638</v>
      </c>
      <c r="S1555" s="824">
        <v>447125.11170000001</v>
      </c>
      <c r="T1555" s="824">
        <v>278008.00030000001</v>
      </c>
      <c r="U1555" s="824">
        <v>486514.00050000002</v>
      </c>
    </row>
    <row r="1556" spans="1:21" ht="14.5">
      <c r="A1556" s="823" t="s">
        <v>1188</v>
      </c>
      <c r="B1556" s="823" t="s">
        <v>399</v>
      </c>
      <c r="C1556" s="823" t="s">
        <v>400</v>
      </c>
      <c r="D1556" s="823" t="s">
        <v>500</v>
      </c>
      <c r="E1556" s="823" t="s">
        <v>404</v>
      </c>
      <c r="F1556" s="823" t="s">
        <v>1181</v>
      </c>
      <c r="G1556" s="823" t="s">
        <v>44</v>
      </c>
      <c r="H1556" s="824">
        <v>87111.926300000006</v>
      </c>
      <c r="I1556" s="824">
        <v>152445.87100000001</v>
      </c>
      <c r="J1556" s="824">
        <v>118524.31759999999</v>
      </c>
      <c r="K1556" s="824">
        <v>207417.5558</v>
      </c>
      <c r="L1556" s="824">
        <v>149854.1765</v>
      </c>
      <c r="M1556" s="824">
        <v>262244.8088</v>
      </c>
      <c r="N1556" s="824">
        <v>197263.39249999999</v>
      </c>
      <c r="O1556" s="824">
        <v>345210.93699999998</v>
      </c>
      <c r="P1556" s="824">
        <v>244195.95050000001</v>
      </c>
      <c r="Q1556" s="824">
        <v>427342.91330000001</v>
      </c>
      <c r="R1556" s="824">
        <v>274954.70250000001</v>
      </c>
      <c r="S1556" s="824">
        <v>481170.72930000001</v>
      </c>
      <c r="T1556" s="824">
        <v>305289.75839999999</v>
      </c>
      <c r="U1556" s="824">
        <v>534257.07720000006</v>
      </c>
    </row>
    <row r="1557" spans="1:21" ht="14.5">
      <c r="A1557" s="823" t="s">
        <v>1188</v>
      </c>
      <c r="B1557" s="823" t="s">
        <v>399</v>
      </c>
      <c r="C1557" s="823" t="s">
        <v>400</v>
      </c>
      <c r="D1557" s="823" t="s">
        <v>500</v>
      </c>
      <c r="E1557" s="823" t="s">
        <v>404</v>
      </c>
      <c r="F1557" s="823" t="s">
        <v>1182</v>
      </c>
      <c r="G1557" s="823" t="s">
        <v>21</v>
      </c>
      <c r="H1557" s="824">
        <v>97512.403000000006</v>
      </c>
      <c r="I1557" s="824">
        <v>156019.84710000001</v>
      </c>
      <c r="J1557" s="824">
        <v>136517.36420000001</v>
      </c>
      <c r="K1557" s="824">
        <v>218427.78599999999</v>
      </c>
      <c r="L1557" s="824">
        <v>175522.32550000001</v>
      </c>
      <c r="M1557" s="824">
        <v>280835.72489999997</v>
      </c>
      <c r="N1557" s="824">
        <v>234029.76730000001</v>
      </c>
      <c r="O1557" s="824">
        <v>374447.63319999998</v>
      </c>
      <c r="P1557" s="824">
        <v>292537.20909999998</v>
      </c>
      <c r="Q1557" s="824">
        <v>468059.54139999999</v>
      </c>
      <c r="R1557" s="824">
        <v>331542.1703</v>
      </c>
      <c r="S1557" s="824">
        <v>530467.48030000005</v>
      </c>
      <c r="T1557" s="824">
        <v>370547.13150000002</v>
      </c>
      <c r="U1557" s="824">
        <v>592875.41910000006</v>
      </c>
    </row>
    <row r="1558" spans="1:21" ht="14.5">
      <c r="A1558" s="823" t="s">
        <v>1188</v>
      </c>
      <c r="B1558" s="823" t="s">
        <v>399</v>
      </c>
      <c r="C1558" s="823" t="s">
        <v>405</v>
      </c>
      <c r="D1558" s="823" t="s">
        <v>1126</v>
      </c>
      <c r="E1558" s="823" t="s">
        <v>406</v>
      </c>
      <c r="F1558" s="823" t="s">
        <v>1179</v>
      </c>
      <c r="G1558" s="823" t="s">
        <v>165</v>
      </c>
      <c r="H1558" s="824">
        <v>142502.06640000001</v>
      </c>
      <c r="I1558" s="824">
        <v>249378.61619999999</v>
      </c>
      <c r="J1558" s="824">
        <v>185187.16819999999</v>
      </c>
      <c r="K1558" s="824">
        <v>324077.54430000001</v>
      </c>
      <c r="L1558" s="824">
        <v>222682.3444</v>
      </c>
      <c r="M1558" s="824">
        <v>389694.10269999999</v>
      </c>
      <c r="N1558" s="824">
        <v>267559.65779999999</v>
      </c>
      <c r="O1558" s="824">
        <v>468229.40110000002</v>
      </c>
      <c r="P1558" s="824">
        <v>315113.89309999999</v>
      </c>
      <c r="Q1558" s="824">
        <v>551449.31279999996</v>
      </c>
      <c r="R1558" s="824">
        <v>345358.1042</v>
      </c>
      <c r="S1558" s="824">
        <v>604376.68240000005</v>
      </c>
      <c r="T1558" s="824">
        <v>374538.72720000002</v>
      </c>
      <c r="U1558" s="824">
        <v>655442.77269999997</v>
      </c>
    </row>
    <row r="1559" spans="1:21" ht="14.5">
      <c r="A1559" s="823" t="s">
        <v>1188</v>
      </c>
      <c r="B1559" s="823" t="s">
        <v>399</v>
      </c>
      <c r="C1559" s="823" t="s">
        <v>405</v>
      </c>
      <c r="D1559" s="823" t="s">
        <v>1126</v>
      </c>
      <c r="E1559" s="823" t="s">
        <v>406</v>
      </c>
      <c r="F1559" s="823" t="s">
        <v>1180</v>
      </c>
      <c r="G1559" s="823" t="s">
        <v>19</v>
      </c>
      <c r="H1559" s="824">
        <v>125641.47169999999</v>
      </c>
      <c r="I1559" s="824">
        <v>219872.5753</v>
      </c>
      <c r="J1559" s="824">
        <v>164858.10819999999</v>
      </c>
      <c r="K1559" s="824">
        <v>288501.68939999997</v>
      </c>
      <c r="L1559" s="824">
        <v>200756.6893</v>
      </c>
      <c r="M1559" s="824">
        <v>351324.20620000002</v>
      </c>
      <c r="N1559" s="824">
        <v>246748.86660000001</v>
      </c>
      <c r="O1559" s="824">
        <v>431810.51640000002</v>
      </c>
      <c r="P1559" s="824">
        <v>293229.52919999999</v>
      </c>
      <c r="Q1559" s="824">
        <v>513151.67609999998</v>
      </c>
      <c r="R1559" s="824">
        <v>323246.6385</v>
      </c>
      <c r="S1559" s="824">
        <v>565681.61739999999</v>
      </c>
      <c r="T1559" s="824">
        <v>351656.4914</v>
      </c>
      <c r="U1559" s="824">
        <v>615398.86010000005</v>
      </c>
    </row>
    <row r="1560" spans="1:21" ht="14.5">
      <c r="A1560" s="823" t="s">
        <v>1188</v>
      </c>
      <c r="B1560" s="823" t="s">
        <v>399</v>
      </c>
      <c r="C1560" s="823" t="s">
        <v>405</v>
      </c>
      <c r="D1560" s="823" t="s">
        <v>1126</v>
      </c>
      <c r="E1560" s="823" t="s">
        <v>406</v>
      </c>
      <c r="F1560" s="823" t="s">
        <v>1181</v>
      </c>
      <c r="G1560" s="823" t="s">
        <v>44</v>
      </c>
      <c r="H1560" s="824">
        <v>110687.21739999999</v>
      </c>
      <c r="I1560" s="824">
        <v>193702.63039999999</v>
      </c>
      <c r="J1560" s="824">
        <v>150680.4767</v>
      </c>
      <c r="K1560" s="824">
        <v>263690.83419999998</v>
      </c>
      <c r="L1560" s="824">
        <v>190570.78320000001</v>
      </c>
      <c r="M1560" s="824">
        <v>333498.87050000002</v>
      </c>
      <c r="N1560" s="824">
        <v>250923.20939999999</v>
      </c>
      <c r="O1560" s="824">
        <v>439115.6164</v>
      </c>
      <c r="P1560" s="824">
        <v>310681.0416</v>
      </c>
      <c r="Q1560" s="824">
        <v>543691.82270000002</v>
      </c>
      <c r="R1560" s="824">
        <v>349858.9363</v>
      </c>
      <c r="S1560" s="824">
        <v>612253.1385</v>
      </c>
      <c r="T1560" s="824">
        <v>388508.30300000001</v>
      </c>
      <c r="U1560" s="824">
        <v>679889.53020000004</v>
      </c>
    </row>
    <row r="1561" spans="1:21" ht="14.5">
      <c r="A1561" s="823" t="s">
        <v>1188</v>
      </c>
      <c r="B1561" s="823" t="s">
        <v>399</v>
      </c>
      <c r="C1561" s="823" t="s">
        <v>405</v>
      </c>
      <c r="D1561" s="823" t="s">
        <v>1126</v>
      </c>
      <c r="E1561" s="823" t="s">
        <v>406</v>
      </c>
      <c r="F1561" s="823" t="s">
        <v>1182</v>
      </c>
      <c r="G1561" s="823" t="s">
        <v>21</v>
      </c>
      <c r="H1561" s="824">
        <v>123350.7957</v>
      </c>
      <c r="I1561" s="824">
        <v>197361.27600000001</v>
      </c>
      <c r="J1561" s="824">
        <v>172691.1139</v>
      </c>
      <c r="K1561" s="824">
        <v>276305.78629999998</v>
      </c>
      <c r="L1561" s="824">
        <v>222031.43220000001</v>
      </c>
      <c r="M1561" s="824">
        <v>355250.29680000001</v>
      </c>
      <c r="N1561" s="824">
        <v>296041.90950000001</v>
      </c>
      <c r="O1561" s="824">
        <v>473667.0624</v>
      </c>
      <c r="P1561" s="824">
        <v>370052.38699999999</v>
      </c>
      <c r="Q1561" s="824">
        <v>592083.82790000003</v>
      </c>
      <c r="R1561" s="824">
        <v>419392.70520000003</v>
      </c>
      <c r="S1561" s="824">
        <v>671028.33829999994</v>
      </c>
      <c r="T1561" s="824">
        <v>468733.02340000001</v>
      </c>
      <c r="U1561" s="824">
        <v>749972.84869999997</v>
      </c>
    </row>
    <row r="1562" spans="1:21" ht="14.5">
      <c r="A1562" s="823" t="s">
        <v>1188</v>
      </c>
      <c r="B1562" s="823" t="s">
        <v>399</v>
      </c>
      <c r="C1562" s="823" t="s">
        <v>405</v>
      </c>
      <c r="D1562" s="823" t="s">
        <v>1126</v>
      </c>
      <c r="E1562" s="823" t="s">
        <v>407</v>
      </c>
      <c r="F1562" s="823" t="s">
        <v>1179</v>
      </c>
      <c r="G1562" s="823" t="s">
        <v>165</v>
      </c>
      <c r="H1562" s="824">
        <v>150498.16630000001</v>
      </c>
      <c r="I1562" s="824">
        <v>263371.79090000002</v>
      </c>
      <c r="J1562" s="824">
        <v>195474.92430000001</v>
      </c>
      <c r="K1562" s="824">
        <v>342081.1176</v>
      </c>
      <c r="L1562" s="824">
        <v>234981.77540000001</v>
      </c>
      <c r="M1562" s="824">
        <v>411218.10690000001</v>
      </c>
      <c r="N1562" s="824">
        <v>282221.46710000001</v>
      </c>
      <c r="O1562" s="824">
        <v>493887.5674</v>
      </c>
      <c r="P1562" s="824">
        <v>332305.11839999998</v>
      </c>
      <c r="Q1562" s="824">
        <v>581533.9571</v>
      </c>
      <c r="R1562" s="824">
        <v>364165.60269999999</v>
      </c>
      <c r="S1562" s="824">
        <v>637289.80460000003</v>
      </c>
      <c r="T1562" s="824">
        <v>394854.06270000001</v>
      </c>
      <c r="U1562" s="824">
        <v>690994.60979999998</v>
      </c>
    </row>
    <row r="1563" spans="1:21" ht="14.5">
      <c r="A1563" s="823" t="s">
        <v>1188</v>
      </c>
      <c r="B1563" s="823" t="s">
        <v>399</v>
      </c>
      <c r="C1563" s="823" t="s">
        <v>405</v>
      </c>
      <c r="D1563" s="823" t="s">
        <v>1126</v>
      </c>
      <c r="E1563" s="823" t="s">
        <v>407</v>
      </c>
      <c r="F1563" s="823" t="s">
        <v>1180</v>
      </c>
      <c r="G1563" s="823" t="s">
        <v>19</v>
      </c>
      <c r="H1563" s="824">
        <v>133080.19699999999</v>
      </c>
      <c r="I1563" s="824">
        <v>232890.34469999999</v>
      </c>
      <c r="J1563" s="824">
        <v>174473.83</v>
      </c>
      <c r="K1563" s="824">
        <v>305329.20250000001</v>
      </c>
      <c r="L1563" s="824">
        <v>212331.30600000001</v>
      </c>
      <c r="M1563" s="824">
        <v>371579.7855</v>
      </c>
      <c r="N1563" s="824">
        <v>260722.71650000001</v>
      </c>
      <c r="O1563" s="824">
        <v>456264.75380000001</v>
      </c>
      <c r="P1563" s="824">
        <v>309697.3052</v>
      </c>
      <c r="Q1563" s="824">
        <v>541970.28410000005</v>
      </c>
      <c r="R1563" s="824">
        <v>341323.1801</v>
      </c>
      <c r="S1563" s="824">
        <v>597315.56519999995</v>
      </c>
      <c r="T1563" s="824">
        <v>371215.39010000002</v>
      </c>
      <c r="U1563" s="824">
        <v>649626.93279999995</v>
      </c>
    </row>
    <row r="1564" spans="1:21" ht="14.5">
      <c r="A1564" s="823" t="s">
        <v>1188</v>
      </c>
      <c r="B1564" s="823" t="s">
        <v>399</v>
      </c>
      <c r="C1564" s="823" t="s">
        <v>405</v>
      </c>
      <c r="D1564" s="823" t="s">
        <v>1126</v>
      </c>
      <c r="E1564" s="823" t="s">
        <v>407</v>
      </c>
      <c r="F1564" s="823" t="s">
        <v>1181</v>
      </c>
      <c r="G1564" s="823" t="s">
        <v>44</v>
      </c>
      <c r="H1564" s="824">
        <v>117644.86410000001</v>
      </c>
      <c r="I1564" s="824">
        <v>205878.51199999999</v>
      </c>
      <c r="J1564" s="824">
        <v>160279.64069999999</v>
      </c>
      <c r="K1564" s="824">
        <v>280489.3713</v>
      </c>
      <c r="L1564" s="824">
        <v>202808.0612</v>
      </c>
      <c r="M1564" s="824">
        <v>354914.10700000002</v>
      </c>
      <c r="N1564" s="824">
        <v>267134.74810000003</v>
      </c>
      <c r="O1564" s="824">
        <v>467485.80930000002</v>
      </c>
      <c r="P1564" s="824">
        <v>330847.1851</v>
      </c>
      <c r="Q1564" s="824">
        <v>578982.57389999996</v>
      </c>
      <c r="R1564" s="824">
        <v>372639.64309999999</v>
      </c>
      <c r="S1564" s="824">
        <v>652119.37549999997</v>
      </c>
      <c r="T1564" s="824">
        <v>413886.10100000002</v>
      </c>
      <c r="U1564" s="824">
        <v>724300.67669999995</v>
      </c>
    </row>
    <row r="1565" spans="1:21" ht="14.5">
      <c r="A1565" s="823" t="s">
        <v>1188</v>
      </c>
      <c r="B1565" s="823" t="s">
        <v>399</v>
      </c>
      <c r="C1565" s="823" t="s">
        <v>405</v>
      </c>
      <c r="D1565" s="823" t="s">
        <v>1126</v>
      </c>
      <c r="E1565" s="823" t="s">
        <v>407</v>
      </c>
      <c r="F1565" s="823" t="s">
        <v>1182</v>
      </c>
      <c r="G1565" s="823" t="s">
        <v>21</v>
      </c>
      <c r="H1565" s="824">
        <v>130220.967</v>
      </c>
      <c r="I1565" s="824">
        <v>208353.5503</v>
      </c>
      <c r="J1565" s="824">
        <v>182309.35380000001</v>
      </c>
      <c r="K1565" s="824">
        <v>291694.97029999999</v>
      </c>
      <c r="L1565" s="824">
        <v>234397.74050000001</v>
      </c>
      <c r="M1565" s="824">
        <v>375036.39049999998</v>
      </c>
      <c r="N1565" s="824">
        <v>312530.32079999999</v>
      </c>
      <c r="O1565" s="824">
        <v>500048.52059999999</v>
      </c>
      <c r="P1565" s="824">
        <v>390662.90090000001</v>
      </c>
      <c r="Q1565" s="824">
        <v>625060.65079999994</v>
      </c>
      <c r="R1565" s="824">
        <v>442751.28779999999</v>
      </c>
      <c r="S1565" s="824">
        <v>708402.07090000005</v>
      </c>
      <c r="T1565" s="824">
        <v>494839.67440000002</v>
      </c>
      <c r="U1565" s="824">
        <v>791743.49100000004</v>
      </c>
    </row>
    <row r="1566" spans="1:21" ht="14.5">
      <c r="A1566" s="823" t="s">
        <v>1188</v>
      </c>
      <c r="B1566" s="823" t="s">
        <v>399</v>
      </c>
      <c r="C1566" s="823" t="s">
        <v>405</v>
      </c>
      <c r="D1566" s="823" t="s">
        <v>1126</v>
      </c>
      <c r="E1566" s="823" t="s">
        <v>408</v>
      </c>
      <c r="F1566" s="823" t="s">
        <v>1179</v>
      </c>
      <c r="G1566" s="823" t="s">
        <v>165</v>
      </c>
      <c r="H1566" s="824">
        <v>149786.69699999999</v>
      </c>
      <c r="I1566" s="824">
        <v>262126.71979999999</v>
      </c>
      <c r="J1566" s="824">
        <v>194684.05919999999</v>
      </c>
      <c r="K1566" s="824">
        <v>340697.10369999998</v>
      </c>
      <c r="L1566" s="824">
        <v>234122.9086</v>
      </c>
      <c r="M1566" s="824">
        <v>409715.09019999998</v>
      </c>
      <c r="N1566" s="824">
        <v>281339.8149</v>
      </c>
      <c r="O1566" s="824">
        <v>492344.67609999998</v>
      </c>
      <c r="P1566" s="824">
        <v>331365.57150000002</v>
      </c>
      <c r="Q1566" s="824">
        <v>579889.75020000001</v>
      </c>
      <c r="R1566" s="824">
        <v>363179.4425</v>
      </c>
      <c r="S1566" s="824">
        <v>635564.02439999999</v>
      </c>
      <c r="T1566" s="824">
        <v>393889.59159999999</v>
      </c>
      <c r="U1566" s="824">
        <v>689306.78529999999</v>
      </c>
    </row>
    <row r="1567" spans="1:21" ht="14.5">
      <c r="A1567" s="823" t="s">
        <v>1188</v>
      </c>
      <c r="B1567" s="823" t="s">
        <v>399</v>
      </c>
      <c r="C1567" s="823" t="s">
        <v>405</v>
      </c>
      <c r="D1567" s="823" t="s">
        <v>1126</v>
      </c>
      <c r="E1567" s="823" t="s">
        <v>408</v>
      </c>
      <c r="F1567" s="823" t="s">
        <v>1180</v>
      </c>
      <c r="G1567" s="823" t="s">
        <v>19</v>
      </c>
      <c r="H1567" s="824">
        <v>131950.69699999999</v>
      </c>
      <c r="I1567" s="824">
        <v>230913.71969999999</v>
      </c>
      <c r="J1567" s="824">
        <v>173178.93909999999</v>
      </c>
      <c r="K1567" s="824">
        <v>303063.1434</v>
      </c>
      <c r="L1567" s="824">
        <v>210928.8285</v>
      </c>
      <c r="M1567" s="824">
        <v>369125.44990000001</v>
      </c>
      <c r="N1567" s="824">
        <v>259325.09469999999</v>
      </c>
      <c r="O1567" s="824">
        <v>453818.91580000002</v>
      </c>
      <c r="P1567" s="824">
        <v>308215.17139999999</v>
      </c>
      <c r="Q1567" s="824">
        <v>539376.54989999998</v>
      </c>
      <c r="R1567" s="824">
        <v>339788.80239999999</v>
      </c>
      <c r="S1567" s="824">
        <v>594630.40410000004</v>
      </c>
      <c r="T1567" s="824">
        <v>369683.59149999998</v>
      </c>
      <c r="U1567" s="824">
        <v>646946.28500000003</v>
      </c>
    </row>
    <row r="1568" spans="1:21" ht="14.5">
      <c r="A1568" s="823" t="s">
        <v>1188</v>
      </c>
      <c r="B1568" s="823" t="s">
        <v>399</v>
      </c>
      <c r="C1568" s="823" t="s">
        <v>405</v>
      </c>
      <c r="D1568" s="823" t="s">
        <v>1126</v>
      </c>
      <c r="E1568" s="823" t="s">
        <v>408</v>
      </c>
      <c r="F1568" s="823" t="s">
        <v>1181</v>
      </c>
      <c r="G1568" s="823" t="s">
        <v>44</v>
      </c>
      <c r="H1568" s="824">
        <v>116127.4448</v>
      </c>
      <c r="I1568" s="824">
        <v>203223.02849999999</v>
      </c>
      <c r="J1568" s="824">
        <v>158049.09789999999</v>
      </c>
      <c r="K1568" s="824">
        <v>276585.92129999999</v>
      </c>
      <c r="L1568" s="824">
        <v>199861.84220000001</v>
      </c>
      <c r="M1568" s="824">
        <v>349758.22379999998</v>
      </c>
      <c r="N1568" s="824">
        <v>263127.8322</v>
      </c>
      <c r="O1568" s="824">
        <v>460473.70640000002</v>
      </c>
      <c r="P1568" s="824">
        <v>325764.83020000003</v>
      </c>
      <c r="Q1568" s="824">
        <v>570088.45299999998</v>
      </c>
      <c r="R1568" s="824">
        <v>366823.94900000002</v>
      </c>
      <c r="S1568" s="824">
        <v>641941.91070000001</v>
      </c>
      <c r="T1568" s="824">
        <v>407323.96360000002</v>
      </c>
      <c r="U1568" s="824">
        <v>712816.93649999995</v>
      </c>
    </row>
    <row r="1569" spans="1:21" ht="14.5">
      <c r="A1569" s="823" t="s">
        <v>1188</v>
      </c>
      <c r="B1569" s="823" t="s">
        <v>399</v>
      </c>
      <c r="C1569" s="823" t="s">
        <v>405</v>
      </c>
      <c r="D1569" s="823" t="s">
        <v>1126</v>
      </c>
      <c r="E1569" s="823" t="s">
        <v>408</v>
      </c>
      <c r="F1569" s="823" t="s">
        <v>1182</v>
      </c>
      <c r="G1569" s="823" t="s">
        <v>21</v>
      </c>
      <c r="H1569" s="824">
        <v>129671.4054</v>
      </c>
      <c r="I1569" s="824">
        <v>207474.25169999999</v>
      </c>
      <c r="J1569" s="824">
        <v>181539.9675</v>
      </c>
      <c r="K1569" s="824">
        <v>290463.9523</v>
      </c>
      <c r="L1569" s="824">
        <v>233408.52970000001</v>
      </c>
      <c r="M1569" s="824">
        <v>373453.6531</v>
      </c>
      <c r="N1569" s="824">
        <v>311211.37290000002</v>
      </c>
      <c r="O1569" s="824">
        <v>497938.20409999997</v>
      </c>
      <c r="P1569" s="824">
        <v>389014.21610000002</v>
      </c>
      <c r="Q1569" s="824">
        <v>622422.75490000006</v>
      </c>
      <c r="R1569" s="824">
        <v>440882.7782</v>
      </c>
      <c r="S1569" s="824">
        <v>705412.45570000005</v>
      </c>
      <c r="T1569" s="824">
        <v>492751.34039999999</v>
      </c>
      <c r="U1569" s="824">
        <v>788402.15630000003</v>
      </c>
    </row>
    <row r="1570" spans="1:21" ht="14.5">
      <c r="A1570" s="823" t="s">
        <v>1188</v>
      </c>
      <c r="B1570" s="823" t="s">
        <v>399</v>
      </c>
      <c r="C1570" s="823" t="s">
        <v>405</v>
      </c>
      <c r="D1570" s="823" t="s">
        <v>1126</v>
      </c>
      <c r="E1570" s="823" t="s">
        <v>409</v>
      </c>
      <c r="F1570" s="823" t="s">
        <v>1179</v>
      </c>
      <c r="G1570" s="823" t="s">
        <v>165</v>
      </c>
      <c r="H1570" s="824">
        <v>142560.3413</v>
      </c>
      <c r="I1570" s="824">
        <v>249480.59719999999</v>
      </c>
      <c r="J1570" s="824">
        <v>185186.86009999999</v>
      </c>
      <c r="K1570" s="824">
        <v>324077.00520000001</v>
      </c>
      <c r="L1570" s="824">
        <v>222629.5864</v>
      </c>
      <c r="M1570" s="824">
        <v>389601.77610000002</v>
      </c>
      <c r="N1570" s="824">
        <v>267410.79790000001</v>
      </c>
      <c r="O1570" s="824">
        <v>467968.89620000002</v>
      </c>
      <c r="P1570" s="824">
        <v>314882.39069999999</v>
      </c>
      <c r="Q1570" s="824">
        <v>551044.18370000005</v>
      </c>
      <c r="R1570" s="824">
        <v>345079.6103</v>
      </c>
      <c r="S1570" s="824">
        <v>603889.31819999998</v>
      </c>
      <c r="T1570" s="824">
        <v>374176.9865</v>
      </c>
      <c r="U1570" s="824">
        <v>654809.72629999998</v>
      </c>
    </row>
    <row r="1571" spans="1:21" ht="14.5">
      <c r="A1571" s="823" t="s">
        <v>1188</v>
      </c>
      <c r="B1571" s="823" t="s">
        <v>399</v>
      </c>
      <c r="C1571" s="823" t="s">
        <v>405</v>
      </c>
      <c r="D1571" s="823" t="s">
        <v>1126</v>
      </c>
      <c r="E1571" s="823" t="s">
        <v>409</v>
      </c>
      <c r="F1571" s="823" t="s">
        <v>1180</v>
      </c>
      <c r="G1571" s="823" t="s">
        <v>19</v>
      </c>
      <c r="H1571" s="824">
        <v>125978.43369999999</v>
      </c>
      <c r="I1571" s="824">
        <v>220462.2591</v>
      </c>
      <c r="J1571" s="824">
        <v>165193.8173</v>
      </c>
      <c r="K1571" s="824">
        <v>289089.18030000001</v>
      </c>
      <c r="L1571" s="824">
        <v>201066.33850000001</v>
      </c>
      <c r="M1571" s="824">
        <v>351866.09230000002</v>
      </c>
      <c r="N1571" s="824">
        <v>246943.98629999999</v>
      </c>
      <c r="O1571" s="824">
        <v>432151.97600000002</v>
      </c>
      <c r="P1571" s="824">
        <v>293359.75150000001</v>
      </c>
      <c r="Q1571" s="824">
        <v>513379.56510000001</v>
      </c>
      <c r="R1571" s="824">
        <v>323333.62300000002</v>
      </c>
      <c r="S1571" s="824">
        <v>565833.84039999999</v>
      </c>
      <c r="T1571" s="824">
        <v>351672.96909999999</v>
      </c>
      <c r="U1571" s="824">
        <v>615427.69590000005</v>
      </c>
    </row>
    <row r="1572" spans="1:21" ht="14.5">
      <c r="A1572" s="823" t="s">
        <v>1188</v>
      </c>
      <c r="B1572" s="823" t="s">
        <v>399</v>
      </c>
      <c r="C1572" s="823" t="s">
        <v>405</v>
      </c>
      <c r="D1572" s="823" t="s">
        <v>1126</v>
      </c>
      <c r="E1572" s="823" t="s">
        <v>409</v>
      </c>
      <c r="F1572" s="823" t="s">
        <v>1181</v>
      </c>
      <c r="G1572" s="823" t="s">
        <v>44</v>
      </c>
      <c r="H1572" s="824">
        <v>111281.111</v>
      </c>
      <c r="I1572" s="824">
        <v>194741.9443</v>
      </c>
      <c r="J1572" s="824">
        <v>151582.69839999999</v>
      </c>
      <c r="K1572" s="824">
        <v>265269.72220000002</v>
      </c>
      <c r="L1572" s="824">
        <v>191783.03460000001</v>
      </c>
      <c r="M1572" s="824">
        <v>335620.31060000003</v>
      </c>
      <c r="N1572" s="824">
        <v>252591.9607</v>
      </c>
      <c r="O1572" s="824">
        <v>442035.9313</v>
      </c>
      <c r="P1572" s="824">
        <v>312816.12060000002</v>
      </c>
      <c r="Q1572" s="824">
        <v>547428.21109999996</v>
      </c>
      <c r="R1572" s="824">
        <v>352315.82059999998</v>
      </c>
      <c r="S1572" s="824">
        <v>616552.68610000005</v>
      </c>
      <c r="T1572" s="824">
        <v>391295.72840000002</v>
      </c>
      <c r="U1572" s="824">
        <v>684767.52480000001</v>
      </c>
    </row>
    <row r="1573" spans="1:21" ht="14.5">
      <c r="A1573" s="823" t="s">
        <v>1188</v>
      </c>
      <c r="B1573" s="823" t="s">
        <v>399</v>
      </c>
      <c r="C1573" s="823" t="s">
        <v>405</v>
      </c>
      <c r="D1573" s="823" t="s">
        <v>1126</v>
      </c>
      <c r="E1573" s="823" t="s">
        <v>409</v>
      </c>
      <c r="F1573" s="823" t="s">
        <v>1182</v>
      </c>
      <c r="G1573" s="823" t="s">
        <v>21</v>
      </c>
      <c r="H1573" s="824">
        <v>123363.54240000001</v>
      </c>
      <c r="I1573" s="824">
        <v>197381.67060000001</v>
      </c>
      <c r="J1573" s="824">
        <v>172708.95929999999</v>
      </c>
      <c r="K1573" s="824">
        <v>276334.33889999997</v>
      </c>
      <c r="L1573" s="824">
        <v>222054.3762</v>
      </c>
      <c r="M1573" s="824">
        <v>355287.0073</v>
      </c>
      <c r="N1573" s="824">
        <v>296072.50160000002</v>
      </c>
      <c r="O1573" s="824">
        <v>473716.0097</v>
      </c>
      <c r="P1573" s="824">
        <v>370090.62699999998</v>
      </c>
      <c r="Q1573" s="824">
        <v>592145.01190000004</v>
      </c>
      <c r="R1573" s="824">
        <v>419436.04399999999</v>
      </c>
      <c r="S1573" s="824">
        <v>671097.68030000001</v>
      </c>
      <c r="T1573" s="824">
        <v>468781.4608</v>
      </c>
      <c r="U1573" s="824">
        <v>750050.34849999996</v>
      </c>
    </row>
    <row r="1574" spans="1:21" ht="14.5">
      <c r="A1574" s="823" t="s">
        <v>1188</v>
      </c>
      <c r="B1574" s="823" t="s">
        <v>399</v>
      </c>
      <c r="C1574" s="823" t="s">
        <v>405</v>
      </c>
      <c r="D1574" s="823" t="s">
        <v>1126</v>
      </c>
      <c r="E1574" s="823" t="s">
        <v>1127</v>
      </c>
      <c r="F1574" s="823" t="s">
        <v>1179</v>
      </c>
      <c r="G1574" s="823" t="s">
        <v>165</v>
      </c>
      <c r="H1574" s="824">
        <v>145680.59580000001</v>
      </c>
      <c r="I1574" s="824">
        <v>254941.04259999999</v>
      </c>
      <c r="J1574" s="824">
        <v>189143.4583</v>
      </c>
      <c r="K1574" s="824">
        <v>331001.05200000003</v>
      </c>
      <c r="L1574" s="824">
        <v>227319.5606</v>
      </c>
      <c r="M1574" s="824">
        <v>397809.23090000002</v>
      </c>
      <c r="N1574" s="824">
        <v>272935.4558</v>
      </c>
      <c r="O1574" s="824">
        <v>477637.04759999999</v>
      </c>
      <c r="P1574" s="824">
        <v>321316.33110000001</v>
      </c>
      <c r="Q1574" s="824">
        <v>562303.57940000005</v>
      </c>
      <c r="R1574" s="824">
        <v>352099.0478</v>
      </c>
      <c r="S1574" s="824">
        <v>616173.33389999997</v>
      </c>
      <c r="T1574" s="824">
        <v>381712.326</v>
      </c>
      <c r="U1574" s="824">
        <v>667996.57039999997</v>
      </c>
    </row>
    <row r="1575" spans="1:21" ht="14.5">
      <c r="A1575" s="823" t="s">
        <v>1188</v>
      </c>
      <c r="B1575" s="823" t="s">
        <v>399</v>
      </c>
      <c r="C1575" s="823" t="s">
        <v>405</v>
      </c>
      <c r="D1575" s="823" t="s">
        <v>1126</v>
      </c>
      <c r="E1575" s="823" t="s">
        <v>1127</v>
      </c>
      <c r="F1575" s="823" t="s">
        <v>1180</v>
      </c>
      <c r="G1575" s="823" t="s">
        <v>19</v>
      </c>
      <c r="H1575" s="824">
        <v>129098.6882</v>
      </c>
      <c r="I1575" s="824">
        <v>225922.70439999999</v>
      </c>
      <c r="J1575" s="824">
        <v>169150.4155</v>
      </c>
      <c r="K1575" s="824">
        <v>296013.22710000002</v>
      </c>
      <c r="L1575" s="824">
        <v>205756.31270000001</v>
      </c>
      <c r="M1575" s="824">
        <v>360073.54710000003</v>
      </c>
      <c r="N1575" s="824">
        <v>252468.64420000001</v>
      </c>
      <c r="O1575" s="824">
        <v>441820.1274</v>
      </c>
      <c r="P1575" s="824">
        <v>299793.69199999998</v>
      </c>
      <c r="Q1575" s="824">
        <v>524638.96089999995</v>
      </c>
      <c r="R1575" s="824">
        <v>330353.06050000002</v>
      </c>
      <c r="S1575" s="824">
        <v>578117.85600000003</v>
      </c>
      <c r="T1575" s="824">
        <v>359208.30859999999</v>
      </c>
      <c r="U1575" s="824">
        <v>628614.54</v>
      </c>
    </row>
    <row r="1576" spans="1:21" ht="14.5">
      <c r="A1576" s="823" t="s">
        <v>1188</v>
      </c>
      <c r="B1576" s="823" t="s">
        <v>399</v>
      </c>
      <c r="C1576" s="823" t="s">
        <v>405</v>
      </c>
      <c r="D1576" s="823" t="s">
        <v>1126</v>
      </c>
      <c r="E1576" s="823" t="s">
        <v>1127</v>
      </c>
      <c r="F1576" s="823" t="s">
        <v>1181</v>
      </c>
      <c r="G1576" s="823" t="s">
        <v>44</v>
      </c>
      <c r="H1576" s="824">
        <v>114413.9748</v>
      </c>
      <c r="I1576" s="824">
        <v>200224.45600000001</v>
      </c>
      <c r="J1576" s="824">
        <v>155968.7078</v>
      </c>
      <c r="K1576" s="824">
        <v>272945.23859999998</v>
      </c>
      <c r="L1576" s="824">
        <v>197422.18950000001</v>
      </c>
      <c r="M1576" s="824">
        <v>345488.83159999998</v>
      </c>
      <c r="N1576" s="824">
        <v>260110.83379999999</v>
      </c>
      <c r="O1576" s="824">
        <v>455193.95919999998</v>
      </c>
      <c r="P1576" s="824">
        <v>322214.712</v>
      </c>
      <c r="Q1576" s="824">
        <v>563875.74600000004</v>
      </c>
      <c r="R1576" s="824">
        <v>362967.5575</v>
      </c>
      <c r="S1576" s="824">
        <v>635193.22560000001</v>
      </c>
      <c r="T1576" s="824">
        <v>403200.61090000003</v>
      </c>
      <c r="U1576" s="824">
        <v>705601.06909999996</v>
      </c>
    </row>
    <row r="1577" spans="1:21" ht="14.5">
      <c r="A1577" s="823" t="s">
        <v>1188</v>
      </c>
      <c r="B1577" s="823" t="s">
        <v>399</v>
      </c>
      <c r="C1577" s="823" t="s">
        <v>405</v>
      </c>
      <c r="D1577" s="823" t="s">
        <v>1126</v>
      </c>
      <c r="E1577" s="823" t="s">
        <v>1127</v>
      </c>
      <c r="F1577" s="823" t="s">
        <v>1182</v>
      </c>
      <c r="G1577" s="823" t="s">
        <v>21</v>
      </c>
      <c r="H1577" s="824">
        <v>126015.72500000001</v>
      </c>
      <c r="I1577" s="824">
        <v>201625.1629</v>
      </c>
      <c r="J1577" s="824">
        <v>176422.01490000001</v>
      </c>
      <c r="K1577" s="824">
        <v>282275.228</v>
      </c>
      <c r="L1577" s="824">
        <v>226828.30489999999</v>
      </c>
      <c r="M1577" s="824">
        <v>362925.29320000001</v>
      </c>
      <c r="N1577" s="824">
        <v>302437.73989999999</v>
      </c>
      <c r="O1577" s="824">
        <v>483900.391</v>
      </c>
      <c r="P1577" s="824">
        <v>378047.17489999998</v>
      </c>
      <c r="Q1577" s="824">
        <v>604875.48860000004</v>
      </c>
      <c r="R1577" s="824">
        <v>428453.46480000002</v>
      </c>
      <c r="S1577" s="824">
        <v>685525.55390000006</v>
      </c>
      <c r="T1577" s="824">
        <v>478859.7548</v>
      </c>
      <c r="U1577" s="824">
        <v>766175.61910000001</v>
      </c>
    </row>
    <row r="1578" spans="1:21" ht="14.5">
      <c r="A1578" s="823" t="s">
        <v>1188</v>
      </c>
      <c r="B1578" s="823" t="s">
        <v>399</v>
      </c>
      <c r="C1578" s="823" t="s">
        <v>405</v>
      </c>
      <c r="D1578" s="823" t="s">
        <v>1126</v>
      </c>
      <c r="E1578" s="823" t="s">
        <v>410</v>
      </c>
      <c r="F1578" s="823" t="s">
        <v>1179</v>
      </c>
      <c r="G1578" s="823" t="s">
        <v>165</v>
      </c>
      <c r="H1578" s="824">
        <v>146812.1373</v>
      </c>
      <c r="I1578" s="824">
        <v>256921.2403</v>
      </c>
      <c r="J1578" s="824">
        <v>190726.7004</v>
      </c>
      <c r="K1578" s="824">
        <v>333771.72570000001</v>
      </c>
      <c r="L1578" s="824">
        <v>229301.05059999999</v>
      </c>
      <c r="M1578" s="824">
        <v>401276.83860000002</v>
      </c>
      <c r="N1578" s="824">
        <v>275443.02039999998</v>
      </c>
      <c r="O1578" s="824">
        <v>482025.2856</v>
      </c>
      <c r="P1578" s="824">
        <v>324352.89059999998</v>
      </c>
      <c r="Q1578" s="824">
        <v>567617.55839999998</v>
      </c>
      <c r="R1578" s="824">
        <v>355463.78710000002</v>
      </c>
      <c r="S1578" s="824">
        <v>622061.62749999994</v>
      </c>
      <c r="T1578" s="824">
        <v>385449.91810000001</v>
      </c>
      <c r="U1578" s="824">
        <v>674537.35679999995</v>
      </c>
    </row>
    <row r="1579" spans="1:21" ht="14.5">
      <c r="A1579" s="823" t="s">
        <v>1188</v>
      </c>
      <c r="B1579" s="823" t="s">
        <v>399</v>
      </c>
      <c r="C1579" s="823" t="s">
        <v>405</v>
      </c>
      <c r="D1579" s="823" t="s">
        <v>1126</v>
      </c>
      <c r="E1579" s="823" t="s">
        <v>410</v>
      </c>
      <c r="F1579" s="823" t="s">
        <v>1180</v>
      </c>
      <c r="G1579" s="823" t="s">
        <v>19</v>
      </c>
      <c r="H1579" s="824">
        <v>129672.8553</v>
      </c>
      <c r="I1579" s="824">
        <v>226927.49679999999</v>
      </c>
      <c r="J1579" s="824">
        <v>170061.62330000001</v>
      </c>
      <c r="K1579" s="824">
        <v>297607.8407</v>
      </c>
      <c r="L1579" s="824">
        <v>207012.9883</v>
      </c>
      <c r="M1579" s="824">
        <v>362272.72960000002</v>
      </c>
      <c r="N1579" s="824">
        <v>254288.2494</v>
      </c>
      <c r="O1579" s="824">
        <v>445004.43640000001</v>
      </c>
      <c r="P1579" s="824">
        <v>302106.80200000003</v>
      </c>
      <c r="Q1579" s="824">
        <v>528686.90359999996</v>
      </c>
      <c r="R1579" s="824">
        <v>332986.84299999999</v>
      </c>
      <c r="S1579" s="824">
        <v>582726.97530000005</v>
      </c>
      <c r="T1579" s="824">
        <v>362189.46399999998</v>
      </c>
      <c r="U1579" s="824">
        <v>633831.56200000003</v>
      </c>
    </row>
    <row r="1580" spans="1:21" ht="14.5">
      <c r="A1580" s="823" t="s">
        <v>1188</v>
      </c>
      <c r="B1580" s="823" t="s">
        <v>399</v>
      </c>
      <c r="C1580" s="823" t="s">
        <v>405</v>
      </c>
      <c r="D1580" s="823" t="s">
        <v>1126</v>
      </c>
      <c r="E1580" s="823" t="s">
        <v>410</v>
      </c>
      <c r="F1580" s="823" t="s">
        <v>1181</v>
      </c>
      <c r="G1580" s="823" t="s">
        <v>44</v>
      </c>
      <c r="H1580" s="824">
        <v>114479.3226</v>
      </c>
      <c r="I1580" s="824">
        <v>200338.81460000001</v>
      </c>
      <c r="J1580" s="824">
        <v>155918.65340000001</v>
      </c>
      <c r="K1580" s="824">
        <v>272857.6434</v>
      </c>
      <c r="L1580" s="824">
        <v>197253.3296</v>
      </c>
      <c r="M1580" s="824">
        <v>345193.32679999998</v>
      </c>
      <c r="N1580" s="824">
        <v>259780.8553</v>
      </c>
      <c r="O1580" s="824">
        <v>454616.49690000003</v>
      </c>
      <c r="P1580" s="824">
        <v>321703.95909999998</v>
      </c>
      <c r="Q1580" s="824">
        <v>562981.92830000003</v>
      </c>
      <c r="R1580" s="824">
        <v>362314.44819999998</v>
      </c>
      <c r="S1580" s="824">
        <v>634050.28430000006</v>
      </c>
      <c r="T1580" s="824">
        <v>402387.67320000002</v>
      </c>
      <c r="U1580" s="824">
        <v>704178.42819999997</v>
      </c>
    </row>
    <row r="1581" spans="1:21" ht="14.5">
      <c r="A1581" s="823" t="s">
        <v>1188</v>
      </c>
      <c r="B1581" s="823" t="s">
        <v>399</v>
      </c>
      <c r="C1581" s="823" t="s">
        <v>405</v>
      </c>
      <c r="D1581" s="823" t="s">
        <v>1126</v>
      </c>
      <c r="E1581" s="823" t="s">
        <v>410</v>
      </c>
      <c r="F1581" s="823" t="s">
        <v>1182</v>
      </c>
      <c r="G1581" s="823" t="s">
        <v>21</v>
      </c>
      <c r="H1581" s="824">
        <v>127051.0958</v>
      </c>
      <c r="I1581" s="824">
        <v>203281.75630000001</v>
      </c>
      <c r="J1581" s="824">
        <v>177871.53400000001</v>
      </c>
      <c r="K1581" s="824">
        <v>284594.45870000002</v>
      </c>
      <c r="L1581" s="824">
        <v>228691.9724</v>
      </c>
      <c r="M1581" s="824">
        <v>365907.16139999998</v>
      </c>
      <c r="N1581" s="824">
        <v>304922.6299</v>
      </c>
      <c r="O1581" s="824">
        <v>487876.21500000003</v>
      </c>
      <c r="P1581" s="824">
        <v>381153.28730000003</v>
      </c>
      <c r="Q1581" s="824">
        <v>609845.26879999996</v>
      </c>
      <c r="R1581" s="824">
        <v>431973.72560000001</v>
      </c>
      <c r="S1581" s="824">
        <v>691157.97140000004</v>
      </c>
      <c r="T1581" s="824">
        <v>482794.16399999999</v>
      </c>
      <c r="U1581" s="824">
        <v>772470.67390000005</v>
      </c>
    </row>
    <row r="1582" spans="1:21" ht="14.5">
      <c r="A1582" s="823" t="s">
        <v>1188</v>
      </c>
      <c r="B1582" s="823" t="s">
        <v>399</v>
      </c>
      <c r="C1582" s="823" t="s">
        <v>405</v>
      </c>
      <c r="D1582" s="823" t="s">
        <v>1126</v>
      </c>
      <c r="E1582" s="823" t="s">
        <v>1128</v>
      </c>
      <c r="F1582" s="823" t="s">
        <v>1179</v>
      </c>
      <c r="G1582" s="823" t="s">
        <v>165</v>
      </c>
      <c r="H1582" s="824">
        <v>142472.929</v>
      </c>
      <c r="I1582" s="824">
        <v>249327.6257</v>
      </c>
      <c r="J1582" s="824">
        <v>185187.3222</v>
      </c>
      <c r="K1582" s="824">
        <v>324077.8138</v>
      </c>
      <c r="L1582" s="824">
        <v>222708.72330000001</v>
      </c>
      <c r="M1582" s="824">
        <v>389740.2659</v>
      </c>
      <c r="N1582" s="824">
        <v>267634.08779999998</v>
      </c>
      <c r="O1582" s="824">
        <v>468359.65350000001</v>
      </c>
      <c r="P1582" s="824">
        <v>315229.64429999999</v>
      </c>
      <c r="Q1582" s="824">
        <v>551651.87730000005</v>
      </c>
      <c r="R1582" s="824">
        <v>345497.35119999998</v>
      </c>
      <c r="S1582" s="824">
        <v>604620.36439999996</v>
      </c>
      <c r="T1582" s="824">
        <v>374719.59759999998</v>
      </c>
      <c r="U1582" s="824">
        <v>655759.29579999996</v>
      </c>
    </row>
    <row r="1583" spans="1:21" ht="14.5">
      <c r="A1583" s="823" t="s">
        <v>1188</v>
      </c>
      <c r="B1583" s="823" t="s">
        <v>399</v>
      </c>
      <c r="C1583" s="823" t="s">
        <v>405</v>
      </c>
      <c r="D1583" s="823" t="s">
        <v>1126</v>
      </c>
      <c r="E1583" s="823" t="s">
        <v>1128</v>
      </c>
      <c r="F1583" s="823" t="s">
        <v>1180</v>
      </c>
      <c r="G1583" s="823" t="s">
        <v>19</v>
      </c>
      <c r="H1583" s="824">
        <v>125472.9906</v>
      </c>
      <c r="I1583" s="824">
        <v>219577.7334</v>
      </c>
      <c r="J1583" s="824">
        <v>164690.2536</v>
      </c>
      <c r="K1583" s="824">
        <v>288207.94380000001</v>
      </c>
      <c r="L1583" s="824">
        <v>200601.86470000001</v>
      </c>
      <c r="M1583" s="824">
        <v>351053.26329999999</v>
      </c>
      <c r="N1583" s="824">
        <v>246651.30669999999</v>
      </c>
      <c r="O1583" s="824">
        <v>431639.7867</v>
      </c>
      <c r="P1583" s="824">
        <v>293164.41810000001</v>
      </c>
      <c r="Q1583" s="824">
        <v>513037.7316</v>
      </c>
      <c r="R1583" s="824">
        <v>323203.14620000002</v>
      </c>
      <c r="S1583" s="824">
        <v>565605.50580000004</v>
      </c>
      <c r="T1583" s="824">
        <v>351648.25260000001</v>
      </c>
      <c r="U1583" s="824">
        <v>615384.44220000005</v>
      </c>
    </row>
    <row r="1584" spans="1:21" ht="14.5">
      <c r="A1584" s="823" t="s">
        <v>1188</v>
      </c>
      <c r="B1584" s="823" t="s">
        <v>399</v>
      </c>
      <c r="C1584" s="823" t="s">
        <v>405</v>
      </c>
      <c r="D1584" s="823" t="s">
        <v>1126</v>
      </c>
      <c r="E1584" s="823" t="s">
        <v>1128</v>
      </c>
      <c r="F1584" s="823" t="s">
        <v>1181</v>
      </c>
      <c r="G1584" s="823" t="s">
        <v>44</v>
      </c>
      <c r="H1584" s="824">
        <v>110390.2706</v>
      </c>
      <c r="I1584" s="824">
        <v>193182.97349999999</v>
      </c>
      <c r="J1584" s="824">
        <v>150229.3658</v>
      </c>
      <c r="K1584" s="824">
        <v>262901.39020000002</v>
      </c>
      <c r="L1584" s="824">
        <v>189964.6574</v>
      </c>
      <c r="M1584" s="824">
        <v>332438.15039999998</v>
      </c>
      <c r="N1584" s="824">
        <v>250088.83369999999</v>
      </c>
      <c r="O1584" s="824">
        <v>437655.45909999998</v>
      </c>
      <c r="P1584" s="824">
        <v>309613.50199999998</v>
      </c>
      <c r="Q1584" s="824">
        <v>541823.62849999999</v>
      </c>
      <c r="R1584" s="824">
        <v>348630.49410000001</v>
      </c>
      <c r="S1584" s="824">
        <v>610103.36479999998</v>
      </c>
      <c r="T1584" s="824">
        <v>387114.59029999998</v>
      </c>
      <c r="U1584" s="824">
        <v>677450.53300000005</v>
      </c>
    </row>
    <row r="1585" spans="1:21" ht="14.5">
      <c r="A1585" s="823" t="s">
        <v>1188</v>
      </c>
      <c r="B1585" s="823" t="s">
        <v>399</v>
      </c>
      <c r="C1585" s="823" t="s">
        <v>405</v>
      </c>
      <c r="D1585" s="823" t="s">
        <v>1126</v>
      </c>
      <c r="E1585" s="823" t="s">
        <v>1128</v>
      </c>
      <c r="F1585" s="823" t="s">
        <v>1182</v>
      </c>
      <c r="G1585" s="823" t="s">
        <v>21</v>
      </c>
      <c r="H1585" s="824">
        <v>123344.42230000001</v>
      </c>
      <c r="I1585" s="824">
        <v>197351.07870000001</v>
      </c>
      <c r="J1585" s="824">
        <v>172682.19130000001</v>
      </c>
      <c r="K1585" s="824">
        <v>276291.51</v>
      </c>
      <c r="L1585" s="824">
        <v>222019.9601</v>
      </c>
      <c r="M1585" s="824">
        <v>355231.94150000002</v>
      </c>
      <c r="N1585" s="824">
        <v>296026.61349999998</v>
      </c>
      <c r="O1585" s="824">
        <v>473642.58870000002</v>
      </c>
      <c r="P1585" s="824">
        <v>370033.26689999999</v>
      </c>
      <c r="Q1585" s="824">
        <v>592053.23589999997</v>
      </c>
      <c r="R1585" s="824">
        <v>419371.03580000001</v>
      </c>
      <c r="S1585" s="824">
        <v>670993.66740000003</v>
      </c>
      <c r="T1585" s="824">
        <v>468708.80479999998</v>
      </c>
      <c r="U1585" s="824">
        <v>749934.09880000004</v>
      </c>
    </row>
    <row r="1586" spans="1:21" ht="14.5">
      <c r="A1586" s="823" t="s">
        <v>1188</v>
      </c>
      <c r="B1586" s="823" t="s">
        <v>399</v>
      </c>
      <c r="C1586" s="823" t="s">
        <v>405</v>
      </c>
      <c r="D1586" s="823" t="s">
        <v>1126</v>
      </c>
      <c r="E1586" s="823" t="s">
        <v>411</v>
      </c>
      <c r="F1586" s="823" t="s">
        <v>1179</v>
      </c>
      <c r="G1586" s="823" t="s">
        <v>165</v>
      </c>
      <c r="H1586" s="824">
        <v>154009.3702</v>
      </c>
      <c r="I1586" s="824">
        <v>269516.39779999998</v>
      </c>
      <c r="J1586" s="824">
        <v>200224.07250000001</v>
      </c>
      <c r="K1586" s="824">
        <v>350392.12689999997</v>
      </c>
      <c r="L1586" s="824">
        <v>240820.7746</v>
      </c>
      <c r="M1586" s="824">
        <v>421436.35550000001</v>
      </c>
      <c r="N1586" s="824">
        <v>289446.49459999998</v>
      </c>
      <c r="O1586" s="824">
        <v>506531.36540000001</v>
      </c>
      <c r="P1586" s="824">
        <v>340951.85470000003</v>
      </c>
      <c r="Q1586" s="824">
        <v>596665.74569999997</v>
      </c>
      <c r="R1586" s="824">
        <v>373702.90130000003</v>
      </c>
      <c r="S1586" s="824">
        <v>653980.0773</v>
      </c>
      <c r="T1586" s="824">
        <v>405343.43170000002</v>
      </c>
      <c r="U1586" s="824">
        <v>709351.00560000003</v>
      </c>
    </row>
    <row r="1587" spans="1:21" ht="14.5">
      <c r="A1587" s="823" t="s">
        <v>1188</v>
      </c>
      <c r="B1587" s="823" t="s">
        <v>399</v>
      </c>
      <c r="C1587" s="823" t="s">
        <v>405</v>
      </c>
      <c r="D1587" s="823" t="s">
        <v>1126</v>
      </c>
      <c r="E1587" s="823" t="s">
        <v>411</v>
      </c>
      <c r="F1587" s="823" t="s">
        <v>1180</v>
      </c>
      <c r="G1587" s="823" t="s">
        <v>19</v>
      </c>
      <c r="H1587" s="824">
        <v>135476.65030000001</v>
      </c>
      <c r="I1587" s="824">
        <v>237084.13800000001</v>
      </c>
      <c r="J1587" s="824">
        <v>177878.90729999999</v>
      </c>
      <c r="K1587" s="824">
        <v>311288.08789999998</v>
      </c>
      <c r="L1587" s="824">
        <v>216720.67430000001</v>
      </c>
      <c r="M1587" s="824">
        <v>379261.1801</v>
      </c>
      <c r="N1587" s="824">
        <v>266571.82319999998</v>
      </c>
      <c r="O1587" s="824">
        <v>466500.69050000003</v>
      </c>
      <c r="P1587" s="824">
        <v>316897.14079999999</v>
      </c>
      <c r="Q1587" s="824">
        <v>554569.99620000005</v>
      </c>
      <c r="R1587" s="824">
        <v>349398.56290000002</v>
      </c>
      <c r="S1587" s="824">
        <v>611447.4852</v>
      </c>
      <c r="T1587" s="824">
        <v>380191.88329999999</v>
      </c>
      <c r="U1587" s="824">
        <v>665335.79579999996</v>
      </c>
    </row>
    <row r="1588" spans="1:21" ht="14.5">
      <c r="A1588" s="823" t="s">
        <v>1188</v>
      </c>
      <c r="B1588" s="823" t="s">
        <v>399</v>
      </c>
      <c r="C1588" s="823" t="s">
        <v>405</v>
      </c>
      <c r="D1588" s="823" t="s">
        <v>1126</v>
      </c>
      <c r="E1588" s="823" t="s">
        <v>411</v>
      </c>
      <c r="F1588" s="823" t="s">
        <v>1181</v>
      </c>
      <c r="G1588" s="823" t="s">
        <v>44</v>
      </c>
      <c r="H1588" s="824">
        <v>119028.72100000001</v>
      </c>
      <c r="I1588" s="824">
        <v>208300.26180000001</v>
      </c>
      <c r="J1588" s="824">
        <v>161933.95749999999</v>
      </c>
      <c r="K1588" s="824">
        <v>283384.42560000002</v>
      </c>
      <c r="L1588" s="824">
        <v>204726.03099999999</v>
      </c>
      <c r="M1588" s="824">
        <v>358270.55410000001</v>
      </c>
      <c r="N1588" s="824">
        <v>269482.37719999999</v>
      </c>
      <c r="O1588" s="824">
        <v>471594.16</v>
      </c>
      <c r="P1588" s="824">
        <v>333585.16119999997</v>
      </c>
      <c r="Q1588" s="824">
        <v>583774.03209999995</v>
      </c>
      <c r="R1588" s="824">
        <v>375594.17060000001</v>
      </c>
      <c r="S1588" s="824">
        <v>657289.79850000003</v>
      </c>
      <c r="T1588" s="824">
        <v>417022.23580000002</v>
      </c>
      <c r="U1588" s="824">
        <v>729788.91280000005</v>
      </c>
    </row>
    <row r="1589" spans="1:21" ht="14.5">
      <c r="A1589" s="823" t="s">
        <v>1188</v>
      </c>
      <c r="B1589" s="823" t="s">
        <v>399</v>
      </c>
      <c r="C1589" s="823" t="s">
        <v>405</v>
      </c>
      <c r="D1589" s="823" t="s">
        <v>1126</v>
      </c>
      <c r="E1589" s="823" t="s">
        <v>411</v>
      </c>
      <c r="F1589" s="823" t="s">
        <v>1182</v>
      </c>
      <c r="G1589" s="823" t="s">
        <v>21</v>
      </c>
      <c r="H1589" s="824">
        <v>133352.5981</v>
      </c>
      <c r="I1589" s="824">
        <v>213364.16010000001</v>
      </c>
      <c r="J1589" s="824">
        <v>186693.6372</v>
      </c>
      <c r="K1589" s="824">
        <v>298709.82400000002</v>
      </c>
      <c r="L1589" s="824">
        <v>240034.6764</v>
      </c>
      <c r="M1589" s="824">
        <v>384055.48810000002</v>
      </c>
      <c r="N1589" s="824">
        <v>320046.2353</v>
      </c>
      <c r="O1589" s="824">
        <v>512073.9841</v>
      </c>
      <c r="P1589" s="824">
        <v>400057.7941</v>
      </c>
      <c r="Q1589" s="824">
        <v>640092.48010000004</v>
      </c>
      <c r="R1589" s="824">
        <v>453398.8334</v>
      </c>
      <c r="S1589" s="824">
        <v>725438.14419999998</v>
      </c>
      <c r="T1589" s="824">
        <v>506739.8725</v>
      </c>
      <c r="U1589" s="824">
        <v>810783.80819999997</v>
      </c>
    </row>
    <row r="1590" spans="1:21" ht="14.5">
      <c r="A1590" s="823" t="s">
        <v>1188</v>
      </c>
      <c r="B1590" s="823" t="s">
        <v>399</v>
      </c>
      <c r="C1590" s="823" t="s">
        <v>405</v>
      </c>
      <c r="D1590" s="823" t="s">
        <v>1126</v>
      </c>
      <c r="E1590" s="823" t="s">
        <v>1129</v>
      </c>
      <c r="F1590" s="823" t="s">
        <v>1179</v>
      </c>
      <c r="G1590" s="823" t="s">
        <v>165</v>
      </c>
      <c r="H1590" s="824">
        <v>140717.32339999999</v>
      </c>
      <c r="I1590" s="824">
        <v>246255.31599999999</v>
      </c>
      <c r="J1590" s="824">
        <v>182812.74350000001</v>
      </c>
      <c r="K1590" s="824">
        <v>319922.30099999998</v>
      </c>
      <c r="L1590" s="824">
        <v>219789.21799999999</v>
      </c>
      <c r="M1590" s="824">
        <v>384631.13160000002</v>
      </c>
      <c r="N1590" s="824">
        <v>264021.56699999998</v>
      </c>
      <c r="O1590" s="824">
        <v>462037.74229999998</v>
      </c>
      <c r="P1590" s="824">
        <v>310906.26770000003</v>
      </c>
      <c r="Q1590" s="824">
        <v>544085.96849999996</v>
      </c>
      <c r="R1590" s="824">
        <v>340728.69260000001</v>
      </c>
      <c r="S1590" s="824">
        <v>596275.21200000006</v>
      </c>
      <c r="T1590" s="824">
        <v>369474.9031</v>
      </c>
      <c r="U1590" s="824">
        <v>646581.08030000003</v>
      </c>
    </row>
    <row r="1591" spans="1:21" ht="14.5">
      <c r="A1591" s="823" t="s">
        <v>1188</v>
      </c>
      <c r="B1591" s="823" t="s">
        <v>399</v>
      </c>
      <c r="C1591" s="823" t="s">
        <v>405</v>
      </c>
      <c r="D1591" s="823" t="s">
        <v>1126</v>
      </c>
      <c r="E1591" s="823" t="s">
        <v>1129</v>
      </c>
      <c r="F1591" s="823" t="s">
        <v>1180</v>
      </c>
      <c r="G1591" s="823" t="s">
        <v>19</v>
      </c>
      <c r="H1591" s="824">
        <v>124274.76119999999</v>
      </c>
      <c r="I1591" s="824">
        <v>217480.8321</v>
      </c>
      <c r="J1591" s="824">
        <v>162987.71119999999</v>
      </c>
      <c r="K1591" s="824">
        <v>285228.49469999998</v>
      </c>
      <c r="L1591" s="824">
        <v>198407.1759</v>
      </c>
      <c r="M1591" s="824">
        <v>347212.55780000001</v>
      </c>
      <c r="N1591" s="824">
        <v>243726.74729999999</v>
      </c>
      <c r="O1591" s="824">
        <v>426521.80780000001</v>
      </c>
      <c r="P1591" s="824">
        <v>289564.49300000002</v>
      </c>
      <c r="Q1591" s="824">
        <v>506737.8628</v>
      </c>
      <c r="R1591" s="824">
        <v>319165.44669999997</v>
      </c>
      <c r="S1591" s="824">
        <v>558539.53170000005</v>
      </c>
      <c r="T1591" s="824">
        <v>347159.99719999998</v>
      </c>
      <c r="U1591" s="824">
        <v>607529.995</v>
      </c>
    </row>
    <row r="1592" spans="1:21" ht="14.5">
      <c r="A1592" s="823" t="s">
        <v>1188</v>
      </c>
      <c r="B1592" s="823" t="s">
        <v>399</v>
      </c>
      <c r="C1592" s="823" t="s">
        <v>405</v>
      </c>
      <c r="D1592" s="823" t="s">
        <v>1126</v>
      </c>
      <c r="E1592" s="823" t="s">
        <v>1129</v>
      </c>
      <c r="F1592" s="823" t="s">
        <v>1181</v>
      </c>
      <c r="G1592" s="823" t="s">
        <v>44</v>
      </c>
      <c r="H1592" s="824">
        <v>109698.3401</v>
      </c>
      <c r="I1592" s="824">
        <v>191972.09520000001</v>
      </c>
      <c r="J1592" s="824">
        <v>149402.20490000001</v>
      </c>
      <c r="K1592" s="824">
        <v>261453.85860000001</v>
      </c>
      <c r="L1592" s="824">
        <v>189005.66940000001</v>
      </c>
      <c r="M1592" s="824">
        <v>330759.92139999999</v>
      </c>
      <c r="N1592" s="824">
        <v>248915.01519999999</v>
      </c>
      <c r="O1592" s="824">
        <v>435601.27679999999</v>
      </c>
      <c r="P1592" s="824">
        <v>308244.50910000002</v>
      </c>
      <c r="Q1592" s="824">
        <v>539427.89099999995</v>
      </c>
      <c r="R1592" s="824">
        <v>347153.22509999998</v>
      </c>
      <c r="S1592" s="824">
        <v>607518.14379999996</v>
      </c>
      <c r="T1592" s="824">
        <v>385546.51699999999</v>
      </c>
      <c r="U1592" s="824">
        <v>674706.40469999996</v>
      </c>
    </row>
    <row r="1593" spans="1:21" ht="14.5">
      <c r="A1593" s="823" t="s">
        <v>1188</v>
      </c>
      <c r="B1593" s="823" t="s">
        <v>399</v>
      </c>
      <c r="C1593" s="823" t="s">
        <v>405</v>
      </c>
      <c r="D1593" s="823" t="s">
        <v>1126</v>
      </c>
      <c r="E1593" s="823" t="s">
        <v>1129</v>
      </c>
      <c r="F1593" s="823" t="s">
        <v>1182</v>
      </c>
      <c r="G1593" s="823" t="s">
        <v>21</v>
      </c>
      <c r="H1593" s="824">
        <v>121778.60370000001</v>
      </c>
      <c r="I1593" s="824">
        <v>194845.76869999999</v>
      </c>
      <c r="J1593" s="824">
        <v>170490.04509999999</v>
      </c>
      <c r="K1593" s="824">
        <v>272784.07610000001</v>
      </c>
      <c r="L1593" s="824">
        <v>219201.4866</v>
      </c>
      <c r="M1593" s="824">
        <v>350722.38370000001</v>
      </c>
      <c r="N1593" s="824">
        <v>292268.64870000002</v>
      </c>
      <c r="O1593" s="824">
        <v>467629.84499999997</v>
      </c>
      <c r="P1593" s="824">
        <v>365335.81099999999</v>
      </c>
      <c r="Q1593" s="824">
        <v>584537.30610000005</v>
      </c>
      <c r="R1593" s="824">
        <v>414047.2525</v>
      </c>
      <c r="S1593" s="824">
        <v>662475.61380000005</v>
      </c>
      <c r="T1593" s="824">
        <v>462758.69380000001</v>
      </c>
      <c r="U1593" s="824">
        <v>740413.92119999998</v>
      </c>
    </row>
    <row r="1594" spans="1:21" ht="14.5">
      <c r="A1594" s="823" t="s">
        <v>1188</v>
      </c>
      <c r="B1594" s="823" t="s">
        <v>399</v>
      </c>
      <c r="C1594" s="823" t="s">
        <v>405</v>
      </c>
      <c r="D1594" s="823" t="s">
        <v>1126</v>
      </c>
      <c r="E1594" s="823" t="s">
        <v>412</v>
      </c>
      <c r="F1594" s="823" t="s">
        <v>1179</v>
      </c>
      <c r="G1594" s="823" t="s">
        <v>165</v>
      </c>
      <c r="H1594" s="824">
        <v>149815.842</v>
      </c>
      <c r="I1594" s="824">
        <v>262177.72340000002</v>
      </c>
      <c r="J1594" s="824">
        <v>194683.91469999999</v>
      </c>
      <c r="K1594" s="824">
        <v>340696.85070000001</v>
      </c>
      <c r="L1594" s="824">
        <v>234096.54079999999</v>
      </c>
      <c r="M1594" s="824">
        <v>409668.94640000002</v>
      </c>
      <c r="N1594" s="824">
        <v>281265.39809999999</v>
      </c>
      <c r="O1594" s="824">
        <v>492214.44660000002</v>
      </c>
      <c r="P1594" s="824">
        <v>331249.8357</v>
      </c>
      <c r="Q1594" s="824">
        <v>579687.21250000002</v>
      </c>
      <c r="R1594" s="824">
        <v>363040.21230000001</v>
      </c>
      <c r="S1594" s="824">
        <v>635320.37159999995</v>
      </c>
      <c r="T1594" s="824">
        <v>393708.73910000001</v>
      </c>
      <c r="U1594" s="824">
        <v>688990.29350000003</v>
      </c>
    </row>
    <row r="1595" spans="1:21" ht="14.5">
      <c r="A1595" s="823" t="s">
        <v>1188</v>
      </c>
      <c r="B1595" s="823" t="s">
        <v>399</v>
      </c>
      <c r="C1595" s="823" t="s">
        <v>405</v>
      </c>
      <c r="D1595" s="823" t="s">
        <v>1126</v>
      </c>
      <c r="E1595" s="823" t="s">
        <v>412</v>
      </c>
      <c r="F1595" s="823" t="s">
        <v>1180</v>
      </c>
      <c r="G1595" s="823" t="s">
        <v>19</v>
      </c>
      <c r="H1595" s="824">
        <v>132119.18539999999</v>
      </c>
      <c r="I1595" s="824">
        <v>231208.57449999999</v>
      </c>
      <c r="J1595" s="824">
        <v>173346.80309999999</v>
      </c>
      <c r="K1595" s="824">
        <v>303356.90549999999</v>
      </c>
      <c r="L1595" s="824">
        <v>211083.6643</v>
      </c>
      <c r="M1595" s="824">
        <v>369396.41249999998</v>
      </c>
      <c r="N1595" s="824">
        <v>259422.66769999999</v>
      </c>
      <c r="O1595" s="824">
        <v>453989.66869999998</v>
      </c>
      <c r="P1595" s="824">
        <v>308280.29790000001</v>
      </c>
      <c r="Q1595" s="824">
        <v>539490.52130000002</v>
      </c>
      <c r="R1595" s="824">
        <v>339832.3113</v>
      </c>
      <c r="S1595" s="824">
        <v>594706.54489999998</v>
      </c>
      <c r="T1595" s="824">
        <v>369691.84820000001</v>
      </c>
      <c r="U1595" s="824">
        <v>646960.73439999996</v>
      </c>
    </row>
    <row r="1596" spans="1:21" ht="14.5">
      <c r="A1596" s="823" t="s">
        <v>1188</v>
      </c>
      <c r="B1596" s="823" t="s">
        <v>399</v>
      </c>
      <c r="C1596" s="823" t="s">
        <v>405</v>
      </c>
      <c r="D1596" s="823" t="s">
        <v>1126</v>
      </c>
      <c r="E1596" s="823" t="s">
        <v>412</v>
      </c>
      <c r="F1596" s="823" t="s">
        <v>1181</v>
      </c>
      <c r="G1596" s="823" t="s">
        <v>44</v>
      </c>
      <c r="H1596" s="824">
        <v>116424.3991</v>
      </c>
      <c r="I1596" s="824">
        <v>203742.69839999999</v>
      </c>
      <c r="J1596" s="824">
        <v>158500.21919999999</v>
      </c>
      <c r="K1596" s="824">
        <v>277375.3836</v>
      </c>
      <c r="L1596" s="824">
        <v>200467.98130000001</v>
      </c>
      <c r="M1596" s="824">
        <v>350818.96740000002</v>
      </c>
      <c r="N1596" s="824">
        <v>263962.22580000001</v>
      </c>
      <c r="O1596" s="824">
        <v>461933.89520000003</v>
      </c>
      <c r="P1596" s="824">
        <v>326832.3922</v>
      </c>
      <c r="Q1596" s="824">
        <v>571956.68640000001</v>
      </c>
      <c r="R1596" s="824">
        <v>368052.4166</v>
      </c>
      <c r="S1596" s="824">
        <v>644091.72889999999</v>
      </c>
      <c r="T1596" s="824">
        <v>408717.70480000001</v>
      </c>
      <c r="U1596" s="824">
        <v>715255.98329999996</v>
      </c>
    </row>
    <row r="1597" spans="1:21" ht="14.5">
      <c r="A1597" s="823" t="s">
        <v>1188</v>
      </c>
      <c r="B1597" s="823" t="s">
        <v>399</v>
      </c>
      <c r="C1597" s="823" t="s">
        <v>405</v>
      </c>
      <c r="D1597" s="823" t="s">
        <v>1126</v>
      </c>
      <c r="E1597" s="823" t="s">
        <v>412</v>
      </c>
      <c r="F1597" s="823" t="s">
        <v>1182</v>
      </c>
      <c r="G1597" s="823" t="s">
        <v>21</v>
      </c>
      <c r="H1597" s="824">
        <v>129677.78509999999</v>
      </c>
      <c r="I1597" s="824">
        <v>207484.45920000001</v>
      </c>
      <c r="J1597" s="824">
        <v>181548.89910000001</v>
      </c>
      <c r="K1597" s="824">
        <v>290478.2427</v>
      </c>
      <c r="L1597" s="824">
        <v>233420.01310000001</v>
      </c>
      <c r="M1597" s="824">
        <v>373472.02649999998</v>
      </c>
      <c r="N1597" s="824">
        <v>311226.68410000001</v>
      </c>
      <c r="O1597" s="824">
        <v>497962.70199999999</v>
      </c>
      <c r="P1597" s="824">
        <v>389033.35509999999</v>
      </c>
      <c r="Q1597" s="824">
        <v>622453.37730000005</v>
      </c>
      <c r="R1597" s="824">
        <v>440904.46909999999</v>
      </c>
      <c r="S1597" s="824">
        <v>705447.16110000003</v>
      </c>
      <c r="T1597" s="824">
        <v>492775.58309999999</v>
      </c>
      <c r="U1597" s="824">
        <v>788440.94469999999</v>
      </c>
    </row>
    <row r="1598" spans="1:21" ht="14.5">
      <c r="A1598" s="823" t="s">
        <v>1188</v>
      </c>
      <c r="B1598" s="823" t="s">
        <v>399</v>
      </c>
      <c r="C1598" s="823" t="s">
        <v>405</v>
      </c>
      <c r="D1598" s="823" t="s">
        <v>1126</v>
      </c>
      <c r="E1598" s="823" t="s">
        <v>1130</v>
      </c>
      <c r="F1598" s="823" t="s">
        <v>1179</v>
      </c>
      <c r="G1598" s="823" t="s">
        <v>165</v>
      </c>
      <c r="H1598" s="824">
        <v>145709.7261</v>
      </c>
      <c r="I1598" s="824">
        <v>254992.02069999999</v>
      </c>
      <c r="J1598" s="824">
        <v>189143.29490000001</v>
      </c>
      <c r="K1598" s="824">
        <v>331000.7659</v>
      </c>
      <c r="L1598" s="824">
        <v>227293.17</v>
      </c>
      <c r="M1598" s="824">
        <v>397763.04759999999</v>
      </c>
      <c r="N1598" s="824">
        <v>272861.01169999997</v>
      </c>
      <c r="O1598" s="824">
        <v>477506.77059999999</v>
      </c>
      <c r="P1598" s="824">
        <v>321200.56319999998</v>
      </c>
      <c r="Q1598" s="824">
        <v>562100.98549999995</v>
      </c>
      <c r="R1598" s="824">
        <v>351959.78259999998</v>
      </c>
      <c r="S1598" s="824">
        <v>615929.61950000003</v>
      </c>
      <c r="T1598" s="824">
        <v>381531.43550000002</v>
      </c>
      <c r="U1598" s="824">
        <v>667680.01210000005</v>
      </c>
    </row>
    <row r="1599" spans="1:21" ht="14.5">
      <c r="A1599" s="823" t="s">
        <v>1188</v>
      </c>
      <c r="B1599" s="823" t="s">
        <v>399</v>
      </c>
      <c r="C1599" s="823" t="s">
        <v>405</v>
      </c>
      <c r="D1599" s="823" t="s">
        <v>1126</v>
      </c>
      <c r="E1599" s="823" t="s">
        <v>1130</v>
      </c>
      <c r="F1599" s="823" t="s">
        <v>1180</v>
      </c>
      <c r="G1599" s="823" t="s">
        <v>19</v>
      </c>
      <c r="H1599" s="824">
        <v>129267.16379999999</v>
      </c>
      <c r="I1599" s="824">
        <v>226217.5367</v>
      </c>
      <c r="J1599" s="824">
        <v>169318.26259999999</v>
      </c>
      <c r="K1599" s="824">
        <v>296306.9596</v>
      </c>
      <c r="L1599" s="824">
        <v>205911.12789999999</v>
      </c>
      <c r="M1599" s="824">
        <v>360344.47379999998</v>
      </c>
      <c r="N1599" s="824">
        <v>252566.19209999999</v>
      </c>
      <c r="O1599" s="824">
        <v>441990.83610000001</v>
      </c>
      <c r="P1599" s="824">
        <v>299858.78850000002</v>
      </c>
      <c r="Q1599" s="824">
        <v>524752.87990000006</v>
      </c>
      <c r="R1599" s="824">
        <v>330396.5367</v>
      </c>
      <c r="S1599" s="824">
        <v>578193.93909999996</v>
      </c>
      <c r="T1599" s="824">
        <v>359216.52960000001</v>
      </c>
      <c r="U1599" s="824">
        <v>628628.92669999995</v>
      </c>
    </row>
    <row r="1600" spans="1:21" ht="14.5">
      <c r="A1600" s="823" t="s">
        <v>1188</v>
      </c>
      <c r="B1600" s="823" t="s">
        <v>399</v>
      </c>
      <c r="C1600" s="823" t="s">
        <v>405</v>
      </c>
      <c r="D1600" s="823" t="s">
        <v>1126</v>
      </c>
      <c r="E1600" s="823" t="s">
        <v>1130</v>
      </c>
      <c r="F1600" s="823" t="s">
        <v>1181</v>
      </c>
      <c r="G1600" s="823" t="s">
        <v>44</v>
      </c>
      <c r="H1600" s="824">
        <v>114710.91770000001</v>
      </c>
      <c r="I1600" s="824">
        <v>200744.106</v>
      </c>
      <c r="J1600" s="824">
        <v>156419.81349999999</v>
      </c>
      <c r="K1600" s="824">
        <v>273734.67369999998</v>
      </c>
      <c r="L1600" s="824">
        <v>198028.30910000001</v>
      </c>
      <c r="M1600" s="824">
        <v>346549.54080000002</v>
      </c>
      <c r="N1600" s="824">
        <v>260945.2015</v>
      </c>
      <c r="O1600" s="824">
        <v>456654.10269999999</v>
      </c>
      <c r="P1600" s="824">
        <v>323282.24190000002</v>
      </c>
      <c r="Q1600" s="824">
        <v>565743.92339999997</v>
      </c>
      <c r="R1600" s="824">
        <v>364195.9889</v>
      </c>
      <c r="S1600" s="824">
        <v>637342.98049999995</v>
      </c>
      <c r="T1600" s="824">
        <v>404594.31180000002</v>
      </c>
      <c r="U1600" s="824">
        <v>708040.04570000002</v>
      </c>
    </row>
    <row r="1601" spans="1:21" ht="14.5">
      <c r="A1601" s="823" t="s">
        <v>1188</v>
      </c>
      <c r="B1601" s="823" t="s">
        <v>399</v>
      </c>
      <c r="C1601" s="823" t="s">
        <v>405</v>
      </c>
      <c r="D1601" s="823" t="s">
        <v>1126</v>
      </c>
      <c r="E1601" s="823" t="s">
        <v>1130</v>
      </c>
      <c r="F1601" s="823" t="s">
        <v>1182</v>
      </c>
      <c r="G1601" s="823" t="s">
        <v>21</v>
      </c>
      <c r="H1601" s="824">
        <v>126022.09209999999</v>
      </c>
      <c r="I1601" s="824">
        <v>201635.35029999999</v>
      </c>
      <c r="J1601" s="824">
        <v>176430.92879999999</v>
      </c>
      <c r="K1601" s="824">
        <v>282289.4903</v>
      </c>
      <c r="L1601" s="824">
        <v>226839.76569999999</v>
      </c>
      <c r="M1601" s="824">
        <v>362943.63050000003</v>
      </c>
      <c r="N1601" s="824">
        <v>302453.0209</v>
      </c>
      <c r="O1601" s="824">
        <v>483924.8407</v>
      </c>
      <c r="P1601" s="824">
        <v>378066.27610000002</v>
      </c>
      <c r="Q1601" s="824">
        <v>604906.05079999997</v>
      </c>
      <c r="R1601" s="824">
        <v>428475.11290000001</v>
      </c>
      <c r="S1601" s="824">
        <v>685560.19090000005</v>
      </c>
      <c r="T1601" s="824">
        <v>478883.9498</v>
      </c>
      <c r="U1601" s="824">
        <v>766214.33100000001</v>
      </c>
    </row>
    <row r="1602" spans="1:21" ht="14.5">
      <c r="A1602" s="823" t="s">
        <v>1188</v>
      </c>
      <c r="B1602" s="823" t="s">
        <v>399</v>
      </c>
      <c r="C1602" s="823" t="s">
        <v>405</v>
      </c>
      <c r="D1602" s="823" t="s">
        <v>1126</v>
      </c>
      <c r="E1602" s="823" t="s">
        <v>413</v>
      </c>
      <c r="F1602" s="823" t="s">
        <v>1179</v>
      </c>
      <c r="G1602" s="823" t="s">
        <v>165</v>
      </c>
      <c r="H1602" s="824">
        <v>138903.45009999999</v>
      </c>
      <c r="I1602" s="824">
        <v>243081.03769999999</v>
      </c>
      <c r="J1602" s="824">
        <v>180438.48209999999</v>
      </c>
      <c r="K1602" s="824">
        <v>315767.34379999997</v>
      </c>
      <c r="L1602" s="824">
        <v>216922.4822</v>
      </c>
      <c r="M1602" s="824">
        <v>379614.34389999998</v>
      </c>
      <c r="N1602" s="824">
        <v>260557.92019999999</v>
      </c>
      <c r="O1602" s="824">
        <v>455976.36040000001</v>
      </c>
      <c r="P1602" s="824">
        <v>306814.41029999999</v>
      </c>
      <c r="Q1602" s="824">
        <v>536925.21790000005</v>
      </c>
      <c r="R1602" s="824">
        <v>336238.54629999999</v>
      </c>
      <c r="S1602" s="824">
        <v>588417.45600000001</v>
      </c>
      <c r="T1602" s="824">
        <v>364591.9694</v>
      </c>
      <c r="U1602" s="824">
        <v>638035.94629999995</v>
      </c>
    </row>
    <row r="1603" spans="1:21" ht="14.5">
      <c r="A1603" s="823" t="s">
        <v>1188</v>
      </c>
      <c r="B1603" s="823" t="s">
        <v>399</v>
      </c>
      <c r="C1603" s="823" t="s">
        <v>405</v>
      </c>
      <c r="D1603" s="823" t="s">
        <v>1126</v>
      </c>
      <c r="E1603" s="823" t="s">
        <v>413</v>
      </c>
      <c r="F1603" s="823" t="s">
        <v>1180</v>
      </c>
      <c r="G1603" s="823" t="s">
        <v>19</v>
      </c>
      <c r="H1603" s="824">
        <v>122739.57520000001</v>
      </c>
      <c r="I1603" s="824">
        <v>214794.25649999999</v>
      </c>
      <c r="J1603" s="824">
        <v>160949.46720000001</v>
      </c>
      <c r="K1603" s="824">
        <v>281661.5675</v>
      </c>
      <c r="L1603" s="824">
        <v>195902.84719999999</v>
      </c>
      <c r="M1603" s="824">
        <v>342829.98269999999</v>
      </c>
      <c r="N1603" s="824">
        <v>240607.0802</v>
      </c>
      <c r="O1603" s="824">
        <v>421062.39039999997</v>
      </c>
      <c r="P1603" s="824">
        <v>285834.3603</v>
      </c>
      <c r="Q1603" s="824">
        <v>500210.13040000002</v>
      </c>
      <c r="R1603" s="824">
        <v>315040.77879999997</v>
      </c>
      <c r="S1603" s="824">
        <v>551321.36289999995</v>
      </c>
      <c r="T1603" s="824">
        <v>342655.2819</v>
      </c>
      <c r="U1603" s="824">
        <v>599646.74329999997</v>
      </c>
    </row>
    <row r="1604" spans="1:21" ht="14.5">
      <c r="A1604" s="823" t="s">
        <v>1188</v>
      </c>
      <c r="B1604" s="823" t="s">
        <v>399</v>
      </c>
      <c r="C1604" s="823" t="s">
        <v>405</v>
      </c>
      <c r="D1604" s="823" t="s">
        <v>1126</v>
      </c>
      <c r="E1604" s="823" t="s">
        <v>413</v>
      </c>
      <c r="F1604" s="823" t="s">
        <v>1181</v>
      </c>
      <c r="G1604" s="823" t="s">
        <v>44</v>
      </c>
      <c r="H1604" s="824">
        <v>108412.52</v>
      </c>
      <c r="I1604" s="824">
        <v>189721.91</v>
      </c>
      <c r="J1604" s="824">
        <v>147672.8273</v>
      </c>
      <c r="K1604" s="824">
        <v>258427.44779999999</v>
      </c>
      <c r="L1604" s="824">
        <v>186834.43599999999</v>
      </c>
      <c r="M1604" s="824">
        <v>326960.26309999998</v>
      </c>
      <c r="N1604" s="824">
        <v>246072.4535</v>
      </c>
      <c r="O1604" s="824">
        <v>430626.79359999998</v>
      </c>
      <c r="P1604" s="824">
        <v>304740.44679999998</v>
      </c>
      <c r="Q1604" s="824">
        <v>533295.78189999994</v>
      </c>
      <c r="R1604" s="824">
        <v>343219.08240000001</v>
      </c>
      <c r="S1604" s="824">
        <v>600633.39430000004</v>
      </c>
      <c r="T1604" s="824">
        <v>381191.03</v>
      </c>
      <c r="U1604" s="824">
        <v>667084.30249999999</v>
      </c>
    </row>
    <row r="1605" spans="1:21" ht="14.5">
      <c r="A1605" s="823" t="s">
        <v>1188</v>
      </c>
      <c r="B1605" s="823" t="s">
        <v>399</v>
      </c>
      <c r="C1605" s="823" t="s">
        <v>405</v>
      </c>
      <c r="D1605" s="823" t="s">
        <v>1126</v>
      </c>
      <c r="E1605" s="823" t="s">
        <v>413</v>
      </c>
      <c r="F1605" s="823" t="s">
        <v>1182</v>
      </c>
      <c r="G1605" s="823" t="s">
        <v>21</v>
      </c>
      <c r="H1605" s="824">
        <v>120200.04459999999</v>
      </c>
      <c r="I1605" s="824">
        <v>192320.0742</v>
      </c>
      <c r="J1605" s="824">
        <v>168280.06229999999</v>
      </c>
      <c r="K1605" s="824">
        <v>269248.10379999998</v>
      </c>
      <c r="L1605" s="824">
        <v>216360.0802</v>
      </c>
      <c r="M1605" s="824">
        <v>346176.1335</v>
      </c>
      <c r="N1605" s="824">
        <v>288480.10690000001</v>
      </c>
      <c r="O1605" s="824">
        <v>461568.17790000001</v>
      </c>
      <c r="P1605" s="824">
        <v>360600.1336</v>
      </c>
      <c r="Q1605" s="824">
        <v>576960.22239999997</v>
      </c>
      <c r="R1605" s="824">
        <v>408680.15149999998</v>
      </c>
      <c r="S1605" s="824">
        <v>653888.25210000004</v>
      </c>
      <c r="T1605" s="824">
        <v>456760.16930000001</v>
      </c>
      <c r="U1605" s="824">
        <v>730816.2818</v>
      </c>
    </row>
    <row r="1606" spans="1:21" ht="14.5">
      <c r="A1606" s="823" t="s">
        <v>1188</v>
      </c>
      <c r="B1606" s="823" t="s">
        <v>399</v>
      </c>
      <c r="C1606" s="823" t="s">
        <v>405</v>
      </c>
      <c r="D1606" s="823" t="s">
        <v>1126</v>
      </c>
      <c r="E1606" s="823" t="s">
        <v>414</v>
      </c>
      <c r="F1606" s="823" t="s">
        <v>1179</v>
      </c>
      <c r="G1606" s="823" t="s">
        <v>165</v>
      </c>
      <c r="H1606" s="824">
        <v>143126.1158</v>
      </c>
      <c r="I1606" s="824">
        <v>250470.70259999999</v>
      </c>
      <c r="J1606" s="824">
        <v>185978.486</v>
      </c>
      <c r="K1606" s="824">
        <v>325462.3504</v>
      </c>
      <c r="L1606" s="824">
        <v>223620.337</v>
      </c>
      <c r="M1606" s="824">
        <v>391335.58970000001</v>
      </c>
      <c r="N1606" s="824">
        <v>268664.58679999999</v>
      </c>
      <c r="O1606" s="824">
        <v>470163.02679999999</v>
      </c>
      <c r="P1606" s="824">
        <v>316400.67800000001</v>
      </c>
      <c r="Q1606" s="824">
        <v>553701.18660000002</v>
      </c>
      <c r="R1606" s="824">
        <v>346761.98830000003</v>
      </c>
      <c r="S1606" s="824">
        <v>606833.47959999996</v>
      </c>
      <c r="T1606" s="824">
        <v>376045.7916</v>
      </c>
      <c r="U1606" s="824">
        <v>658080.13509999996</v>
      </c>
    </row>
    <row r="1607" spans="1:21" ht="14.5">
      <c r="A1607" s="823" t="s">
        <v>1188</v>
      </c>
      <c r="B1607" s="823" t="s">
        <v>399</v>
      </c>
      <c r="C1607" s="823" t="s">
        <v>405</v>
      </c>
      <c r="D1607" s="823" t="s">
        <v>1126</v>
      </c>
      <c r="E1607" s="823" t="s">
        <v>414</v>
      </c>
      <c r="F1607" s="823" t="s">
        <v>1180</v>
      </c>
      <c r="G1607" s="823" t="s">
        <v>19</v>
      </c>
      <c r="H1607" s="824">
        <v>126265.52099999999</v>
      </c>
      <c r="I1607" s="824">
        <v>220964.6618</v>
      </c>
      <c r="J1607" s="824">
        <v>165649.42600000001</v>
      </c>
      <c r="K1607" s="824">
        <v>289886.49540000001</v>
      </c>
      <c r="L1607" s="824">
        <v>201694.6819</v>
      </c>
      <c r="M1607" s="824">
        <v>352965.69329999998</v>
      </c>
      <c r="N1607" s="824">
        <v>247853.79550000001</v>
      </c>
      <c r="O1607" s="824">
        <v>433744.1421</v>
      </c>
      <c r="P1607" s="824">
        <v>294516.31420000002</v>
      </c>
      <c r="Q1607" s="824">
        <v>515403.54989999998</v>
      </c>
      <c r="R1607" s="824">
        <v>324650.52260000003</v>
      </c>
      <c r="S1607" s="824">
        <v>568138.41469999996</v>
      </c>
      <c r="T1607" s="824">
        <v>353163.55570000003</v>
      </c>
      <c r="U1607" s="824">
        <v>618036.22259999998</v>
      </c>
    </row>
    <row r="1608" spans="1:21" ht="14.5">
      <c r="A1608" s="823" t="s">
        <v>1188</v>
      </c>
      <c r="B1608" s="823" t="s">
        <v>399</v>
      </c>
      <c r="C1608" s="823" t="s">
        <v>405</v>
      </c>
      <c r="D1608" s="823" t="s">
        <v>1126</v>
      </c>
      <c r="E1608" s="823" t="s">
        <v>414</v>
      </c>
      <c r="F1608" s="823" t="s">
        <v>1181</v>
      </c>
      <c r="G1608" s="823" t="s">
        <v>44</v>
      </c>
      <c r="H1608" s="824">
        <v>111313.7887</v>
      </c>
      <c r="I1608" s="824">
        <v>194799.13020000001</v>
      </c>
      <c r="J1608" s="824">
        <v>151557.6764</v>
      </c>
      <c r="K1608" s="824">
        <v>265225.9338</v>
      </c>
      <c r="L1608" s="824">
        <v>191698.61139999999</v>
      </c>
      <c r="M1608" s="824">
        <v>335472.5699</v>
      </c>
      <c r="N1608" s="824">
        <v>252426.98050000001</v>
      </c>
      <c r="O1608" s="824">
        <v>441747.21580000001</v>
      </c>
      <c r="P1608" s="824">
        <v>312560.75530000002</v>
      </c>
      <c r="Q1608" s="824">
        <v>546981.32180000003</v>
      </c>
      <c r="R1608" s="824">
        <v>351989.27860000002</v>
      </c>
      <c r="S1608" s="824">
        <v>615981.23750000005</v>
      </c>
      <c r="T1608" s="824">
        <v>390889.27380000002</v>
      </c>
      <c r="U1608" s="824">
        <v>684056.22919999994</v>
      </c>
    </row>
    <row r="1609" spans="1:21" ht="14.5">
      <c r="A1609" s="823" t="s">
        <v>1188</v>
      </c>
      <c r="B1609" s="823" t="s">
        <v>399</v>
      </c>
      <c r="C1609" s="823" t="s">
        <v>405</v>
      </c>
      <c r="D1609" s="823" t="s">
        <v>1126</v>
      </c>
      <c r="E1609" s="823" t="s">
        <v>414</v>
      </c>
      <c r="F1609" s="823" t="s">
        <v>1182</v>
      </c>
      <c r="G1609" s="823" t="s">
        <v>21</v>
      </c>
      <c r="H1609" s="824">
        <v>123881.2309</v>
      </c>
      <c r="I1609" s="824">
        <v>198209.9725</v>
      </c>
      <c r="J1609" s="824">
        <v>173433.72330000001</v>
      </c>
      <c r="K1609" s="824">
        <v>277493.96130000002</v>
      </c>
      <c r="L1609" s="824">
        <v>222986.2156</v>
      </c>
      <c r="M1609" s="824">
        <v>356777.95030000003</v>
      </c>
      <c r="N1609" s="824">
        <v>297314.95419999998</v>
      </c>
      <c r="O1609" s="824">
        <v>475703.9338</v>
      </c>
      <c r="P1609" s="824">
        <v>371643.69270000001</v>
      </c>
      <c r="Q1609" s="824">
        <v>594629.91709999996</v>
      </c>
      <c r="R1609" s="824">
        <v>421196.1851</v>
      </c>
      <c r="S1609" s="824">
        <v>673913.90619999997</v>
      </c>
      <c r="T1609" s="824">
        <v>470748.67749999999</v>
      </c>
      <c r="U1609" s="824">
        <v>753197.89509999997</v>
      </c>
    </row>
    <row r="1610" spans="1:21" ht="14.5">
      <c r="A1610" s="823" t="s">
        <v>1188</v>
      </c>
      <c r="B1610" s="823" t="s">
        <v>399</v>
      </c>
      <c r="C1610" s="823" t="s">
        <v>405</v>
      </c>
      <c r="D1610" s="823" t="s">
        <v>1126</v>
      </c>
      <c r="E1610" s="823" t="s">
        <v>415</v>
      </c>
      <c r="F1610" s="823" t="s">
        <v>1179</v>
      </c>
      <c r="G1610" s="823" t="s">
        <v>165</v>
      </c>
      <c r="H1610" s="824">
        <v>167417.95209999999</v>
      </c>
      <c r="I1610" s="824">
        <v>292981.41619999998</v>
      </c>
      <c r="J1610" s="824">
        <v>217634.7665</v>
      </c>
      <c r="K1610" s="824">
        <v>380860.84139999998</v>
      </c>
      <c r="L1610" s="824">
        <v>261746.79240000001</v>
      </c>
      <c r="M1610" s="824">
        <v>458056.88669999997</v>
      </c>
      <c r="N1610" s="824">
        <v>314573.67499999999</v>
      </c>
      <c r="O1610" s="824">
        <v>550503.93119999999</v>
      </c>
      <c r="P1610" s="824">
        <v>370534.40480000002</v>
      </c>
      <c r="Q1610" s="824">
        <v>648435.20849999995</v>
      </c>
      <c r="R1610" s="824">
        <v>406120.08720000001</v>
      </c>
      <c r="S1610" s="824">
        <v>710710.15269999998</v>
      </c>
      <c r="T1610" s="824">
        <v>440488.44079999998</v>
      </c>
      <c r="U1610" s="824">
        <v>770854.77150000003</v>
      </c>
    </row>
    <row r="1611" spans="1:21" ht="14.5">
      <c r="A1611" s="823" t="s">
        <v>1188</v>
      </c>
      <c r="B1611" s="823" t="s">
        <v>399</v>
      </c>
      <c r="C1611" s="823" t="s">
        <v>405</v>
      </c>
      <c r="D1611" s="823" t="s">
        <v>1126</v>
      </c>
      <c r="E1611" s="823" t="s">
        <v>415</v>
      </c>
      <c r="F1611" s="823" t="s">
        <v>1180</v>
      </c>
      <c r="G1611" s="823" t="s">
        <v>19</v>
      </c>
      <c r="H1611" s="824">
        <v>147352.45069999999</v>
      </c>
      <c r="I1611" s="824">
        <v>257866.78880000001</v>
      </c>
      <c r="J1611" s="824">
        <v>193441.5048</v>
      </c>
      <c r="K1611" s="824">
        <v>338522.6335</v>
      </c>
      <c r="L1611" s="824">
        <v>235653.45060000001</v>
      </c>
      <c r="M1611" s="824">
        <v>412393.53850000002</v>
      </c>
      <c r="N1611" s="824">
        <v>289807.11330000003</v>
      </c>
      <c r="O1611" s="824">
        <v>507162.44829999999</v>
      </c>
      <c r="P1611" s="824">
        <v>344490.20309999998</v>
      </c>
      <c r="Q1611" s="824">
        <v>602857.85530000005</v>
      </c>
      <c r="R1611" s="824">
        <v>379805.61540000001</v>
      </c>
      <c r="S1611" s="824">
        <v>664659.82700000005</v>
      </c>
      <c r="T1611" s="824">
        <v>413256.68890000001</v>
      </c>
      <c r="U1611" s="824">
        <v>723199.20570000005</v>
      </c>
    </row>
    <row r="1612" spans="1:21" ht="14.5">
      <c r="A1612" s="823" t="s">
        <v>1188</v>
      </c>
      <c r="B1612" s="823" t="s">
        <v>399</v>
      </c>
      <c r="C1612" s="823" t="s">
        <v>405</v>
      </c>
      <c r="D1612" s="823" t="s">
        <v>1126</v>
      </c>
      <c r="E1612" s="823" t="s">
        <v>415</v>
      </c>
      <c r="F1612" s="823" t="s">
        <v>1181</v>
      </c>
      <c r="G1612" s="823" t="s">
        <v>44</v>
      </c>
      <c r="H1612" s="824">
        <v>129546.8777</v>
      </c>
      <c r="I1612" s="824">
        <v>226707.03599999999</v>
      </c>
      <c r="J1612" s="824">
        <v>176270.13810000001</v>
      </c>
      <c r="K1612" s="824">
        <v>308472.7415</v>
      </c>
      <c r="L1612" s="824">
        <v>222870.87590000001</v>
      </c>
      <c r="M1612" s="824">
        <v>390024.03289999999</v>
      </c>
      <c r="N1612" s="824">
        <v>293387.2157</v>
      </c>
      <c r="O1612" s="824">
        <v>513427.6275</v>
      </c>
      <c r="P1612" s="824">
        <v>363195.93939999997</v>
      </c>
      <c r="Q1612" s="824">
        <v>635592.89390000002</v>
      </c>
      <c r="R1612" s="824">
        <v>408948.84840000002</v>
      </c>
      <c r="S1612" s="824">
        <v>715660.48490000004</v>
      </c>
      <c r="T1612" s="824">
        <v>454072.76549999998</v>
      </c>
      <c r="U1612" s="824">
        <v>794627.33959999995</v>
      </c>
    </row>
    <row r="1613" spans="1:21" ht="14.5">
      <c r="A1613" s="823" t="s">
        <v>1188</v>
      </c>
      <c r="B1613" s="823" t="s">
        <v>399</v>
      </c>
      <c r="C1613" s="823" t="s">
        <v>405</v>
      </c>
      <c r="D1613" s="823" t="s">
        <v>1126</v>
      </c>
      <c r="E1613" s="823" t="s">
        <v>415</v>
      </c>
      <c r="F1613" s="823" t="s">
        <v>1182</v>
      </c>
      <c r="G1613" s="823" t="s">
        <v>21</v>
      </c>
      <c r="H1613" s="824">
        <v>144952.07320000001</v>
      </c>
      <c r="I1613" s="824">
        <v>231923.32070000001</v>
      </c>
      <c r="J1613" s="824">
        <v>202932.9025</v>
      </c>
      <c r="K1613" s="824">
        <v>324692.64880000002</v>
      </c>
      <c r="L1613" s="824">
        <v>260913.73190000001</v>
      </c>
      <c r="M1613" s="824">
        <v>417461.97710000002</v>
      </c>
      <c r="N1613" s="824">
        <v>347884.97570000001</v>
      </c>
      <c r="O1613" s="824">
        <v>556615.96959999995</v>
      </c>
      <c r="P1613" s="824">
        <v>434856.21970000002</v>
      </c>
      <c r="Q1613" s="824">
        <v>695769.96180000005</v>
      </c>
      <c r="R1613" s="824">
        <v>492837.049</v>
      </c>
      <c r="S1613" s="824">
        <v>788539.29020000005</v>
      </c>
      <c r="T1613" s="824">
        <v>550817.87820000004</v>
      </c>
      <c r="U1613" s="824">
        <v>881308.61840000004</v>
      </c>
    </row>
    <row r="1614" spans="1:21" ht="14.5">
      <c r="A1614" s="823" t="s">
        <v>1188</v>
      </c>
      <c r="B1614" s="823" t="s">
        <v>399</v>
      </c>
      <c r="C1614" s="823" t="s">
        <v>405</v>
      </c>
      <c r="D1614" s="823" t="s">
        <v>1126</v>
      </c>
      <c r="E1614" s="823" t="s">
        <v>416</v>
      </c>
      <c r="F1614" s="823" t="s">
        <v>1179</v>
      </c>
      <c r="G1614" s="823" t="s">
        <v>165</v>
      </c>
      <c r="H1614" s="824">
        <v>163137.01149999999</v>
      </c>
      <c r="I1614" s="824">
        <v>285489.77029999997</v>
      </c>
      <c r="J1614" s="824">
        <v>212095.07079999999</v>
      </c>
      <c r="K1614" s="824">
        <v>371166.37390000001</v>
      </c>
      <c r="L1614" s="824">
        <v>255101.69570000001</v>
      </c>
      <c r="M1614" s="824">
        <v>446427.96740000002</v>
      </c>
      <c r="N1614" s="824">
        <v>306615.86849999998</v>
      </c>
      <c r="O1614" s="824">
        <v>536577.76969999995</v>
      </c>
      <c r="P1614" s="824">
        <v>361179.63939999999</v>
      </c>
      <c r="Q1614" s="824">
        <v>632064.36899999995</v>
      </c>
      <c r="R1614" s="824">
        <v>395875.13900000002</v>
      </c>
      <c r="S1614" s="824">
        <v>692781.49329999997</v>
      </c>
      <c r="T1614" s="824">
        <v>429396.35940000002</v>
      </c>
      <c r="U1614" s="824">
        <v>751443.62899999996</v>
      </c>
    </row>
    <row r="1615" spans="1:21" ht="14.5">
      <c r="A1615" s="823" t="s">
        <v>1188</v>
      </c>
      <c r="B1615" s="823" t="s">
        <v>399</v>
      </c>
      <c r="C1615" s="823" t="s">
        <v>405</v>
      </c>
      <c r="D1615" s="823" t="s">
        <v>1126</v>
      </c>
      <c r="E1615" s="823" t="s">
        <v>416</v>
      </c>
      <c r="F1615" s="823" t="s">
        <v>1180</v>
      </c>
      <c r="G1615" s="823" t="s">
        <v>19</v>
      </c>
      <c r="H1615" s="824">
        <v>143489.54269999999</v>
      </c>
      <c r="I1615" s="824">
        <v>251106.6997</v>
      </c>
      <c r="J1615" s="824">
        <v>188405.83689999999</v>
      </c>
      <c r="K1615" s="824">
        <v>329710.21460000001</v>
      </c>
      <c r="L1615" s="824">
        <v>229551.96669999999</v>
      </c>
      <c r="M1615" s="824">
        <v>401715.94189999998</v>
      </c>
      <c r="N1615" s="824">
        <v>282365.27830000001</v>
      </c>
      <c r="O1615" s="824">
        <v>494139.23700000002</v>
      </c>
      <c r="P1615" s="824">
        <v>335678.02679999999</v>
      </c>
      <c r="Q1615" s="824">
        <v>587436.54689999996</v>
      </c>
      <c r="R1615" s="824">
        <v>370108.88699999999</v>
      </c>
      <c r="S1615" s="824">
        <v>647690.55220000003</v>
      </c>
      <c r="T1615" s="824">
        <v>402731.9374</v>
      </c>
      <c r="U1615" s="824">
        <v>704780.89040000003</v>
      </c>
    </row>
    <row r="1616" spans="1:21" ht="14.5">
      <c r="A1616" s="823" t="s">
        <v>1188</v>
      </c>
      <c r="B1616" s="823" t="s">
        <v>399</v>
      </c>
      <c r="C1616" s="823" t="s">
        <v>405</v>
      </c>
      <c r="D1616" s="823" t="s">
        <v>1126</v>
      </c>
      <c r="E1616" s="823" t="s">
        <v>416</v>
      </c>
      <c r="F1616" s="823" t="s">
        <v>1181</v>
      </c>
      <c r="G1616" s="823" t="s">
        <v>44</v>
      </c>
      <c r="H1616" s="824">
        <v>126051.7154</v>
      </c>
      <c r="I1616" s="824">
        <v>220590.50200000001</v>
      </c>
      <c r="J1616" s="824">
        <v>171483.06709999999</v>
      </c>
      <c r="K1616" s="824">
        <v>300095.36749999999</v>
      </c>
      <c r="L1616" s="824">
        <v>216794.4491</v>
      </c>
      <c r="M1616" s="824">
        <v>379390.28580000001</v>
      </c>
      <c r="N1616" s="824">
        <v>285363.9375</v>
      </c>
      <c r="O1616" s="824">
        <v>499386.89059999998</v>
      </c>
      <c r="P1616" s="824">
        <v>353240.55170000001</v>
      </c>
      <c r="Q1616" s="824">
        <v>618170.9656</v>
      </c>
      <c r="R1616" s="824">
        <v>397721.76799999998</v>
      </c>
      <c r="S1616" s="824">
        <v>696013.09400000004</v>
      </c>
      <c r="T1616" s="824">
        <v>441587.09620000003</v>
      </c>
      <c r="U1616" s="824">
        <v>772777.41839999997</v>
      </c>
    </row>
    <row r="1617" spans="1:21" ht="14.5">
      <c r="A1617" s="823" t="s">
        <v>1188</v>
      </c>
      <c r="B1617" s="823" t="s">
        <v>399</v>
      </c>
      <c r="C1617" s="823" t="s">
        <v>405</v>
      </c>
      <c r="D1617" s="823" t="s">
        <v>1126</v>
      </c>
      <c r="E1617" s="823" t="s">
        <v>416</v>
      </c>
      <c r="F1617" s="823" t="s">
        <v>1182</v>
      </c>
      <c r="G1617" s="823" t="s">
        <v>21</v>
      </c>
      <c r="H1617" s="824">
        <v>141258.14019999999</v>
      </c>
      <c r="I1617" s="824">
        <v>226013.02770000001</v>
      </c>
      <c r="J1617" s="824">
        <v>197761.39619999999</v>
      </c>
      <c r="K1617" s="824">
        <v>316418.23869999999</v>
      </c>
      <c r="L1617" s="824">
        <v>254264.65239999999</v>
      </c>
      <c r="M1617" s="824">
        <v>406823.4498</v>
      </c>
      <c r="N1617" s="824">
        <v>339019.53649999999</v>
      </c>
      <c r="O1617" s="824">
        <v>542431.26639999996</v>
      </c>
      <c r="P1617" s="824">
        <v>423774.42060000001</v>
      </c>
      <c r="Q1617" s="824">
        <v>678039.08290000004</v>
      </c>
      <c r="R1617" s="824">
        <v>480277.67670000001</v>
      </c>
      <c r="S1617" s="824">
        <v>768444.29410000006</v>
      </c>
      <c r="T1617" s="824">
        <v>536780.93279999995</v>
      </c>
      <c r="U1617" s="824">
        <v>858849.50520000001</v>
      </c>
    </row>
    <row r="1618" spans="1:21" ht="14.5">
      <c r="A1618" s="823" t="s">
        <v>1188</v>
      </c>
      <c r="B1618" s="823" t="s">
        <v>399</v>
      </c>
      <c r="C1618" s="823" t="s">
        <v>405</v>
      </c>
      <c r="D1618" s="823" t="s">
        <v>1126</v>
      </c>
      <c r="E1618" s="823" t="s">
        <v>1131</v>
      </c>
      <c r="F1618" s="823" t="s">
        <v>1179</v>
      </c>
      <c r="G1618" s="823" t="s">
        <v>165</v>
      </c>
      <c r="H1618" s="824">
        <v>141341.37289999999</v>
      </c>
      <c r="I1618" s="824">
        <v>247347.4025</v>
      </c>
      <c r="J1618" s="824">
        <v>183604.0612</v>
      </c>
      <c r="K1618" s="824">
        <v>321307.10700000002</v>
      </c>
      <c r="L1618" s="824">
        <v>220727.21059999999</v>
      </c>
      <c r="M1618" s="824">
        <v>386272.61869999999</v>
      </c>
      <c r="N1618" s="824">
        <v>265126.49599999998</v>
      </c>
      <c r="O1618" s="824">
        <v>463971.36790000001</v>
      </c>
      <c r="P1618" s="824">
        <v>312193.0527</v>
      </c>
      <c r="Q1618" s="824">
        <v>546337.84219999996</v>
      </c>
      <c r="R1618" s="824">
        <v>342132.57679999998</v>
      </c>
      <c r="S1618" s="824">
        <v>598732.00930000003</v>
      </c>
      <c r="T1618" s="824">
        <v>370981.96730000002</v>
      </c>
      <c r="U1618" s="824">
        <v>649218.44279999996</v>
      </c>
    </row>
    <row r="1619" spans="1:21" ht="14.5">
      <c r="A1619" s="823" t="s">
        <v>1188</v>
      </c>
      <c r="B1619" s="823" t="s">
        <v>399</v>
      </c>
      <c r="C1619" s="823" t="s">
        <v>405</v>
      </c>
      <c r="D1619" s="823" t="s">
        <v>1126</v>
      </c>
      <c r="E1619" s="823" t="s">
        <v>1131</v>
      </c>
      <c r="F1619" s="823" t="s">
        <v>1180</v>
      </c>
      <c r="G1619" s="823" t="s">
        <v>19</v>
      </c>
      <c r="H1619" s="824">
        <v>124898.8106</v>
      </c>
      <c r="I1619" s="824">
        <v>218572.9186</v>
      </c>
      <c r="J1619" s="824">
        <v>163779.02900000001</v>
      </c>
      <c r="K1619" s="824">
        <v>286613.30070000002</v>
      </c>
      <c r="L1619" s="824">
        <v>199345.1685</v>
      </c>
      <c r="M1619" s="824">
        <v>348854.04489999998</v>
      </c>
      <c r="N1619" s="824">
        <v>244831.67629999999</v>
      </c>
      <c r="O1619" s="824">
        <v>428455.43349999998</v>
      </c>
      <c r="P1619" s="824">
        <v>290851.2781</v>
      </c>
      <c r="Q1619" s="824">
        <v>508989.7366</v>
      </c>
      <c r="R1619" s="824">
        <v>320569.3309</v>
      </c>
      <c r="S1619" s="824">
        <v>560996.32889999996</v>
      </c>
      <c r="T1619" s="824">
        <v>348667.06140000001</v>
      </c>
      <c r="U1619" s="824">
        <v>610167.35750000004</v>
      </c>
    </row>
    <row r="1620" spans="1:21" ht="14.5">
      <c r="A1620" s="823" t="s">
        <v>1188</v>
      </c>
      <c r="B1620" s="823" t="s">
        <v>399</v>
      </c>
      <c r="C1620" s="823" t="s">
        <v>405</v>
      </c>
      <c r="D1620" s="823" t="s">
        <v>1126</v>
      </c>
      <c r="E1620" s="823" t="s">
        <v>1131</v>
      </c>
      <c r="F1620" s="823" t="s">
        <v>1181</v>
      </c>
      <c r="G1620" s="823" t="s">
        <v>44</v>
      </c>
      <c r="H1620" s="824">
        <v>110324.9114</v>
      </c>
      <c r="I1620" s="824">
        <v>193068.5949</v>
      </c>
      <c r="J1620" s="824">
        <v>150279.40470000001</v>
      </c>
      <c r="K1620" s="824">
        <v>262988.95819999999</v>
      </c>
      <c r="L1620" s="824">
        <v>190133.49770000001</v>
      </c>
      <c r="M1620" s="824">
        <v>332733.62089999998</v>
      </c>
      <c r="N1620" s="824">
        <v>250418.78630000001</v>
      </c>
      <c r="O1620" s="824">
        <v>438232.87609999999</v>
      </c>
      <c r="P1620" s="824">
        <v>310124.22289999999</v>
      </c>
      <c r="Q1620" s="824">
        <v>542717.39009999996</v>
      </c>
      <c r="R1620" s="824">
        <v>349283.5674</v>
      </c>
      <c r="S1620" s="824">
        <v>611246.24289999995</v>
      </c>
      <c r="T1620" s="824">
        <v>387927.4878</v>
      </c>
      <c r="U1620" s="824">
        <v>678873.10360000003</v>
      </c>
    </row>
    <row r="1621" spans="1:21" ht="14.5">
      <c r="A1621" s="823" t="s">
        <v>1188</v>
      </c>
      <c r="B1621" s="823" t="s">
        <v>399</v>
      </c>
      <c r="C1621" s="823" t="s">
        <v>405</v>
      </c>
      <c r="D1621" s="823" t="s">
        <v>1126</v>
      </c>
      <c r="E1621" s="823" t="s">
        <v>1131</v>
      </c>
      <c r="F1621" s="823" t="s">
        <v>1182</v>
      </c>
      <c r="G1621" s="823" t="s">
        <v>21</v>
      </c>
      <c r="H1621" s="824">
        <v>122309.039</v>
      </c>
      <c r="I1621" s="824">
        <v>195694.46520000001</v>
      </c>
      <c r="J1621" s="824">
        <v>171232.6545</v>
      </c>
      <c r="K1621" s="824">
        <v>273972.2512</v>
      </c>
      <c r="L1621" s="824">
        <v>220156.27</v>
      </c>
      <c r="M1621" s="824">
        <v>352250.03730000003</v>
      </c>
      <c r="N1621" s="824">
        <v>293541.69339999999</v>
      </c>
      <c r="O1621" s="824">
        <v>469666.71639999998</v>
      </c>
      <c r="P1621" s="824">
        <v>366927.11670000001</v>
      </c>
      <c r="Q1621" s="824">
        <v>587083.39540000004</v>
      </c>
      <c r="R1621" s="824">
        <v>415850.73229999997</v>
      </c>
      <c r="S1621" s="824">
        <v>665361.18160000001</v>
      </c>
      <c r="T1621" s="824">
        <v>464774.34789999999</v>
      </c>
      <c r="U1621" s="824">
        <v>743638.96759999997</v>
      </c>
    </row>
    <row r="1622" spans="1:21" ht="14.5">
      <c r="A1622" s="823" t="s">
        <v>1188</v>
      </c>
      <c r="B1622" s="823" t="s">
        <v>399</v>
      </c>
      <c r="C1622" s="823" t="s">
        <v>405</v>
      </c>
      <c r="D1622" s="823" t="s">
        <v>1126</v>
      </c>
      <c r="E1622" s="823" t="s">
        <v>1132</v>
      </c>
      <c r="F1622" s="823" t="s">
        <v>1179</v>
      </c>
      <c r="G1622" s="823" t="s">
        <v>165</v>
      </c>
      <c r="H1622" s="824">
        <v>160786.5012</v>
      </c>
      <c r="I1622" s="824">
        <v>281376.37709999998</v>
      </c>
      <c r="J1622" s="824">
        <v>208929.02970000001</v>
      </c>
      <c r="K1622" s="824">
        <v>365625.80200000003</v>
      </c>
      <c r="L1622" s="824">
        <v>251217.8302</v>
      </c>
      <c r="M1622" s="824">
        <v>439631.20289999997</v>
      </c>
      <c r="N1622" s="824">
        <v>301824.00280000002</v>
      </c>
      <c r="O1622" s="824">
        <v>528192.00490000006</v>
      </c>
      <c r="P1622" s="824">
        <v>355453.74349999998</v>
      </c>
      <c r="Q1622" s="824">
        <v>622044.05099999998</v>
      </c>
      <c r="R1622" s="824">
        <v>389563.36780000001</v>
      </c>
      <c r="S1622" s="824">
        <v>681735.89359999995</v>
      </c>
      <c r="T1622" s="824">
        <v>422463.75030000001</v>
      </c>
      <c r="U1622" s="824">
        <v>739311.56299999997</v>
      </c>
    </row>
    <row r="1623" spans="1:21" ht="14.5">
      <c r="A1623" s="823" t="s">
        <v>1188</v>
      </c>
      <c r="B1623" s="823" t="s">
        <v>399</v>
      </c>
      <c r="C1623" s="823" t="s">
        <v>405</v>
      </c>
      <c r="D1623" s="823" t="s">
        <v>1126</v>
      </c>
      <c r="E1623" s="823" t="s">
        <v>1132</v>
      </c>
      <c r="F1623" s="823" t="s">
        <v>1180</v>
      </c>
      <c r="G1623" s="823" t="s">
        <v>19</v>
      </c>
      <c r="H1623" s="824">
        <v>141835.75039999999</v>
      </c>
      <c r="I1623" s="824">
        <v>248212.56330000001</v>
      </c>
      <c r="J1623" s="824">
        <v>186079.8389</v>
      </c>
      <c r="K1623" s="824">
        <v>325639.71799999999</v>
      </c>
      <c r="L1623" s="824">
        <v>226574.11919999999</v>
      </c>
      <c r="M1623" s="824">
        <v>396504.70870000002</v>
      </c>
      <c r="N1623" s="824">
        <v>278433.36190000002</v>
      </c>
      <c r="O1623" s="824">
        <v>487258.38339999999</v>
      </c>
      <c r="P1623" s="824">
        <v>330856.4425</v>
      </c>
      <c r="Q1623" s="824">
        <v>578998.77430000005</v>
      </c>
      <c r="R1623" s="824">
        <v>364710.81180000002</v>
      </c>
      <c r="S1623" s="824">
        <v>638243.92070000002</v>
      </c>
      <c r="T1623" s="824">
        <v>396744.87420000002</v>
      </c>
      <c r="U1623" s="824">
        <v>694303.53</v>
      </c>
    </row>
    <row r="1624" spans="1:21" ht="14.5">
      <c r="A1624" s="823" t="s">
        <v>1188</v>
      </c>
      <c r="B1624" s="823" t="s">
        <v>399</v>
      </c>
      <c r="C1624" s="823" t="s">
        <v>405</v>
      </c>
      <c r="D1624" s="823" t="s">
        <v>1126</v>
      </c>
      <c r="E1624" s="823" t="s">
        <v>1132</v>
      </c>
      <c r="F1624" s="823" t="s">
        <v>1181</v>
      </c>
      <c r="G1624" s="823" t="s">
        <v>44</v>
      </c>
      <c r="H1624" s="824">
        <v>125030.16439999999</v>
      </c>
      <c r="I1624" s="824">
        <v>218802.78779999999</v>
      </c>
      <c r="J1624" s="824">
        <v>170229.8224</v>
      </c>
      <c r="K1624" s="824">
        <v>297902.18920000002</v>
      </c>
      <c r="L1624" s="824">
        <v>215313.7648</v>
      </c>
      <c r="M1624" s="824">
        <v>376799.0883</v>
      </c>
      <c r="N1624" s="824">
        <v>283520.7316</v>
      </c>
      <c r="O1624" s="824">
        <v>496161.28029999998</v>
      </c>
      <c r="P1624" s="824">
        <v>351059.39429999999</v>
      </c>
      <c r="Q1624" s="824">
        <v>614353.93999999994</v>
      </c>
      <c r="R1624" s="824">
        <v>395342.60950000002</v>
      </c>
      <c r="S1624" s="824">
        <v>691849.56660000002</v>
      </c>
      <c r="T1624" s="824">
        <v>439031.77659999998</v>
      </c>
      <c r="U1624" s="824">
        <v>768305.60900000005</v>
      </c>
    </row>
    <row r="1625" spans="1:21" ht="14.5">
      <c r="A1625" s="823" t="s">
        <v>1188</v>
      </c>
      <c r="B1625" s="823" t="s">
        <v>399</v>
      </c>
      <c r="C1625" s="823" t="s">
        <v>405</v>
      </c>
      <c r="D1625" s="823" t="s">
        <v>1126</v>
      </c>
      <c r="E1625" s="823" t="s">
        <v>1132</v>
      </c>
      <c r="F1625" s="823" t="s">
        <v>1182</v>
      </c>
      <c r="G1625" s="823" t="s">
        <v>21</v>
      </c>
      <c r="H1625" s="824">
        <v>139168.2659</v>
      </c>
      <c r="I1625" s="824">
        <v>222669.22880000001</v>
      </c>
      <c r="J1625" s="824">
        <v>194835.5722</v>
      </c>
      <c r="K1625" s="824">
        <v>311736.92019999999</v>
      </c>
      <c r="L1625" s="824">
        <v>250502.8786</v>
      </c>
      <c r="M1625" s="824">
        <v>400804.6116</v>
      </c>
      <c r="N1625" s="824">
        <v>334003.83809999999</v>
      </c>
      <c r="O1625" s="824">
        <v>534406.14890000003</v>
      </c>
      <c r="P1625" s="824">
        <v>417504.79759999999</v>
      </c>
      <c r="Q1625" s="824">
        <v>668007.68610000005</v>
      </c>
      <c r="R1625" s="824">
        <v>473172.10399999999</v>
      </c>
      <c r="S1625" s="824">
        <v>757075.37760000001</v>
      </c>
      <c r="T1625" s="824">
        <v>528839.41020000004</v>
      </c>
      <c r="U1625" s="824">
        <v>846143.06909999996</v>
      </c>
    </row>
    <row r="1626" spans="1:21" ht="14.5">
      <c r="A1626" s="823" t="s">
        <v>1188</v>
      </c>
      <c r="B1626" s="823" t="s">
        <v>399</v>
      </c>
      <c r="C1626" s="823" t="s">
        <v>405</v>
      </c>
      <c r="D1626" s="823" t="s">
        <v>1126</v>
      </c>
      <c r="E1626" s="823" t="s">
        <v>417</v>
      </c>
      <c r="F1626" s="823" t="s">
        <v>1179</v>
      </c>
      <c r="G1626" s="823" t="s">
        <v>165</v>
      </c>
      <c r="H1626" s="824">
        <v>144286.80230000001</v>
      </c>
      <c r="I1626" s="824">
        <v>252501.9039</v>
      </c>
      <c r="J1626" s="824">
        <v>187561.58350000001</v>
      </c>
      <c r="K1626" s="824">
        <v>328232.77100000001</v>
      </c>
      <c r="L1626" s="824">
        <v>225575.45920000001</v>
      </c>
      <c r="M1626" s="824">
        <v>394757.05359999998</v>
      </c>
      <c r="N1626" s="824">
        <v>271097.73450000002</v>
      </c>
      <c r="O1626" s="824">
        <v>474421.03539999999</v>
      </c>
      <c r="P1626" s="824">
        <v>319321.50160000002</v>
      </c>
      <c r="Q1626" s="824">
        <v>558812.62789999996</v>
      </c>
      <c r="R1626" s="824">
        <v>349987.4975</v>
      </c>
      <c r="S1626" s="824">
        <v>612478.12049999996</v>
      </c>
      <c r="T1626" s="824">
        <v>379602.53129999997</v>
      </c>
      <c r="U1626" s="824">
        <v>664304.42980000004</v>
      </c>
    </row>
    <row r="1627" spans="1:21" ht="14.5">
      <c r="A1627" s="823" t="s">
        <v>1188</v>
      </c>
      <c r="B1627" s="823" t="s">
        <v>399</v>
      </c>
      <c r="C1627" s="823" t="s">
        <v>405</v>
      </c>
      <c r="D1627" s="823" t="s">
        <v>1126</v>
      </c>
      <c r="E1627" s="823" t="s">
        <v>417</v>
      </c>
      <c r="F1627" s="823" t="s">
        <v>1180</v>
      </c>
      <c r="G1627" s="823" t="s">
        <v>19</v>
      </c>
      <c r="H1627" s="824">
        <v>127008.17660000001</v>
      </c>
      <c r="I1627" s="824">
        <v>222264.30910000001</v>
      </c>
      <c r="J1627" s="824">
        <v>166728.49770000001</v>
      </c>
      <c r="K1627" s="824">
        <v>291774.87099999998</v>
      </c>
      <c r="L1627" s="824">
        <v>203106.19339999999</v>
      </c>
      <c r="M1627" s="824">
        <v>355435.83840000001</v>
      </c>
      <c r="N1627" s="824">
        <v>249770.97380000001</v>
      </c>
      <c r="O1627" s="824">
        <v>437099.20409999997</v>
      </c>
      <c r="P1627" s="824">
        <v>296894.55080000003</v>
      </c>
      <c r="Q1627" s="824">
        <v>519565.46399999998</v>
      </c>
      <c r="R1627" s="824">
        <v>327327.81410000002</v>
      </c>
      <c r="S1627" s="824">
        <v>572823.67469999997</v>
      </c>
      <c r="T1627" s="824">
        <v>356152.96799999999</v>
      </c>
      <c r="U1627" s="824">
        <v>623267.69389999995</v>
      </c>
    </row>
    <row r="1628" spans="1:21" ht="14.5">
      <c r="A1628" s="823" t="s">
        <v>1188</v>
      </c>
      <c r="B1628" s="823" t="s">
        <v>399</v>
      </c>
      <c r="C1628" s="823" t="s">
        <v>405</v>
      </c>
      <c r="D1628" s="823" t="s">
        <v>1126</v>
      </c>
      <c r="E1628" s="823" t="s">
        <v>417</v>
      </c>
      <c r="F1628" s="823" t="s">
        <v>1181</v>
      </c>
      <c r="G1628" s="823" t="s">
        <v>44</v>
      </c>
      <c r="H1628" s="824">
        <v>111676.0907</v>
      </c>
      <c r="I1628" s="824">
        <v>195433.1588</v>
      </c>
      <c r="J1628" s="824">
        <v>151958.74350000001</v>
      </c>
      <c r="K1628" s="824">
        <v>265927.80099999998</v>
      </c>
      <c r="L1628" s="824">
        <v>192135.89069999999</v>
      </c>
      <c r="M1628" s="824">
        <v>336237.8088</v>
      </c>
      <c r="N1628" s="824">
        <v>252931.39550000001</v>
      </c>
      <c r="O1628" s="824">
        <v>442629.94219999999</v>
      </c>
      <c r="P1628" s="824">
        <v>313117.56430000003</v>
      </c>
      <c r="Q1628" s="824">
        <v>547955.73750000005</v>
      </c>
      <c r="R1628" s="824">
        <v>352564.63689999998</v>
      </c>
      <c r="S1628" s="824">
        <v>616988.11439999996</v>
      </c>
      <c r="T1628" s="824">
        <v>391470.0772</v>
      </c>
      <c r="U1628" s="824">
        <v>685072.63520000002</v>
      </c>
    </row>
    <row r="1629" spans="1:21" ht="14.5">
      <c r="A1629" s="823" t="s">
        <v>1188</v>
      </c>
      <c r="B1629" s="823" t="s">
        <v>399</v>
      </c>
      <c r="C1629" s="823" t="s">
        <v>405</v>
      </c>
      <c r="D1629" s="823" t="s">
        <v>1126</v>
      </c>
      <c r="E1629" s="823" t="s">
        <v>417</v>
      </c>
      <c r="F1629" s="823" t="s">
        <v>1182</v>
      </c>
      <c r="G1629" s="823" t="s">
        <v>21</v>
      </c>
      <c r="H1629" s="824">
        <v>124922.98149999999</v>
      </c>
      <c r="I1629" s="824">
        <v>199876.7732</v>
      </c>
      <c r="J1629" s="824">
        <v>174892.17389999999</v>
      </c>
      <c r="K1629" s="824">
        <v>279827.48249999998</v>
      </c>
      <c r="L1629" s="824">
        <v>224861.36660000001</v>
      </c>
      <c r="M1629" s="824">
        <v>359778.19189999998</v>
      </c>
      <c r="N1629" s="824">
        <v>299815.15539999999</v>
      </c>
      <c r="O1629" s="824">
        <v>479704.25579999998</v>
      </c>
      <c r="P1629" s="824">
        <v>374768.94420000003</v>
      </c>
      <c r="Q1629" s="824">
        <v>599630.31960000005</v>
      </c>
      <c r="R1629" s="824">
        <v>424738.13679999998</v>
      </c>
      <c r="S1629" s="824">
        <v>679581.02899999998</v>
      </c>
      <c r="T1629" s="824">
        <v>474707.32929999998</v>
      </c>
      <c r="U1629" s="824">
        <v>759531.73829999997</v>
      </c>
    </row>
    <row r="1630" spans="1:21" ht="14.5">
      <c r="A1630" s="823" t="s">
        <v>1188</v>
      </c>
      <c r="B1630" s="823" t="s">
        <v>399</v>
      </c>
      <c r="C1630" s="823" t="s">
        <v>405</v>
      </c>
      <c r="D1630" s="823" t="s">
        <v>1126</v>
      </c>
      <c r="E1630" s="823" t="s">
        <v>418</v>
      </c>
      <c r="F1630" s="823" t="s">
        <v>1179</v>
      </c>
      <c r="G1630" s="823" t="s">
        <v>165</v>
      </c>
      <c r="H1630" s="824">
        <v>151122.2156</v>
      </c>
      <c r="I1630" s="824">
        <v>264463.8775</v>
      </c>
      <c r="J1630" s="824">
        <v>196266.2421</v>
      </c>
      <c r="K1630" s="824">
        <v>343465.92369999998</v>
      </c>
      <c r="L1630" s="824">
        <v>235919.76800000001</v>
      </c>
      <c r="M1630" s="824">
        <v>412859.59409999999</v>
      </c>
      <c r="N1630" s="824">
        <v>283326.39600000001</v>
      </c>
      <c r="O1630" s="824">
        <v>495821.19309999997</v>
      </c>
      <c r="P1630" s="824">
        <v>333591.90340000001</v>
      </c>
      <c r="Q1630" s="824">
        <v>583785.83089999994</v>
      </c>
      <c r="R1630" s="824">
        <v>365569.48680000001</v>
      </c>
      <c r="S1630" s="824">
        <v>639746.60190000001</v>
      </c>
      <c r="T1630" s="824">
        <v>396361.12709999998</v>
      </c>
      <c r="U1630" s="824">
        <v>693631.97239999997</v>
      </c>
    </row>
    <row r="1631" spans="1:21" ht="14.5">
      <c r="A1631" s="823" t="s">
        <v>1188</v>
      </c>
      <c r="B1631" s="823" t="s">
        <v>399</v>
      </c>
      <c r="C1631" s="823" t="s">
        <v>405</v>
      </c>
      <c r="D1631" s="823" t="s">
        <v>1126</v>
      </c>
      <c r="E1631" s="823" t="s">
        <v>418</v>
      </c>
      <c r="F1631" s="823" t="s">
        <v>1180</v>
      </c>
      <c r="G1631" s="823" t="s">
        <v>19</v>
      </c>
      <c r="H1631" s="824">
        <v>133704.2464</v>
      </c>
      <c r="I1631" s="824">
        <v>233982.43119999999</v>
      </c>
      <c r="J1631" s="824">
        <v>175265.14780000001</v>
      </c>
      <c r="K1631" s="824">
        <v>306714.0086</v>
      </c>
      <c r="L1631" s="824">
        <v>213269.29860000001</v>
      </c>
      <c r="M1631" s="824">
        <v>373221.27260000003</v>
      </c>
      <c r="N1631" s="824">
        <v>261827.64550000001</v>
      </c>
      <c r="O1631" s="824">
        <v>458198.37949999998</v>
      </c>
      <c r="P1631" s="824">
        <v>310984.09029999998</v>
      </c>
      <c r="Q1631" s="824">
        <v>544222.15789999999</v>
      </c>
      <c r="R1631" s="824">
        <v>342727.06430000003</v>
      </c>
      <c r="S1631" s="824">
        <v>599772.36250000005</v>
      </c>
      <c r="T1631" s="824">
        <v>372722.45449999999</v>
      </c>
      <c r="U1631" s="824">
        <v>652264.29539999994</v>
      </c>
    </row>
    <row r="1632" spans="1:21" ht="14.5">
      <c r="A1632" s="823" t="s">
        <v>1188</v>
      </c>
      <c r="B1632" s="823" t="s">
        <v>399</v>
      </c>
      <c r="C1632" s="823" t="s">
        <v>405</v>
      </c>
      <c r="D1632" s="823" t="s">
        <v>1126</v>
      </c>
      <c r="E1632" s="823" t="s">
        <v>418</v>
      </c>
      <c r="F1632" s="823" t="s">
        <v>1181</v>
      </c>
      <c r="G1632" s="823" t="s">
        <v>44</v>
      </c>
      <c r="H1632" s="824">
        <v>118271.4353</v>
      </c>
      <c r="I1632" s="824">
        <v>206975.01180000001</v>
      </c>
      <c r="J1632" s="824">
        <v>161156.84049999999</v>
      </c>
      <c r="K1632" s="824">
        <v>282024.47080000001</v>
      </c>
      <c r="L1632" s="824">
        <v>203935.88939999999</v>
      </c>
      <c r="M1632" s="824">
        <v>356887.80650000001</v>
      </c>
      <c r="N1632" s="824">
        <v>268638.51919999998</v>
      </c>
      <c r="O1632" s="824">
        <v>470117.40860000002</v>
      </c>
      <c r="P1632" s="824">
        <v>332726.89889999997</v>
      </c>
      <c r="Q1632" s="824">
        <v>582272.07310000004</v>
      </c>
      <c r="R1632" s="824">
        <v>374769.98540000001</v>
      </c>
      <c r="S1632" s="824">
        <v>655847.47439999995</v>
      </c>
      <c r="T1632" s="824">
        <v>416267.07179999998</v>
      </c>
      <c r="U1632" s="824">
        <v>728467.37569999998</v>
      </c>
    </row>
    <row r="1633" spans="1:21" ht="14.5">
      <c r="A1633" s="823" t="s">
        <v>1188</v>
      </c>
      <c r="B1633" s="823" t="s">
        <v>399</v>
      </c>
      <c r="C1633" s="823" t="s">
        <v>405</v>
      </c>
      <c r="D1633" s="823" t="s">
        <v>1126</v>
      </c>
      <c r="E1633" s="823" t="s">
        <v>418</v>
      </c>
      <c r="F1633" s="823" t="s">
        <v>1182</v>
      </c>
      <c r="G1633" s="823" t="s">
        <v>21</v>
      </c>
      <c r="H1633" s="824">
        <v>130751.4022</v>
      </c>
      <c r="I1633" s="824">
        <v>209202.24669999999</v>
      </c>
      <c r="J1633" s="824">
        <v>183051.96309999999</v>
      </c>
      <c r="K1633" s="824">
        <v>292883.14529999997</v>
      </c>
      <c r="L1633" s="824">
        <v>235352.524</v>
      </c>
      <c r="M1633" s="824">
        <v>376564.0441</v>
      </c>
      <c r="N1633" s="824">
        <v>313803.3653</v>
      </c>
      <c r="O1633" s="824">
        <v>502085.3921</v>
      </c>
      <c r="P1633" s="824">
        <v>392254.20669999998</v>
      </c>
      <c r="Q1633" s="824">
        <v>627606.74</v>
      </c>
      <c r="R1633" s="824">
        <v>444554.76760000002</v>
      </c>
      <c r="S1633" s="824">
        <v>711287.63879999996</v>
      </c>
      <c r="T1633" s="824">
        <v>496855.3284</v>
      </c>
      <c r="U1633" s="824">
        <v>794968.53740000003</v>
      </c>
    </row>
    <row r="1634" spans="1:21" ht="14.5">
      <c r="A1634" s="823" t="s">
        <v>1188</v>
      </c>
      <c r="B1634" s="823" t="s">
        <v>399</v>
      </c>
      <c r="C1634" s="823" t="s">
        <v>405</v>
      </c>
      <c r="D1634" s="823" t="s">
        <v>1126</v>
      </c>
      <c r="E1634" s="823" t="s">
        <v>419</v>
      </c>
      <c r="F1634" s="823" t="s">
        <v>1179</v>
      </c>
      <c r="G1634" s="823" t="s">
        <v>165</v>
      </c>
      <c r="H1634" s="824">
        <v>152370.31450000001</v>
      </c>
      <c r="I1634" s="824">
        <v>266648.0503</v>
      </c>
      <c r="J1634" s="824">
        <v>197848.87760000001</v>
      </c>
      <c r="K1634" s="824">
        <v>346235.53580000001</v>
      </c>
      <c r="L1634" s="824">
        <v>237795.75320000001</v>
      </c>
      <c r="M1634" s="824">
        <v>416142.56819999998</v>
      </c>
      <c r="N1634" s="824">
        <v>285536.25390000001</v>
      </c>
      <c r="O1634" s="824">
        <v>499688.44439999998</v>
      </c>
      <c r="P1634" s="824">
        <v>336165.47340000002</v>
      </c>
      <c r="Q1634" s="824">
        <v>588289.57849999995</v>
      </c>
      <c r="R1634" s="824">
        <v>368377.25510000001</v>
      </c>
      <c r="S1634" s="824">
        <v>644660.19649999996</v>
      </c>
      <c r="T1634" s="824">
        <v>399375.25569999998</v>
      </c>
      <c r="U1634" s="824">
        <v>698906.69739999995</v>
      </c>
    </row>
    <row r="1635" spans="1:21" ht="14.5">
      <c r="A1635" s="823" t="s">
        <v>1188</v>
      </c>
      <c r="B1635" s="823" t="s">
        <v>399</v>
      </c>
      <c r="C1635" s="823" t="s">
        <v>405</v>
      </c>
      <c r="D1635" s="823" t="s">
        <v>1126</v>
      </c>
      <c r="E1635" s="823" t="s">
        <v>419</v>
      </c>
      <c r="F1635" s="823" t="s">
        <v>1180</v>
      </c>
      <c r="G1635" s="823" t="s">
        <v>19</v>
      </c>
      <c r="H1635" s="824">
        <v>134952.34520000001</v>
      </c>
      <c r="I1635" s="824">
        <v>236166.6041</v>
      </c>
      <c r="J1635" s="824">
        <v>176847.78330000001</v>
      </c>
      <c r="K1635" s="824">
        <v>309483.62070000003</v>
      </c>
      <c r="L1635" s="824">
        <v>215145.2838</v>
      </c>
      <c r="M1635" s="824">
        <v>376504.24670000002</v>
      </c>
      <c r="N1635" s="824">
        <v>264037.50339999999</v>
      </c>
      <c r="O1635" s="824">
        <v>462065.63079999998</v>
      </c>
      <c r="P1635" s="824">
        <v>313557.66029999999</v>
      </c>
      <c r="Q1635" s="824">
        <v>548725.90540000005</v>
      </c>
      <c r="R1635" s="824">
        <v>345534.83260000002</v>
      </c>
      <c r="S1635" s="824">
        <v>604685.95700000005</v>
      </c>
      <c r="T1635" s="824">
        <v>375736.58309999999</v>
      </c>
      <c r="U1635" s="824">
        <v>657539.02040000004</v>
      </c>
    </row>
    <row r="1636" spans="1:21" ht="14.5">
      <c r="A1636" s="823" t="s">
        <v>1188</v>
      </c>
      <c r="B1636" s="823" t="s">
        <v>399</v>
      </c>
      <c r="C1636" s="823" t="s">
        <v>405</v>
      </c>
      <c r="D1636" s="823" t="s">
        <v>1126</v>
      </c>
      <c r="E1636" s="823" t="s">
        <v>419</v>
      </c>
      <c r="F1636" s="823" t="s">
        <v>1181</v>
      </c>
      <c r="G1636" s="823" t="s">
        <v>44</v>
      </c>
      <c r="H1636" s="824">
        <v>119524.5779</v>
      </c>
      <c r="I1636" s="824">
        <v>209168.01120000001</v>
      </c>
      <c r="J1636" s="824">
        <v>162911.24</v>
      </c>
      <c r="K1636" s="824">
        <v>285094.67009999999</v>
      </c>
      <c r="L1636" s="824">
        <v>206191.546</v>
      </c>
      <c r="M1636" s="824">
        <v>360835.20549999998</v>
      </c>
      <c r="N1636" s="824">
        <v>271646.0613</v>
      </c>
      <c r="O1636" s="824">
        <v>475380.60729999997</v>
      </c>
      <c r="P1636" s="824">
        <v>336486.32650000002</v>
      </c>
      <c r="Q1636" s="824">
        <v>588851.07129999995</v>
      </c>
      <c r="R1636" s="824">
        <v>379030.67</v>
      </c>
      <c r="S1636" s="824">
        <v>663303.67249999999</v>
      </c>
      <c r="T1636" s="824">
        <v>421029.0135</v>
      </c>
      <c r="U1636" s="824">
        <v>736800.77350000001</v>
      </c>
    </row>
    <row r="1637" spans="1:21" ht="14.5">
      <c r="A1637" s="823" t="s">
        <v>1188</v>
      </c>
      <c r="B1637" s="823" t="s">
        <v>399</v>
      </c>
      <c r="C1637" s="823" t="s">
        <v>405</v>
      </c>
      <c r="D1637" s="823" t="s">
        <v>1126</v>
      </c>
      <c r="E1637" s="823" t="s">
        <v>419</v>
      </c>
      <c r="F1637" s="823" t="s">
        <v>1182</v>
      </c>
      <c r="G1637" s="823" t="s">
        <v>21</v>
      </c>
      <c r="H1637" s="824">
        <v>131812.27280000001</v>
      </c>
      <c r="I1637" s="824">
        <v>210899.63949999999</v>
      </c>
      <c r="J1637" s="824">
        <v>184537.18179999999</v>
      </c>
      <c r="K1637" s="824">
        <v>295259.49530000001</v>
      </c>
      <c r="L1637" s="824">
        <v>237262.09099999999</v>
      </c>
      <c r="M1637" s="824">
        <v>379619.35119999998</v>
      </c>
      <c r="N1637" s="824">
        <v>316349.4546</v>
      </c>
      <c r="O1637" s="824">
        <v>506159.1349</v>
      </c>
      <c r="P1637" s="824">
        <v>395436.81819999998</v>
      </c>
      <c r="Q1637" s="824">
        <v>632698.91850000003</v>
      </c>
      <c r="R1637" s="824">
        <v>448161.72739999997</v>
      </c>
      <c r="S1637" s="824">
        <v>717058.77450000006</v>
      </c>
      <c r="T1637" s="824">
        <v>500886.63640000002</v>
      </c>
      <c r="U1637" s="824">
        <v>801418.63029999996</v>
      </c>
    </row>
    <row r="1638" spans="1:21" ht="14.5">
      <c r="A1638" s="823" t="s">
        <v>1188</v>
      </c>
      <c r="B1638" s="823" t="s">
        <v>399</v>
      </c>
      <c r="C1638" s="823" t="s">
        <v>405</v>
      </c>
      <c r="D1638" s="823" t="s">
        <v>1126</v>
      </c>
      <c r="E1638" s="823" t="s">
        <v>1133</v>
      </c>
      <c r="F1638" s="823" t="s">
        <v>1179</v>
      </c>
      <c r="G1638" s="823" t="s">
        <v>165</v>
      </c>
      <c r="H1638" s="824">
        <v>146870.41959999999</v>
      </c>
      <c r="I1638" s="824">
        <v>257023.23439999999</v>
      </c>
      <c r="J1638" s="824">
        <v>190726.40179999999</v>
      </c>
      <c r="K1638" s="824">
        <v>333771.20319999999</v>
      </c>
      <c r="L1638" s="824">
        <v>229248.30379999999</v>
      </c>
      <c r="M1638" s="824">
        <v>401184.53159999999</v>
      </c>
      <c r="N1638" s="824">
        <v>275294.17359999998</v>
      </c>
      <c r="O1638" s="824">
        <v>481764.80379999999</v>
      </c>
      <c r="P1638" s="824">
        <v>324121.40350000001</v>
      </c>
      <c r="Q1638" s="824">
        <v>567212.45609999995</v>
      </c>
      <c r="R1638" s="824">
        <v>355185.31</v>
      </c>
      <c r="S1638" s="824">
        <v>621574.29260000004</v>
      </c>
      <c r="T1638" s="824">
        <v>385088.19530000002</v>
      </c>
      <c r="U1638" s="824">
        <v>673904.34180000005</v>
      </c>
    </row>
    <row r="1639" spans="1:21" ht="14.5">
      <c r="A1639" s="823" t="s">
        <v>1188</v>
      </c>
      <c r="B1639" s="823" t="s">
        <v>399</v>
      </c>
      <c r="C1639" s="823" t="s">
        <v>405</v>
      </c>
      <c r="D1639" s="823" t="s">
        <v>1126</v>
      </c>
      <c r="E1639" s="823" t="s">
        <v>1133</v>
      </c>
      <c r="F1639" s="823" t="s">
        <v>1180</v>
      </c>
      <c r="G1639" s="823" t="s">
        <v>19</v>
      </c>
      <c r="H1639" s="824">
        <v>130009.82490000001</v>
      </c>
      <c r="I1639" s="824">
        <v>227517.19349999999</v>
      </c>
      <c r="J1639" s="824">
        <v>170397.34179999999</v>
      </c>
      <c r="K1639" s="824">
        <v>298195.34820000001</v>
      </c>
      <c r="L1639" s="824">
        <v>207322.64869999999</v>
      </c>
      <c r="M1639" s="824">
        <v>362814.63520000002</v>
      </c>
      <c r="N1639" s="824">
        <v>254483.3823</v>
      </c>
      <c r="O1639" s="824">
        <v>445345.9191</v>
      </c>
      <c r="P1639" s="824">
        <v>302237.03970000002</v>
      </c>
      <c r="Q1639" s="824">
        <v>528914.81940000004</v>
      </c>
      <c r="R1639" s="824">
        <v>333073.8443</v>
      </c>
      <c r="S1639" s="824">
        <v>582879.22759999998</v>
      </c>
      <c r="T1639" s="824">
        <v>362205.9596</v>
      </c>
      <c r="U1639" s="824">
        <v>633860.42929999996</v>
      </c>
    </row>
    <row r="1640" spans="1:21" ht="14.5">
      <c r="A1640" s="823" t="s">
        <v>1188</v>
      </c>
      <c r="B1640" s="823" t="s">
        <v>399</v>
      </c>
      <c r="C1640" s="823" t="s">
        <v>405</v>
      </c>
      <c r="D1640" s="823" t="s">
        <v>1126</v>
      </c>
      <c r="E1640" s="823" t="s">
        <v>1133</v>
      </c>
      <c r="F1640" s="823" t="s">
        <v>1181</v>
      </c>
      <c r="G1640" s="823" t="s">
        <v>44</v>
      </c>
      <c r="H1640" s="824">
        <v>115073.2237</v>
      </c>
      <c r="I1640" s="824">
        <v>201378.1415</v>
      </c>
      <c r="J1640" s="824">
        <v>156820.88560000001</v>
      </c>
      <c r="K1640" s="824">
        <v>274436.54969999997</v>
      </c>
      <c r="L1640" s="824">
        <v>198465.59460000001</v>
      </c>
      <c r="M1640" s="824">
        <v>347314.7904</v>
      </c>
      <c r="N1640" s="824">
        <v>261449.62460000001</v>
      </c>
      <c r="O1640" s="824">
        <v>457536.8431</v>
      </c>
      <c r="P1640" s="824">
        <v>323839.06050000002</v>
      </c>
      <c r="Q1640" s="824">
        <v>566718.35589999997</v>
      </c>
      <c r="R1640" s="824">
        <v>364771.3578</v>
      </c>
      <c r="S1640" s="824">
        <v>638349.87620000006</v>
      </c>
      <c r="T1640" s="824">
        <v>405175.12709999998</v>
      </c>
      <c r="U1640" s="824">
        <v>709056.47239999997</v>
      </c>
    </row>
    <row r="1641" spans="1:21" ht="14.5">
      <c r="A1641" s="823" t="s">
        <v>1188</v>
      </c>
      <c r="B1641" s="823" t="s">
        <v>399</v>
      </c>
      <c r="C1641" s="823" t="s">
        <v>405</v>
      </c>
      <c r="D1641" s="823" t="s">
        <v>1126</v>
      </c>
      <c r="E1641" s="823" t="s">
        <v>1133</v>
      </c>
      <c r="F1641" s="823" t="s">
        <v>1182</v>
      </c>
      <c r="G1641" s="823" t="s">
        <v>21</v>
      </c>
      <c r="H1641" s="824">
        <v>127063.84880000001</v>
      </c>
      <c r="I1641" s="824">
        <v>203302.1611</v>
      </c>
      <c r="J1641" s="824">
        <v>177889.38829999999</v>
      </c>
      <c r="K1641" s="824">
        <v>284623.02549999999</v>
      </c>
      <c r="L1641" s="824">
        <v>228714.9278</v>
      </c>
      <c r="M1641" s="824">
        <v>365943.88990000001</v>
      </c>
      <c r="N1641" s="824">
        <v>304953.23700000002</v>
      </c>
      <c r="O1641" s="824">
        <v>487925.18660000002</v>
      </c>
      <c r="P1641" s="824">
        <v>381191.54639999999</v>
      </c>
      <c r="Q1641" s="824">
        <v>609906.48309999995</v>
      </c>
      <c r="R1641" s="824">
        <v>432017.08590000001</v>
      </c>
      <c r="S1641" s="824">
        <v>691227.34770000004</v>
      </c>
      <c r="T1641" s="824">
        <v>482842.62530000001</v>
      </c>
      <c r="U1641" s="824">
        <v>772548.2121</v>
      </c>
    </row>
    <row r="1642" spans="1:21" ht="14.5">
      <c r="A1642" s="823" t="s">
        <v>1188</v>
      </c>
      <c r="B1642" s="823" t="s">
        <v>399</v>
      </c>
      <c r="C1642" s="823" t="s">
        <v>405</v>
      </c>
      <c r="D1642" s="823" t="s">
        <v>1126</v>
      </c>
      <c r="E1642" s="823" t="s">
        <v>1134</v>
      </c>
      <c r="F1642" s="823" t="s">
        <v>1179</v>
      </c>
      <c r="G1642" s="823" t="s">
        <v>165</v>
      </c>
      <c r="H1642" s="824">
        <v>145651.4583</v>
      </c>
      <c r="I1642" s="824">
        <v>254890.052</v>
      </c>
      <c r="J1642" s="824">
        <v>189143.61230000001</v>
      </c>
      <c r="K1642" s="824">
        <v>331001.32150000002</v>
      </c>
      <c r="L1642" s="824">
        <v>227345.93960000001</v>
      </c>
      <c r="M1642" s="824">
        <v>397855.39429999999</v>
      </c>
      <c r="N1642" s="824">
        <v>273009.88569999998</v>
      </c>
      <c r="O1642" s="824">
        <v>477767.30009999999</v>
      </c>
      <c r="P1642" s="824">
        <v>321432.08230000001</v>
      </c>
      <c r="Q1642" s="824">
        <v>562506.14399999997</v>
      </c>
      <c r="R1642" s="824">
        <v>352238.29479999997</v>
      </c>
      <c r="S1642" s="824">
        <v>616417.0159</v>
      </c>
      <c r="T1642" s="824">
        <v>381893.19630000001</v>
      </c>
      <c r="U1642" s="824">
        <v>668313.09360000002</v>
      </c>
    </row>
    <row r="1643" spans="1:21" ht="14.5">
      <c r="A1643" s="823" t="s">
        <v>1188</v>
      </c>
      <c r="B1643" s="823" t="s">
        <v>399</v>
      </c>
      <c r="C1643" s="823" t="s">
        <v>405</v>
      </c>
      <c r="D1643" s="823" t="s">
        <v>1126</v>
      </c>
      <c r="E1643" s="823" t="s">
        <v>1134</v>
      </c>
      <c r="F1643" s="823" t="s">
        <v>1180</v>
      </c>
      <c r="G1643" s="823" t="s">
        <v>19</v>
      </c>
      <c r="H1643" s="824">
        <v>128930.2072</v>
      </c>
      <c r="I1643" s="824">
        <v>225627.86249999999</v>
      </c>
      <c r="J1643" s="824">
        <v>168982.56099999999</v>
      </c>
      <c r="K1643" s="824">
        <v>295719.4816</v>
      </c>
      <c r="L1643" s="824">
        <v>205601.48809999999</v>
      </c>
      <c r="M1643" s="824">
        <v>359802.6042</v>
      </c>
      <c r="N1643" s="824">
        <v>252371.08429999999</v>
      </c>
      <c r="O1643" s="824">
        <v>441649.39750000002</v>
      </c>
      <c r="P1643" s="824">
        <v>299728.5808</v>
      </c>
      <c r="Q1643" s="824">
        <v>524525.01639999996</v>
      </c>
      <c r="R1643" s="824">
        <v>330309.56829999998</v>
      </c>
      <c r="S1643" s="824">
        <v>578041.74450000003</v>
      </c>
      <c r="T1643" s="824">
        <v>359200.0698</v>
      </c>
      <c r="U1643" s="824">
        <v>628600.12210000004</v>
      </c>
    </row>
    <row r="1644" spans="1:21" ht="14.5">
      <c r="A1644" s="823" t="s">
        <v>1188</v>
      </c>
      <c r="B1644" s="823" t="s">
        <v>399</v>
      </c>
      <c r="C1644" s="823" t="s">
        <v>405</v>
      </c>
      <c r="D1644" s="823" t="s">
        <v>1126</v>
      </c>
      <c r="E1644" s="823" t="s">
        <v>1134</v>
      </c>
      <c r="F1644" s="823" t="s">
        <v>1181</v>
      </c>
      <c r="G1644" s="823" t="s">
        <v>44</v>
      </c>
      <c r="H1644" s="824">
        <v>114117.02800000001</v>
      </c>
      <c r="I1644" s="824">
        <v>199704.799</v>
      </c>
      <c r="J1644" s="824">
        <v>155517.5969</v>
      </c>
      <c r="K1644" s="824">
        <v>272155.79450000002</v>
      </c>
      <c r="L1644" s="824">
        <v>196816.0638</v>
      </c>
      <c r="M1644" s="824">
        <v>344428.1115</v>
      </c>
      <c r="N1644" s="824">
        <v>259276.45809999999</v>
      </c>
      <c r="O1644" s="824">
        <v>453733.80180000002</v>
      </c>
      <c r="P1644" s="824">
        <v>321147.17249999999</v>
      </c>
      <c r="Q1644" s="824">
        <v>562007.55189999996</v>
      </c>
      <c r="R1644" s="824">
        <v>361739.1153</v>
      </c>
      <c r="S1644" s="824">
        <v>633043.45189999999</v>
      </c>
      <c r="T1644" s="824">
        <v>401806.8982</v>
      </c>
      <c r="U1644" s="824">
        <v>703162.07180000003</v>
      </c>
    </row>
    <row r="1645" spans="1:21" ht="14.5">
      <c r="A1645" s="823" t="s">
        <v>1188</v>
      </c>
      <c r="B1645" s="823" t="s">
        <v>399</v>
      </c>
      <c r="C1645" s="823" t="s">
        <v>405</v>
      </c>
      <c r="D1645" s="823" t="s">
        <v>1126</v>
      </c>
      <c r="E1645" s="823" t="s">
        <v>1134</v>
      </c>
      <c r="F1645" s="823" t="s">
        <v>1182</v>
      </c>
      <c r="G1645" s="823" t="s">
        <v>21</v>
      </c>
      <c r="H1645" s="824">
        <v>126009.35159999999</v>
      </c>
      <c r="I1645" s="824">
        <v>201614.9656</v>
      </c>
      <c r="J1645" s="824">
        <v>176413.09220000001</v>
      </c>
      <c r="K1645" s="824">
        <v>282260.95169999998</v>
      </c>
      <c r="L1645" s="824">
        <v>226816.83290000001</v>
      </c>
      <c r="M1645" s="824">
        <v>362906.93800000002</v>
      </c>
      <c r="N1645" s="824">
        <v>302422.44380000001</v>
      </c>
      <c r="O1645" s="824">
        <v>483875.91739999998</v>
      </c>
      <c r="P1645" s="824">
        <v>378028.05479999998</v>
      </c>
      <c r="Q1645" s="824">
        <v>604844.89670000004</v>
      </c>
      <c r="R1645" s="824">
        <v>428431.79550000001</v>
      </c>
      <c r="S1645" s="824">
        <v>685490.88300000003</v>
      </c>
      <c r="T1645" s="824">
        <v>478835.53600000002</v>
      </c>
      <c r="U1645" s="824">
        <v>766136.86919999996</v>
      </c>
    </row>
    <row r="1646" spans="1:21" ht="14.5">
      <c r="A1646" s="823" t="s">
        <v>1188</v>
      </c>
      <c r="B1646" s="823" t="s">
        <v>399</v>
      </c>
      <c r="C1646" s="823" t="s">
        <v>420</v>
      </c>
      <c r="D1646" s="823" t="s">
        <v>501</v>
      </c>
      <c r="E1646" s="823" t="s">
        <v>422</v>
      </c>
      <c r="F1646" s="823" t="s">
        <v>1179</v>
      </c>
      <c r="G1646" s="823" t="s">
        <v>165</v>
      </c>
      <c r="H1646" s="824">
        <v>168590.80110000001</v>
      </c>
      <c r="I1646" s="824">
        <v>295033.902</v>
      </c>
      <c r="J1646" s="824">
        <v>220012.41639999999</v>
      </c>
      <c r="K1646" s="824">
        <v>385021.72859999997</v>
      </c>
      <c r="L1646" s="824">
        <v>265193.86660000001</v>
      </c>
      <c r="M1646" s="824">
        <v>464089.26659999997</v>
      </c>
      <c r="N1646" s="824">
        <v>319674.7819</v>
      </c>
      <c r="O1646" s="824">
        <v>559430.86829999997</v>
      </c>
      <c r="P1646" s="824">
        <v>377172.78970000002</v>
      </c>
      <c r="Q1646" s="824">
        <v>660052.38190000004</v>
      </c>
      <c r="R1646" s="824">
        <v>413673.66739999998</v>
      </c>
      <c r="S1646" s="824">
        <v>723928.91780000005</v>
      </c>
      <c r="T1646" s="824">
        <v>449350.52500000002</v>
      </c>
      <c r="U1646" s="824">
        <v>786363.41879999998</v>
      </c>
    </row>
    <row r="1647" spans="1:21" ht="14.5">
      <c r="A1647" s="823" t="s">
        <v>1188</v>
      </c>
      <c r="B1647" s="823" t="s">
        <v>399</v>
      </c>
      <c r="C1647" s="823" t="s">
        <v>420</v>
      </c>
      <c r="D1647" s="823" t="s">
        <v>501</v>
      </c>
      <c r="E1647" s="823" t="s">
        <v>422</v>
      </c>
      <c r="F1647" s="823" t="s">
        <v>1180</v>
      </c>
      <c r="G1647" s="823" t="s">
        <v>19</v>
      </c>
      <c r="H1647" s="824">
        <v>145181.05110000001</v>
      </c>
      <c r="I1647" s="824">
        <v>254066.83960000001</v>
      </c>
      <c r="J1647" s="824">
        <v>191786.94639999999</v>
      </c>
      <c r="K1647" s="824">
        <v>335627.15620000003</v>
      </c>
      <c r="L1647" s="824">
        <v>234751.6367</v>
      </c>
      <c r="M1647" s="824">
        <v>410815.36420000001</v>
      </c>
      <c r="N1647" s="824">
        <v>290780.462</v>
      </c>
      <c r="O1647" s="824">
        <v>508865.80839999998</v>
      </c>
      <c r="P1647" s="824">
        <v>346787.8897</v>
      </c>
      <c r="Q1647" s="824">
        <v>606878.80700000003</v>
      </c>
      <c r="R1647" s="824">
        <v>382973.45240000001</v>
      </c>
      <c r="S1647" s="824">
        <v>670203.54169999994</v>
      </c>
      <c r="T1647" s="824">
        <v>417580.15010000003</v>
      </c>
      <c r="U1647" s="824">
        <v>730765.26269999996</v>
      </c>
    </row>
    <row r="1648" spans="1:21" ht="14.5">
      <c r="A1648" s="823" t="s">
        <v>1188</v>
      </c>
      <c r="B1648" s="823" t="s">
        <v>399</v>
      </c>
      <c r="C1648" s="823" t="s">
        <v>420</v>
      </c>
      <c r="D1648" s="823" t="s">
        <v>501</v>
      </c>
      <c r="E1648" s="823" t="s">
        <v>422</v>
      </c>
      <c r="F1648" s="823" t="s">
        <v>1181</v>
      </c>
      <c r="G1648" s="823" t="s">
        <v>44</v>
      </c>
      <c r="H1648" s="824">
        <v>124299.8642</v>
      </c>
      <c r="I1648" s="824">
        <v>217524.76250000001</v>
      </c>
      <c r="J1648" s="824">
        <v>168075.07120000001</v>
      </c>
      <c r="K1648" s="824">
        <v>294131.37459999998</v>
      </c>
      <c r="L1648" s="824">
        <v>211707.33530000001</v>
      </c>
      <c r="M1648" s="824">
        <v>370487.83679999999</v>
      </c>
      <c r="N1648" s="824">
        <v>277873.50319999998</v>
      </c>
      <c r="O1648" s="824">
        <v>486278.63050000003</v>
      </c>
      <c r="P1648" s="824">
        <v>343214.1189</v>
      </c>
      <c r="Q1648" s="824">
        <v>600624.70810000005</v>
      </c>
      <c r="R1648" s="824">
        <v>385857.24949999998</v>
      </c>
      <c r="S1648" s="824">
        <v>675250.18649999995</v>
      </c>
      <c r="T1648" s="824">
        <v>427766.55599999998</v>
      </c>
      <c r="U1648" s="824">
        <v>748591.47290000005</v>
      </c>
    </row>
    <row r="1649" spans="1:21" ht="14.5">
      <c r="A1649" s="823" t="s">
        <v>1188</v>
      </c>
      <c r="B1649" s="823" t="s">
        <v>399</v>
      </c>
      <c r="C1649" s="823" t="s">
        <v>420</v>
      </c>
      <c r="D1649" s="823" t="s">
        <v>501</v>
      </c>
      <c r="E1649" s="823" t="s">
        <v>422</v>
      </c>
      <c r="F1649" s="823" t="s">
        <v>1182</v>
      </c>
      <c r="G1649" s="823" t="s">
        <v>21</v>
      </c>
      <c r="H1649" s="824">
        <v>146390.41880000001</v>
      </c>
      <c r="I1649" s="824">
        <v>234224.6735</v>
      </c>
      <c r="J1649" s="824">
        <v>204946.58619999999</v>
      </c>
      <c r="K1649" s="824">
        <v>327914.5429</v>
      </c>
      <c r="L1649" s="824">
        <v>263502.75380000001</v>
      </c>
      <c r="M1649" s="824">
        <v>421604.41230000003</v>
      </c>
      <c r="N1649" s="824">
        <v>351337.005</v>
      </c>
      <c r="O1649" s="824">
        <v>562139.21640000003</v>
      </c>
      <c r="P1649" s="824">
        <v>439171.2562</v>
      </c>
      <c r="Q1649" s="824">
        <v>702674.02040000004</v>
      </c>
      <c r="R1649" s="824">
        <v>497727.42379999999</v>
      </c>
      <c r="S1649" s="824">
        <v>796363.88989999995</v>
      </c>
      <c r="T1649" s="824">
        <v>556283.59129999997</v>
      </c>
      <c r="U1649" s="824">
        <v>890053.75930000003</v>
      </c>
    </row>
    <row r="1650" spans="1:21" ht="14.5">
      <c r="A1650" s="823" t="s">
        <v>1188</v>
      </c>
      <c r="B1650" s="823" t="s">
        <v>399</v>
      </c>
      <c r="C1650" s="823" t="s">
        <v>423</v>
      </c>
      <c r="D1650" s="823" t="s">
        <v>502</v>
      </c>
      <c r="E1650" s="823" t="s">
        <v>1135</v>
      </c>
      <c r="F1650" s="823" t="s">
        <v>1179</v>
      </c>
      <c r="G1650" s="823" t="s">
        <v>165</v>
      </c>
      <c r="H1650" s="824">
        <v>126597.27929999999</v>
      </c>
      <c r="I1650" s="824">
        <v>221545.2389</v>
      </c>
      <c r="J1650" s="824">
        <v>164611.1937</v>
      </c>
      <c r="K1650" s="824">
        <v>288069.58899999998</v>
      </c>
      <c r="L1650" s="824">
        <v>198004.3449</v>
      </c>
      <c r="M1650" s="824">
        <v>346507.60369999998</v>
      </c>
      <c r="N1650" s="824">
        <v>238012.74840000001</v>
      </c>
      <c r="O1650" s="824">
        <v>416522.30969999998</v>
      </c>
      <c r="P1650" s="824">
        <v>280384.1875</v>
      </c>
      <c r="Q1650" s="824">
        <v>490672.32809999998</v>
      </c>
      <c r="R1650" s="824">
        <v>307325.36489999999</v>
      </c>
      <c r="S1650" s="824">
        <v>537819.38859999995</v>
      </c>
      <c r="T1650" s="824">
        <v>333365.44290000002</v>
      </c>
      <c r="U1650" s="824">
        <v>583389.52509999997</v>
      </c>
    </row>
    <row r="1651" spans="1:21" ht="14.5">
      <c r="A1651" s="823" t="s">
        <v>1188</v>
      </c>
      <c r="B1651" s="823" t="s">
        <v>399</v>
      </c>
      <c r="C1651" s="823" t="s">
        <v>423</v>
      </c>
      <c r="D1651" s="823" t="s">
        <v>502</v>
      </c>
      <c r="E1651" s="823" t="s">
        <v>1135</v>
      </c>
      <c r="F1651" s="823" t="s">
        <v>1180</v>
      </c>
      <c r="G1651" s="823" t="s">
        <v>19</v>
      </c>
      <c r="H1651" s="824">
        <v>111269.46610000001</v>
      </c>
      <c r="I1651" s="824">
        <v>194721.56570000001</v>
      </c>
      <c r="J1651" s="824">
        <v>146130.23019999999</v>
      </c>
      <c r="K1651" s="824">
        <v>255727.90299999999</v>
      </c>
      <c r="L1651" s="824">
        <v>178071.93150000001</v>
      </c>
      <c r="M1651" s="824">
        <v>311625.88</v>
      </c>
      <c r="N1651" s="824">
        <v>219093.8475</v>
      </c>
      <c r="O1651" s="824">
        <v>383414.23300000001</v>
      </c>
      <c r="P1651" s="824">
        <v>260489.31150000001</v>
      </c>
      <c r="Q1651" s="824">
        <v>455856.29499999998</v>
      </c>
      <c r="R1651" s="824">
        <v>287224.03269999998</v>
      </c>
      <c r="S1651" s="824">
        <v>502642.05719999998</v>
      </c>
      <c r="T1651" s="824">
        <v>312563.4106</v>
      </c>
      <c r="U1651" s="824">
        <v>546985.96849999996</v>
      </c>
    </row>
    <row r="1652" spans="1:21" ht="14.5">
      <c r="A1652" s="823" t="s">
        <v>1188</v>
      </c>
      <c r="B1652" s="823" t="s">
        <v>399</v>
      </c>
      <c r="C1652" s="823" t="s">
        <v>423</v>
      </c>
      <c r="D1652" s="823" t="s">
        <v>502</v>
      </c>
      <c r="E1652" s="823" t="s">
        <v>1135</v>
      </c>
      <c r="F1652" s="823" t="s">
        <v>1181</v>
      </c>
      <c r="G1652" s="823" t="s">
        <v>44</v>
      </c>
      <c r="H1652" s="824">
        <v>97662.768100000001</v>
      </c>
      <c r="I1652" s="824">
        <v>170909.84419999999</v>
      </c>
      <c r="J1652" s="824">
        <v>132835.4866</v>
      </c>
      <c r="K1652" s="824">
        <v>232462.10159999999</v>
      </c>
      <c r="L1652" s="824">
        <v>167914.61170000001</v>
      </c>
      <c r="M1652" s="824">
        <v>293850.57030000002</v>
      </c>
      <c r="N1652" s="824">
        <v>221003.26869999999</v>
      </c>
      <c r="O1652" s="824">
        <v>386755.72029999999</v>
      </c>
      <c r="P1652" s="824">
        <v>273551.38579999999</v>
      </c>
      <c r="Q1652" s="824">
        <v>478714.92509999999</v>
      </c>
      <c r="R1652" s="824">
        <v>307982.86379999999</v>
      </c>
      <c r="S1652" s="824">
        <v>538970.01170000003</v>
      </c>
      <c r="T1652" s="824">
        <v>341933.86180000001</v>
      </c>
      <c r="U1652" s="824">
        <v>598384.25809999998</v>
      </c>
    </row>
    <row r="1653" spans="1:21" ht="14.5">
      <c r="A1653" s="823" t="s">
        <v>1188</v>
      </c>
      <c r="B1653" s="823" t="s">
        <v>399</v>
      </c>
      <c r="C1653" s="823" t="s">
        <v>423</v>
      </c>
      <c r="D1653" s="823" t="s">
        <v>502</v>
      </c>
      <c r="E1653" s="823" t="s">
        <v>1135</v>
      </c>
      <c r="F1653" s="823" t="s">
        <v>1182</v>
      </c>
      <c r="G1653" s="823" t="s">
        <v>21</v>
      </c>
      <c r="H1653" s="824">
        <v>109629.57309999999</v>
      </c>
      <c r="I1653" s="824">
        <v>175407.31959999999</v>
      </c>
      <c r="J1653" s="824">
        <v>153481.40229999999</v>
      </c>
      <c r="K1653" s="824">
        <v>245570.24729999999</v>
      </c>
      <c r="L1653" s="824">
        <v>197333.2316</v>
      </c>
      <c r="M1653" s="824">
        <v>315733.1752</v>
      </c>
      <c r="N1653" s="824">
        <v>263110.9755</v>
      </c>
      <c r="O1653" s="824">
        <v>420977.56699999998</v>
      </c>
      <c r="P1653" s="824">
        <v>328888.7193</v>
      </c>
      <c r="Q1653" s="824">
        <v>526221.95869999996</v>
      </c>
      <c r="R1653" s="824">
        <v>372740.54859999998</v>
      </c>
      <c r="S1653" s="824">
        <v>596384.88659999997</v>
      </c>
      <c r="T1653" s="824">
        <v>416592.37780000002</v>
      </c>
      <c r="U1653" s="824">
        <v>666547.81440000003</v>
      </c>
    </row>
    <row r="1654" spans="1:21" ht="14.5">
      <c r="A1654" s="823" t="s">
        <v>1188</v>
      </c>
      <c r="B1654" s="823" t="s">
        <v>399</v>
      </c>
      <c r="C1654" s="823" t="s">
        <v>423</v>
      </c>
      <c r="D1654" s="823" t="s">
        <v>502</v>
      </c>
      <c r="E1654" s="823" t="s">
        <v>1136</v>
      </c>
      <c r="F1654" s="823" t="s">
        <v>1179</v>
      </c>
      <c r="G1654" s="823" t="s">
        <v>165</v>
      </c>
      <c r="H1654" s="824">
        <v>126451.58839999999</v>
      </c>
      <c r="I1654" s="824">
        <v>221290.27970000001</v>
      </c>
      <c r="J1654" s="824">
        <v>164611.95920000001</v>
      </c>
      <c r="K1654" s="824">
        <v>288070.92849999998</v>
      </c>
      <c r="L1654" s="824">
        <v>198136.23439999999</v>
      </c>
      <c r="M1654" s="824">
        <v>346738.41019999998</v>
      </c>
      <c r="N1654" s="824">
        <v>238384.89170000001</v>
      </c>
      <c r="O1654" s="824">
        <v>417173.56030000001</v>
      </c>
      <c r="P1654" s="824">
        <v>280962.93569999997</v>
      </c>
      <c r="Q1654" s="824">
        <v>491685.13740000001</v>
      </c>
      <c r="R1654" s="824">
        <v>308021.59110000002</v>
      </c>
      <c r="S1654" s="824">
        <v>539037.78449999995</v>
      </c>
      <c r="T1654" s="824">
        <v>334269.78580000001</v>
      </c>
      <c r="U1654" s="824">
        <v>584972.12520000001</v>
      </c>
    </row>
    <row r="1655" spans="1:21" ht="14.5">
      <c r="A1655" s="823" t="s">
        <v>1188</v>
      </c>
      <c r="B1655" s="823" t="s">
        <v>399</v>
      </c>
      <c r="C1655" s="823" t="s">
        <v>423</v>
      </c>
      <c r="D1655" s="823" t="s">
        <v>502</v>
      </c>
      <c r="E1655" s="823" t="s">
        <v>1136</v>
      </c>
      <c r="F1655" s="823" t="s">
        <v>1180</v>
      </c>
      <c r="G1655" s="823" t="s">
        <v>19</v>
      </c>
      <c r="H1655" s="824">
        <v>110427.0569</v>
      </c>
      <c r="I1655" s="824">
        <v>193247.34969999999</v>
      </c>
      <c r="J1655" s="824">
        <v>145290.95269999999</v>
      </c>
      <c r="K1655" s="824">
        <v>254259.1672</v>
      </c>
      <c r="L1655" s="824">
        <v>177297.80300000001</v>
      </c>
      <c r="M1655" s="824">
        <v>310271.15519999998</v>
      </c>
      <c r="N1655" s="824">
        <v>218606.04149999999</v>
      </c>
      <c r="O1655" s="824">
        <v>382560.57260000001</v>
      </c>
      <c r="P1655" s="824">
        <v>260163.74799999999</v>
      </c>
      <c r="Q1655" s="824">
        <v>455286.55900000001</v>
      </c>
      <c r="R1655" s="824">
        <v>287006.56280000001</v>
      </c>
      <c r="S1655" s="824">
        <v>502261.48489999998</v>
      </c>
      <c r="T1655" s="824">
        <v>312522.20750000002</v>
      </c>
      <c r="U1655" s="824">
        <v>546913.86320000002</v>
      </c>
    </row>
    <row r="1656" spans="1:21" ht="14.5">
      <c r="A1656" s="823" t="s">
        <v>1188</v>
      </c>
      <c r="B1656" s="823" t="s">
        <v>399</v>
      </c>
      <c r="C1656" s="823" t="s">
        <v>423</v>
      </c>
      <c r="D1656" s="823" t="s">
        <v>502</v>
      </c>
      <c r="E1656" s="823" t="s">
        <v>1136</v>
      </c>
      <c r="F1656" s="823" t="s">
        <v>1181</v>
      </c>
      <c r="G1656" s="823" t="s">
        <v>44</v>
      </c>
      <c r="H1656" s="824">
        <v>96178.030199999994</v>
      </c>
      <c r="I1656" s="824">
        <v>168311.55300000001</v>
      </c>
      <c r="J1656" s="824">
        <v>130579.927</v>
      </c>
      <c r="K1656" s="824">
        <v>228514.87229999999</v>
      </c>
      <c r="L1656" s="824">
        <v>164883.9762</v>
      </c>
      <c r="M1656" s="824">
        <v>288546.95819999999</v>
      </c>
      <c r="N1656" s="824">
        <v>216831.38149999999</v>
      </c>
      <c r="O1656" s="824">
        <v>379454.91769999999</v>
      </c>
      <c r="P1656" s="824">
        <v>268213.67680000002</v>
      </c>
      <c r="Q1656" s="824">
        <v>469373.93449999997</v>
      </c>
      <c r="R1656" s="824">
        <v>301840.64049999998</v>
      </c>
      <c r="S1656" s="824">
        <v>528221.12080000003</v>
      </c>
      <c r="T1656" s="824">
        <v>334965.28399999999</v>
      </c>
      <c r="U1656" s="824">
        <v>586189.24690000003</v>
      </c>
    </row>
    <row r="1657" spans="1:21" ht="14.5">
      <c r="A1657" s="823" t="s">
        <v>1188</v>
      </c>
      <c r="B1657" s="823" t="s">
        <v>399</v>
      </c>
      <c r="C1657" s="823" t="s">
        <v>423</v>
      </c>
      <c r="D1657" s="823" t="s">
        <v>502</v>
      </c>
      <c r="E1657" s="823" t="s">
        <v>1136</v>
      </c>
      <c r="F1657" s="823" t="s">
        <v>1182</v>
      </c>
      <c r="G1657" s="823" t="s">
        <v>21</v>
      </c>
      <c r="H1657" s="824">
        <v>109597.70329999999</v>
      </c>
      <c r="I1657" s="824">
        <v>175356.3278</v>
      </c>
      <c r="J1657" s="824">
        <v>153436.78460000001</v>
      </c>
      <c r="K1657" s="824">
        <v>245498.85879999999</v>
      </c>
      <c r="L1657" s="824">
        <v>197275.8659</v>
      </c>
      <c r="M1657" s="824">
        <v>315641.39</v>
      </c>
      <c r="N1657" s="824">
        <v>263034.4877</v>
      </c>
      <c r="O1657" s="824">
        <v>420855.18670000002</v>
      </c>
      <c r="P1657" s="824">
        <v>328793.10969999997</v>
      </c>
      <c r="Q1657" s="824">
        <v>526068.98329999996</v>
      </c>
      <c r="R1657" s="824">
        <v>372632.1911</v>
      </c>
      <c r="S1657" s="824">
        <v>596211.51450000005</v>
      </c>
      <c r="T1657" s="824">
        <v>416471.27230000001</v>
      </c>
      <c r="U1657" s="824">
        <v>666354.04559999995</v>
      </c>
    </row>
    <row r="1658" spans="1:21" ht="14.5">
      <c r="A1658" s="823" t="s">
        <v>1188</v>
      </c>
      <c r="B1658" s="823" t="s">
        <v>399</v>
      </c>
      <c r="C1658" s="823" t="s">
        <v>423</v>
      </c>
      <c r="D1658" s="823" t="s">
        <v>502</v>
      </c>
      <c r="E1658" s="823" t="s">
        <v>424</v>
      </c>
      <c r="F1658" s="823" t="s">
        <v>1179</v>
      </c>
      <c r="G1658" s="823" t="s">
        <v>165</v>
      </c>
      <c r="H1658" s="824">
        <v>133940.18489999999</v>
      </c>
      <c r="I1658" s="824">
        <v>234395.32370000001</v>
      </c>
      <c r="J1658" s="824">
        <v>174107.77669999999</v>
      </c>
      <c r="K1658" s="824">
        <v>304688.60930000001</v>
      </c>
      <c r="L1658" s="824">
        <v>209392.15119999999</v>
      </c>
      <c r="M1658" s="824">
        <v>366436.2647</v>
      </c>
      <c r="N1658" s="824">
        <v>251644.04560000001</v>
      </c>
      <c r="O1658" s="824">
        <v>440377.0797</v>
      </c>
      <c r="P1658" s="824">
        <v>296404.36359999998</v>
      </c>
      <c r="Q1658" s="824">
        <v>518707.63620000001</v>
      </c>
      <c r="R1658" s="824">
        <v>324868.20939999999</v>
      </c>
      <c r="S1658" s="824">
        <v>568519.36640000006</v>
      </c>
      <c r="T1658" s="824">
        <v>352354.56650000002</v>
      </c>
      <c r="U1658" s="824">
        <v>616620.49140000006</v>
      </c>
    </row>
    <row r="1659" spans="1:21" ht="14.5">
      <c r="A1659" s="823" t="s">
        <v>1188</v>
      </c>
      <c r="B1659" s="823" t="s">
        <v>399</v>
      </c>
      <c r="C1659" s="823" t="s">
        <v>423</v>
      </c>
      <c r="D1659" s="823" t="s">
        <v>502</v>
      </c>
      <c r="E1659" s="823" t="s">
        <v>424</v>
      </c>
      <c r="F1659" s="823" t="s">
        <v>1180</v>
      </c>
      <c r="G1659" s="823" t="s">
        <v>19</v>
      </c>
      <c r="H1659" s="824">
        <v>117915.6535</v>
      </c>
      <c r="I1659" s="824">
        <v>206352.39369999999</v>
      </c>
      <c r="J1659" s="824">
        <v>154786.77040000001</v>
      </c>
      <c r="K1659" s="824">
        <v>270876.8481</v>
      </c>
      <c r="L1659" s="824">
        <v>188553.71979999999</v>
      </c>
      <c r="M1659" s="824">
        <v>329969.0097</v>
      </c>
      <c r="N1659" s="824">
        <v>231865.1954</v>
      </c>
      <c r="O1659" s="824">
        <v>405764.0919</v>
      </c>
      <c r="P1659" s="824">
        <v>275605.17599999998</v>
      </c>
      <c r="Q1659" s="824">
        <v>482309.05780000001</v>
      </c>
      <c r="R1659" s="824">
        <v>303853.18109999999</v>
      </c>
      <c r="S1659" s="824">
        <v>531743.06689999998</v>
      </c>
      <c r="T1659" s="824">
        <v>330606.98820000002</v>
      </c>
      <c r="U1659" s="824">
        <v>578562.22939999995</v>
      </c>
    </row>
    <row r="1660" spans="1:21" ht="14.5">
      <c r="A1660" s="823" t="s">
        <v>1188</v>
      </c>
      <c r="B1660" s="823" t="s">
        <v>399</v>
      </c>
      <c r="C1660" s="823" t="s">
        <v>423</v>
      </c>
      <c r="D1660" s="823" t="s">
        <v>502</v>
      </c>
      <c r="E1660" s="823" t="s">
        <v>424</v>
      </c>
      <c r="F1660" s="823" t="s">
        <v>1181</v>
      </c>
      <c r="G1660" s="823" t="s">
        <v>44</v>
      </c>
      <c r="H1660" s="824">
        <v>103696.88920000001</v>
      </c>
      <c r="I1660" s="824">
        <v>181469.55609999999</v>
      </c>
      <c r="J1660" s="824">
        <v>141106.32949999999</v>
      </c>
      <c r="K1660" s="824">
        <v>246936.07670000001</v>
      </c>
      <c r="L1660" s="824">
        <v>178417.9222</v>
      </c>
      <c r="M1660" s="824">
        <v>312231.36379999999</v>
      </c>
      <c r="N1660" s="824">
        <v>234876.64290000001</v>
      </c>
      <c r="O1660" s="824">
        <v>411034.1251</v>
      </c>
      <c r="P1660" s="824">
        <v>290770.2536</v>
      </c>
      <c r="Q1660" s="824">
        <v>508847.9437</v>
      </c>
      <c r="R1660" s="824">
        <v>327404.76079999999</v>
      </c>
      <c r="S1660" s="824">
        <v>572958.33129999996</v>
      </c>
      <c r="T1660" s="824">
        <v>363536.94780000002</v>
      </c>
      <c r="U1660" s="824">
        <v>636189.65870000003</v>
      </c>
    </row>
    <row r="1661" spans="1:21" ht="14.5">
      <c r="A1661" s="823" t="s">
        <v>1188</v>
      </c>
      <c r="B1661" s="823" t="s">
        <v>399</v>
      </c>
      <c r="C1661" s="823" t="s">
        <v>423</v>
      </c>
      <c r="D1661" s="823" t="s">
        <v>502</v>
      </c>
      <c r="E1661" s="823" t="s">
        <v>424</v>
      </c>
      <c r="F1661" s="823" t="s">
        <v>1182</v>
      </c>
      <c r="G1661" s="823" t="s">
        <v>21</v>
      </c>
      <c r="H1661" s="824">
        <v>115962.9295</v>
      </c>
      <c r="I1661" s="824">
        <v>185540.69</v>
      </c>
      <c r="J1661" s="824">
        <v>162348.10130000001</v>
      </c>
      <c r="K1661" s="824">
        <v>259756.96590000001</v>
      </c>
      <c r="L1661" s="824">
        <v>208733.27309999999</v>
      </c>
      <c r="M1661" s="824">
        <v>333973.24200000003</v>
      </c>
      <c r="N1661" s="824">
        <v>278311.03080000001</v>
      </c>
      <c r="O1661" s="824">
        <v>445297.65590000001</v>
      </c>
      <c r="P1661" s="824">
        <v>347888.78850000002</v>
      </c>
      <c r="Q1661" s="824">
        <v>556622.06980000006</v>
      </c>
      <c r="R1661" s="824">
        <v>394273.96039999998</v>
      </c>
      <c r="S1661" s="824">
        <v>630838.34589999996</v>
      </c>
      <c r="T1661" s="824">
        <v>440659.13209999999</v>
      </c>
      <c r="U1661" s="824">
        <v>705054.62190000003</v>
      </c>
    </row>
    <row r="1662" spans="1:21" ht="14.5">
      <c r="A1662" s="823" t="s">
        <v>1188</v>
      </c>
      <c r="B1662" s="823" t="s">
        <v>399</v>
      </c>
      <c r="C1662" s="823" t="s">
        <v>423</v>
      </c>
      <c r="D1662" s="823" t="s">
        <v>502</v>
      </c>
      <c r="E1662" s="823" t="s">
        <v>425</v>
      </c>
      <c r="F1662" s="823" t="s">
        <v>1179</v>
      </c>
      <c r="G1662" s="823" t="s">
        <v>165</v>
      </c>
      <c r="H1662" s="824">
        <v>126002.3674</v>
      </c>
      <c r="I1662" s="824">
        <v>220504.14300000001</v>
      </c>
      <c r="J1662" s="824">
        <v>163819.72200000001</v>
      </c>
      <c r="K1662" s="824">
        <v>286684.5134</v>
      </c>
      <c r="L1662" s="824">
        <v>197039.97330000001</v>
      </c>
      <c r="M1662" s="824">
        <v>344819.9534</v>
      </c>
      <c r="N1662" s="824">
        <v>236833.38949999999</v>
      </c>
      <c r="O1662" s="824">
        <v>414458.43160000001</v>
      </c>
      <c r="P1662" s="824">
        <v>278981.65120000002</v>
      </c>
      <c r="Q1662" s="824">
        <v>488217.8897</v>
      </c>
      <c r="R1662" s="824">
        <v>305782.23389999999</v>
      </c>
      <c r="S1662" s="824">
        <v>535118.90919999999</v>
      </c>
      <c r="T1662" s="824">
        <v>331677.50829999999</v>
      </c>
      <c r="U1662" s="824">
        <v>580435.63939999999</v>
      </c>
    </row>
    <row r="1663" spans="1:21" ht="14.5">
      <c r="A1663" s="823" t="s">
        <v>1188</v>
      </c>
      <c r="B1663" s="823" t="s">
        <v>399</v>
      </c>
      <c r="C1663" s="823" t="s">
        <v>423</v>
      </c>
      <c r="D1663" s="823" t="s">
        <v>502</v>
      </c>
      <c r="E1663" s="823" t="s">
        <v>425</v>
      </c>
      <c r="F1663" s="823" t="s">
        <v>1180</v>
      </c>
      <c r="G1663" s="823" t="s">
        <v>19</v>
      </c>
      <c r="H1663" s="824">
        <v>110813.89780000001</v>
      </c>
      <c r="I1663" s="824">
        <v>193924.3211</v>
      </c>
      <c r="J1663" s="824">
        <v>145506.7671</v>
      </c>
      <c r="K1663" s="824">
        <v>254636.84239999999</v>
      </c>
      <c r="L1663" s="824">
        <v>177288.7634</v>
      </c>
      <c r="M1663" s="824">
        <v>310255.33600000001</v>
      </c>
      <c r="N1663" s="824">
        <v>218086.47839999999</v>
      </c>
      <c r="O1663" s="824">
        <v>381651.3371</v>
      </c>
      <c r="P1663" s="824">
        <v>259267.63759999999</v>
      </c>
      <c r="Q1663" s="824">
        <v>453718.36570000002</v>
      </c>
      <c r="R1663" s="824">
        <v>285863.64079999999</v>
      </c>
      <c r="S1663" s="824">
        <v>500261.3713</v>
      </c>
      <c r="T1663" s="824">
        <v>311064.58510000003</v>
      </c>
      <c r="U1663" s="824">
        <v>544363.02390000003</v>
      </c>
    </row>
    <row r="1664" spans="1:21" ht="14.5">
      <c r="A1664" s="823" t="s">
        <v>1188</v>
      </c>
      <c r="B1664" s="823" t="s">
        <v>399</v>
      </c>
      <c r="C1664" s="823" t="s">
        <v>423</v>
      </c>
      <c r="D1664" s="823" t="s">
        <v>502</v>
      </c>
      <c r="E1664" s="823" t="s">
        <v>425</v>
      </c>
      <c r="F1664" s="823" t="s">
        <v>1181</v>
      </c>
      <c r="G1664" s="823" t="s">
        <v>44</v>
      </c>
      <c r="H1664" s="824">
        <v>97333.143599999996</v>
      </c>
      <c r="I1664" s="824">
        <v>170333.00140000001</v>
      </c>
      <c r="J1664" s="824">
        <v>132409.3977</v>
      </c>
      <c r="K1664" s="824">
        <v>231716.446</v>
      </c>
      <c r="L1664" s="824">
        <v>167392.90909999999</v>
      </c>
      <c r="M1664" s="824">
        <v>292937.59090000001</v>
      </c>
      <c r="N1664" s="824">
        <v>220333.87340000001</v>
      </c>
      <c r="O1664" s="824">
        <v>385584.27840000001</v>
      </c>
      <c r="P1664" s="824">
        <v>272739.21149999998</v>
      </c>
      <c r="Q1664" s="824">
        <v>477293.6201</v>
      </c>
      <c r="R1664" s="824">
        <v>307080.96360000002</v>
      </c>
      <c r="S1664" s="824">
        <v>537391.68640000001</v>
      </c>
      <c r="T1664" s="824">
        <v>340946.60369999998</v>
      </c>
      <c r="U1664" s="824">
        <v>596656.55649999995</v>
      </c>
    </row>
    <row r="1665" spans="1:21" ht="14.5">
      <c r="A1665" s="823" t="s">
        <v>1188</v>
      </c>
      <c r="B1665" s="823" t="s">
        <v>399</v>
      </c>
      <c r="C1665" s="823" t="s">
        <v>423</v>
      </c>
      <c r="D1665" s="823" t="s">
        <v>502</v>
      </c>
      <c r="E1665" s="823" t="s">
        <v>425</v>
      </c>
      <c r="F1665" s="823" t="s">
        <v>1182</v>
      </c>
      <c r="G1665" s="823" t="s">
        <v>21</v>
      </c>
      <c r="H1665" s="824">
        <v>109105.51119999999</v>
      </c>
      <c r="I1665" s="824">
        <v>174568.8205</v>
      </c>
      <c r="J1665" s="824">
        <v>152747.7157</v>
      </c>
      <c r="K1665" s="824">
        <v>244396.3486</v>
      </c>
      <c r="L1665" s="824">
        <v>196389.92009999999</v>
      </c>
      <c r="M1665" s="824">
        <v>314223.87689999997</v>
      </c>
      <c r="N1665" s="824">
        <v>261853.22690000001</v>
      </c>
      <c r="O1665" s="824">
        <v>418965.1692</v>
      </c>
      <c r="P1665" s="824">
        <v>327316.53350000002</v>
      </c>
      <c r="Q1665" s="824">
        <v>523706.46149999998</v>
      </c>
      <c r="R1665" s="824">
        <v>370958.73800000001</v>
      </c>
      <c r="S1665" s="824">
        <v>593533.98970000003</v>
      </c>
      <c r="T1665" s="824">
        <v>414600.9425</v>
      </c>
      <c r="U1665" s="824">
        <v>663361.51789999998</v>
      </c>
    </row>
  </sheetData>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S70"/>
  <sheetViews>
    <sheetView showGridLines="0" topLeftCell="A51" zoomScale="90" zoomScaleNormal="90" workbookViewId="0">
      <selection activeCell="O75" sqref="O75"/>
    </sheetView>
  </sheetViews>
  <sheetFormatPr defaultColWidth="9.1796875" defaultRowHeight="12.5"/>
  <cols>
    <col min="1" max="2" width="2.54296875" style="1" customWidth="1"/>
    <col min="3" max="3" width="11.26953125" style="1" customWidth="1"/>
    <col min="4" max="4" width="8.7265625" style="1" customWidth="1"/>
    <col min="5" max="16" width="9.7265625" style="1" customWidth="1"/>
    <col min="17" max="18" width="2.54296875" style="1" customWidth="1"/>
    <col min="19" max="16384" width="9.1796875" style="1"/>
  </cols>
  <sheetData>
    <row r="1" spans="2:17" ht="13" thickBot="1"/>
    <row r="2" spans="2:17" ht="22.9" customHeight="1">
      <c r="B2" s="9"/>
      <c r="C2" s="10"/>
      <c r="D2" s="10"/>
      <c r="E2" s="10"/>
      <c r="F2" s="10"/>
      <c r="G2" s="10"/>
      <c r="H2" s="10"/>
      <c r="I2" s="224"/>
      <c r="J2" s="10"/>
      <c r="K2" s="10"/>
      <c r="L2" s="10"/>
      <c r="M2" s="10"/>
      <c r="N2" s="10"/>
      <c r="O2" s="10"/>
      <c r="P2" s="10"/>
      <c r="Q2" s="11"/>
    </row>
    <row r="3" spans="2:17" ht="26.5" customHeight="1">
      <c r="B3" s="12"/>
      <c r="C3" s="924" t="s">
        <v>93</v>
      </c>
      <c r="D3" s="924"/>
      <c r="E3" s="924"/>
      <c r="F3" s="924"/>
      <c r="G3" s="924"/>
      <c r="H3" s="924"/>
      <c r="I3" s="924"/>
      <c r="J3" s="924"/>
      <c r="K3" s="924"/>
      <c r="L3" s="924"/>
      <c r="M3" s="924"/>
      <c r="N3" s="924"/>
      <c r="O3" s="924"/>
      <c r="P3" s="924"/>
      <c r="Q3" s="13"/>
    </row>
    <row r="4" spans="2:17" ht="13.15" customHeight="1">
      <c r="B4" s="12"/>
      <c r="C4" s="230"/>
      <c r="D4" s="230"/>
      <c r="E4" s="925" t="s">
        <v>917</v>
      </c>
      <c r="F4" s="926"/>
      <c r="G4" s="926"/>
      <c r="H4" s="926"/>
      <c r="I4" s="926"/>
      <c r="J4" s="926"/>
      <c r="K4" s="926"/>
      <c r="L4" s="926"/>
      <c r="M4" s="926"/>
      <c r="N4" s="926"/>
      <c r="O4" s="230"/>
      <c r="P4" s="230"/>
      <c r="Q4" s="13"/>
    </row>
    <row r="5" spans="2:17" ht="13.5" thickBot="1">
      <c r="B5" s="12"/>
      <c r="C5" s="3"/>
      <c r="D5" s="3"/>
      <c r="E5" s="3"/>
      <c r="F5" s="3"/>
      <c r="G5" s="3"/>
      <c r="H5" s="3"/>
      <c r="I5" s="3"/>
      <c r="J5" s="3"/>
      <c r="K5" s="3"/>
      <c r="L5" s="3"/>
      <c r="M5" s="3"/>
      <c r="N5" s="3"/>
      <c r="O5" s="3"/>
      <c r="P5" s="3"/>
      <c r="Q5" s="13"/>
    </row>
    <row r="6" spans="2:17" ht="15.75" customHeight="1" thickBot="1">
      <c r="B6" s="12"/>
      <c r="F6" s="231" t="s">
        <v>544</v>
      </c>
      <c r="G6" s="918" t="s">
        <v>1137</v>
      </c>
      <c r="H6" s="919"/>
      <c r="I6" s="919"/>
      <c r="J6" s="919"/>
      <c r="K6" s="919"/>
      <c r="L6" s="919"/>
      <c r="M6" s="919"/>
      <c r="N6" s="919"/>
      <c r="O6" s="919"/>
      <c r="P6" s="920"/>
      <c r="Q6" s="13"/>
    </row>
    <row r="7" spans="2:17" ht="13.5" thickBot="1">
      <c r="B7" s="12"/>
      <c r="F7" s="231" t="s">
        <v>542</v>
      </c>
      <c r="G7" s="918" t="s">
        <v>1138</v>
      </c>
      <c r="H7" s="919"/>
      <c r="I7" s="919"/>
      <c r="J7" s="919"/>
      <c r="K7" s="919"/>
      <c r="L7" s="919"/>
      <c r="M7" s="919"/>
      <c r="N7" s="919"/>
      <c r="O7" s="919"/>
      <c r="P7" s="920"/>
      <c r="Q7" s="13"/>
    </row>
    <row r="8" spans="2:17" ht="14.15" customHeight="1" thickBot="1">
      <c r="B8" s="12"/>
      <c r="F8" s="231" t="s">
        <v>916</v>
      </c>
      <c r="G8" s="918" t="s">
        <v>1139</v>
      </c>
      <c r="H8" s="919"/>
      <c r="I8" s="919"/>
      <c r="J8" s="919"/>
      <c r="K8" s="919"/>
      <c r="L8" s="919"/>
      <c r="M8" s="919"/>
      <c r="N8" s="919"/>
      <c r="O8" s="919"/>
      <c r="P8" s="920"/>
      <c r="Q8" s="13"/>
    </row>
    <row r="9" spans="2:17" ht="13.5" thickBot="1">
      <c r="B9" s="12"/>
      <c r="F9" s="231" t="s">
        <v>541</v>
      </c>
      <c r="G9" s="918" t="s">
        <v>543</v>
      </c>
      <c r="H9" s="919"/>
      <c r="I9" s="919"/>
      <c r="J9" s="919"/>
      <c r="K9" s="919"/>
      <c r="L9" s="919"/>
      <c r="M9" s="919"/>
      <c r="N9" s="919"/>
      <c r="O9" s="919"/>
      <c r="P9" s="920"/>
      <c r="Q9" s="13"/>
    </row>
    <row r="10" spans="2:17" ht="13">
      <c r="B10" s="12"/>
      <c r="G10" s="121"/>
      <c r="H10" s="121"/>
      <c r="I10" s="121"/>
      <c r="J10" s="121"/>
      <c r="K10" s="121"/>
      <c r="L10" s="121"/>
      <c r="M10" s="121"/>
      <c r="N10" s="121"/>
      <c r="O10" s="121"/>
      <c r="P10" s="121"/>
      <c r="Q10" s="13"/>
    </row>
    <row r="11" spans="2:17" ht="16.75" customHeight="1" thickBot="1">
      <c r="B11" s="12"/>
      <c r="C11" s="4"/>
      <c r="E11" s="932" t="s">
        <v>919</v>
      </c>
      <c r="F11" s="933"/>
      <c r="G11" s="933"/>
      <c r="H11" s="933"/>
      <c r="I11" s="933"/>
      <c r="J11" s="933"/>
      <c r="K11" s="933"/>
      <c r="L11" s="933"/>
      <c r="M11" s="933"/>
      <c r="N11" s="934"/>
      <c r="O11" s="934"/>
      <c r="P11" s="934"/>
      <c r="Q11" s="13"/>
    </row>
    <row r="12" spans="2:17" ht="14" thickTop="1" thickBot="1">
      <c r="B12" s="12"/>
      <c r="E12" s="921" t="s">
        <v>155</v>
      </c>
      <c r="F12" s="922"/>
      <c r="G12" s="922"/>
      <c r="H12" s="922"/>
      <c r="I12" s="922"/>
      <c r="J12" s="923"/>
      <c r="K12" s="921" t="s">
        <v>156</v>
      </c>
      <c r="L12" s="922"/>
      <c r="M12" s="922"/>
      <c r="N12" s="922"/>
      <c r="O12" s="922"/>
      <c r="P12" s="923"/>
      <c r="Q12" s="13"/>
    </row>
    <row r="13" spans="2:17" ht="28.5" customHeight="1" thickBot="1">
      <c r="B13" s="12"/>
      <c r="E13" s="962" t="s">
        <v>844</v>
      </c>
      <c r="F13" s="943"/>
      <c r="G13" s="943"/>
      <c r="H13" s="942" t="s">
        <v>845</v>
      </c>
      <c r="I13" s="943"/>
      <c r="J13" s="944"/>
      <c r="K13" s="954" t="s">
        <v>157</v>
      </c>
      <c r="L13" s="955"/>
      <c r="M13" s="955"/>
      <c r="N13" s="955" t="s">
        <v>158</v>
      </c>
      <c r="O13" s="955"/>
      <c r="P13" s="963"/>
      <c r="Q13" s="13"/>
    </row>
    <row r="14" spans="2:17" s="5" customFormat="1" ht="79.5" customHeight="1" thickBot="1">
      <c r="B14" s="18"/>
      <c r="C14" s="66" t="s">
        <v>50</v>
      </c>
      <c r="D14" s="105" t="s">
        <v>51</v>
      </c>
      <c r="E14" s="113" t="s">
        <v>52</v>
      </c>
      <c r="F14" s="64" t="s">
        <v>4</v>
      </c>
      <c r="G14" s="98" t="s">
        <v>53</v>
      </c>
      <c r="H14" s="63" t="s">
        <v>52</v>
      </c>
      <c r="I14" s="64" t="s">
        <v>4</v>
      </c>
      <c r="J14" s="65" t="s">
        <v>53</v>
      </c>
      <c r="K14" s="113" t="s">
        <v>52</v>
      </c>
      <c r="L14" s="64" t="s">
        <v>4</v>
      </c>
      <c r="M14" s="98" t="s">
        <v>53</v>
      </c>
      <c r="N14" s="63" t="s">
        <v>52</v>
      </c>
      <c r="O14" s="64" t="s">
        <v>4</v>
      </c>
      <c r="P14" s="65" t="s">
        <v>53</v>
      </c>
      <c r="Q14" s="19"/>
    </row>
    <row r="15" spans="2:17">
      <c r="B15" s="12"/>
      <c r="C15" s="927" t="s">
        <v>18</v>
      </c>
      <c r="D15" s="59">
        <v>0</v>
      </c>
      <c r="E15" s="110">
        <v>0</v>
      </c>
      <c r="F15" s="68">
        <v>0</v>
      </c>
      <c r="G15" s="69">
        <v>0</v>
      </c>
      <c r="H15" s="68">
        <v>0</v>
      </c>
      <c r="I15" s="68">
        <v>0</v>
      </c>
      <c r="J15" s="70">
        <v>0</v>
      </c>
      <c r="K15" s="108">
        <v>0</v>
      </c>
      <c r="L15" s="106">
        <v>0</v>
      </c>
      <c r="M15" s="107">
        <v>0</v>
      </c>
      <c r="N15" s="109">
        <v>0</v>
      </c>
      <c r="O15" s="106">
        <v>0</v>
      </c>
      <c r="P15" s="70">
        <v>0</v>
      </c>
      <c r="Q15" s="13"/>
    </row>
    <row r="16" spans="2:17">
      <c r="B16" s="12"/>
      <c r="C16" s="928"/>
      <c r="D16" s="7">
        <v>1</v>
      </c>
      <c r="E16" s="175">
        <v>0</v>
      </c>
      <c r="F16" s="106">
        <v>0</v>
      </c>
      <c r="G16" s="107">
        <v>0</v>
      </c>
      <c r="H16" s="106">
        <v>0</v>
      </c>
      <c r="I16" s="106">
        <v>0</v>
      </c>
      <c r="J16" s="176">
        <v>0</v>
      </c>
      <c r="K16" s="111">
        <v>0</v>
      </c>
      <c r="L16" s="72">
        <v>0</v>
      </c>
      <c r="M16" s="73">
        <v>0</v>
      </c>
      <c r="N16" s="75">
        <v>0</v>
      </c>
      <c r="O16" s="72">
        <v>0</v>
      </c>
      <c r="P16" s="114">
        <v>0</v>
      </c>
      <c r="Q16" s="13"/>
    </row>
    <row r="17" spans="2:17">
      <c r="B17" s="12"/>
      <c r="C17" s="928"/>
      <c r="D17" s="7">
        <v>2</v>
      </c>
      <c r="E17" s="111">
        <v>0</v>
      </c>
      <c r="F17" s="72">
        <v>0</v>
      </c>
      <c r="G17" s="73">
        <v>0</v>
      </c>
      <c r="H17" s="72">
        <v>0</v>
      </c>
      <c r="I17" s="72">
        <v>0</v>
      </c>
      <c r="J17" s="74">
        <v>0</v>
      </c>
      <c r="K17" s="111">
        <v>0</v>
      </c>
      <c r="L17" s="72">
        <v>0</v>
      </c>
      <c r="M17" s="73">
        <v>0</v>
      </c>
      <c r="N17" s="75">
        <v>0</v>
      </c>
      <c r="O17" s="72">
        <v>0</v>
      </c>
      <c r="P17" s="114">
        <v>0</v>
      </c>
      <c r="Q17" s="13"/>
    </row>
    <row r="18" spans="2:17">
      <c r="B18" s="12"/>
      <c r="C18" s="928"/>
      <c r="D18" s="7">
        <v>3</v>
      </c>
      <c r="E18" s="111">
        <v>0</v>
      </c>
      <c r="F18" s="72">
        <v>0</v>
      </c>
      <c r="G18" s="73">
        <v>0</v>
      </c>
      <c r="H18" s="72">
        <v>0</v>
      </c>
      <c r="I18" s="72">
        <v>0</v>
      </c>
      <c r="J18" s="74">
        <v>0</v>
      </c>
      <c r="K18" s="111">
        <v>0</v>
      </c>
      <c r="L18" s="72">
        <v>0</v>
      </c>
      <c r="M18" s="73">
        <v>0</v>
      </c>
      <c r="N18" s="75">
        <v>0</v>
      </c>
      <c r="O18" s="72">
        <v>0</v>
      </c>
      <c r="P18" s="114">
        <v>0</v>
      </c>
      <c r="Q18" s="13"/>
    </row>
    <row r="19" spans="2:17">
      <c r="B19" s="12"/>
      <c r="C19" s="928"/>
      <c r="D19" s="7">
        <v>4</v>
      </c>
      <c r="E19" s="111">
        <v>0</v>
      </c>
      <c r="F19" s="72">
        <v>0</v>
      </c>
      <c r="G19" s="73">
        <v>0</v>
      </c>
      <c r="H19" s="72">
        <v>0</v>
      </c>
      <c r="I19" s="72">
        <v>0</v>
      </c>
      <c r="J19" s="74">
        <v>0</v>
      </c>
      <c r="K19" s="111">
        <v>0</v>
      </c>
      <c r="L19" s="72">
        <v>0</v>
      </c>
      <c r="M19" s="73">
        <v>0</v>
      </c>
      <c r="N19" s="75">
        <v>0</v>
      </c>
      <c r="O19" s="72">
        <v>0</v>
      </c>
      <c r="P19" s="114">
        <v>0</v>
      </c>
      <c r="Q19" s="13"/>
    </row>
    <row r="20" spans="2:17">
      <c r="B20" s="12"/>
      <c r="C20" s="928"/>
      <c r="D20" s="60">
        <v>5</v>
      </c>
      <c r="E20" s="111">
        <v>0</v>
      </c>
      <c r="F20" s="72">
        <v>0</v>
      </c>
      <c r="G20" s="73">
        <v>0</v>
      </c>
      <c r="H20" s="72">
        <v>0</v>
      </c>
      <c r="I20" s="72">
        <v>0</v>
      </c>
      <c r="J20" s="74">
        <v>0</v>
      </c>
      <c r="K20" s="111">
        <v>0</v>
      </c>
      <c r="L20" s="72">
        <v>0</v>
      </c>
      <c r="M20" s="73">
        <v>0</v>
      </c>
      <c r="N20" s="75">
        <v>0</v>
      </c>
      <c r="O20" s="72">
        <v>0</v>
      </c>
      <c r="P20" s="114">
        <v>0</v>
      </c>
      <c r="Q20" s="13"/>
    </row>
    <row r="21" spans="2:17" ht="13" thickBot="1">
      <c r="B21" s="12"/>
      <c r="C21" s="929"/>
      <c r="D21" s="61">
        <v>6</v>
      </c>
      <c r="E21" s="112">
        <v>0</v>
      </c>
      <c r="F21" s="76">
        <v>0</v>
      </c>
      <c r="G21" s="77">
        <v>0</v>
      </c>
      <c r="H21" s="76">
        <v>0</v>
      </c>
      <c r="I21" s="76">
        <v>0</v>
      </c>
      <c r="J21" s="78">
        <v>0</v>
      </c>
      <c r="K21" s="112">
        <v>0</v>
      </c>
      <c r="L21" s="76">
        <v>0</v>
      </c>
      <c r="M21" s="77">
        <v>0</v>
      </c>
      <c r="N21" s="79">
        <v>0</v>
      </c>
      <c r="O21" s="76">
        <v>0</v>
      </c>
      <c r="P21" s="115">
        <v>0</v>
      </c>
      <c r="Q21" s="13"/>
    </row>
    <row r="22" spans="2:17" ht="13" customHeight="1">
      <c r="B22" s="12"/>
      <c r="C22" s="936" t="s">
        <v>23</v>
      </c>
      <c r="D22" s="59">
        <v>0</v>
      </c>
      <c r="E22" s="110">
        <v>0</v>
      </c>
      <c r="F22" s="68">
        <v>0</v>
      </c>
      <c r="G22" s="69">
        <v>0</v>
      </c>
      <c r="H22" s="68">
        <v>0</v>
      </c>
      <c r="I22" s="68">
        <v>0</v>
      </c>
      <c r="J22" s="70">
        <v>0</v>
      </c>
      <c r="K22" s="110">
        <v>0</v>
      </c>
      <c r="L22" s="68">
        <v>0</v>
      </c>
      <c r="M22" s="69">
        <v>0</v>
      </c>
      <c r="N22" s="71">
        <v>0</v>
      </c>
      <c r="O22" s="68">
        <v>0</v>
      </c>
      <c r="P22" s="116">
        <v>0</v>
      </c>
      <c r="Q22" s="13"/>
    </row>
    <row r="23" spans="2:17">
      <c r="B23" s="12"/>
      <c r="C23" s="928"/>
      <c r="D23" s="7">
        <v>1</v>
      </c>
      <c r="E23" s="111">
        <v>0</v>
      </c>
      <c r="F23" s="72">
        <v>0</v>
      </c>
      <c r="G23" s="73">
        <v>0</v>
      </c>
      <c r="H23" s="72">
        <v>0</v>
      </c>
      <c r="I23" s="72">
        <v>0</v>
      </c>
      <c r="J23" s="74">
        <v>0</v>
      </c>
      <c r="K23" s="111">
        <v>0</v>
      </c>
      <c r="L23" s="72">
        <v>0</v>
      </c>
      <c r="M23" s="73">
        <v>0</v>
      </c>
      <c r="N23" s="75">
        <v>0</v>
      </c>
      <c r="O23" s="72">
        <v>0</v>
      </c>
      <c r="P23" s="114">
        <v>0</v>
      </c>
      <c r="Q23" s="13"/>
    </row>
    <row r="24" spans="2:17">
      <c r="B24" s="12"/>
      <c r="C24" s="928"/>
      <c r="D24" s="7">
        <v>2</v>
      </c>
      <c r="E24" s="111">
        <v>0</v>
      </c>
      <c r="F24" s="72">
        <v>0</v>
      </c>
      <c r="G24" s="73">
        <v>0</v>
      </c>
      <c r="H24" s="72">
        <v>0</v>
      </c>
      <c r="I24" s="72">
        <v>0</v>
      </c>
      <c r="J24" s="74">
        <v>0</v>
      </c>
      <c r="K24" s="111">
        <v>0</v>
      </c>
      <c r="L24" s="72">
        <v>0</v>
      </c>
      <c r="M24" s="73">
        <v>0</v>
      </c>
      <c r="N24" s="75">
        <v>0</v>
      </c>
      <c r="O24" s="72">
        <v>0</v>
      </c>
      <c r="P24" s="114">
        <v>0</v>
      </c>
      <c r="Q24" s="13"/>
    </row>
    <row r="25" spans="2:17">
      <c r="B25" s="12"/>
      <c r="C25" s="928"/>
      <c r="D25" s="7">
        <v>3</v>
      </c>
      <c r="E25" s="111">
        <v>0</v>
      </c>
      <c r="F25" s="72">
        <v>0</v>
      </c>
      <c r="G25" s="73">
        <v>0</v>
      </c>
      <c r="H25" s="72">
        <v>0</v>
      </c>
      <c r="I25" s="72">
        <v>0</v>
      </c>
      <c r="J25" s="74">
        <v>0</v>
      </c>
      <c r="K25" s="111">
        <v>0</v>
      </c>
      <c r="L25" s="72">
        <v>0</v>
      </c>
      <c r="M25" s="73">
        <v>0</v>
      </c>
      <c r="N25" s="75">
        <v>0</v>
      </c>
      <c r="O25" s="72">
        <v>0</v>
      </c>
      <c r="P25" s="114">
        <v>0</v>
      </c>
      <c r="Q25" s="13"/>
    </row>
    <row r="26" spans="2:17">
      <c r="B26" s="12"/>
      <c r="C26" s="928"/>
      <c r="D26" s="7">
        <v>4</v>
      </c>
      <c r="E26" s="111">
        <v>0</v>
      </c>
      <c r="F26" s="72">
        <v>0</v>
      </c>
      <c r="G26" s="73">
        <v>0</v>
      </c>
      <c r="H26" s="72">
        <v>0</v>
      </c>
      <c r="I26" s="72">
        <v>0</v>
      </c>
      <c r="J26" s="74">
        <v>0</v>
      </c>
      <c r="K26" s="111">
        <v>0</v>
      </c>
      <c r="L26" s="72">
        <v>0</v>
      </c>
      <c r="M26" s="73">
        <v>0</v>
      </c>
      <c r="N26" s="75">
        <v>0</v>
      </c>
      <c r="O26" s="72">
        <v>0</v>
      </c>
      <c r="P26" s="114">
        <v>0</v>
      </c>
      <c r="Q26" s="13"/>
    </row>
    <row r="27" spans="2:17">
      <c r="B27" s="12"/>
      <c r="C27" s="928"/>
      <c r="D27" s="7">
        <v>5</v>
      </c>
      <c r="E27" s="111">
        <v>0</v>
      </c>
      <c r="F27" s="72">
        <v>0</v>
      </c>
      <c r="G27" s="73">
        <v>0</v>
      </c>
      <c r="H27" s="72">
        <v>0</v>
      </c>
      <c r="I27" s="72">
        <v>0</v>
      </c>
      <c r="J27" s="74">
        <v>0</v>
      </c>
      <c r="K27" s="111">
        <v>0</v>
      </c>
      <c r="L27" s="72">
        <v>0</v>
      </c>
      <c r="M27" s="73">
        <v>0</v>
      </c>
      <c r="N27" s="75">
        <v>0</v>
      </c>
      <c r="O27" s="72">
        <v>0</v>
      </c>
      <c r="P27" s="114">
        <v>0</v>
      </c>
      <c r="Q27" s="13"/>
    </row>
    <row r="28" spans="2:17" ht="13" thickBot="1">
      <c r="B28" s="12"/>
      <c r="C28" s="935"/>
      <c r="D28" s="61">
        <v>6</v>
      </c>
      <c r="E28" s="112">
        <v>0</v>
      </c>
      <c r="F28" s="76">
        <v>0</v>
      </c>
      <c r="G28" s="77">
        <v>0</v>
      </c>
      <c r="H28" s="76">
        <v>0</v>
      </c>
      <c r="I28" s="76">
        <v>0</v>
      </c>
      <c r="J28" s="78">
        <v>0</v>
      </c>
      <c r="K28" s="112">
        <v>0</v>
      </c>
      <c r="L28" s="76">
        <v>0</v>
      </c>
      <c r="M28" s="77">
        <v>0</v>
      </c>
      <c r="N28" s="79">
        <v>0</v>
      </c>
      <c r="O28" s="76">
        <v>0</v>
      </c>
      <c r="P28" s="115">
        <v>0</v>
      </c>
      <c r="Q28" s="13"/>
    </row>
    <row r="29" spans="2:17">
      <c r="B29" s="12"/>
      <c r="C29" s="936" t="s">
        <v>46</v>
      </c>
      <c r="D29" s="59">
        <v>0</v>
      </c>
      <c r="E29" s="110">
        <v>0</v>
      </c>
      <c r="F29" s="68">
        <v>0</v>
      </c>
      <c r="G29" s="69">
        <v>0</v>
      </c>
      <c r="H29" s="68">
        <v>0</v>
      </c>
      <c r="I29" s="68">
        <v>0</v>
      </c>
      <c r="J29" s="70">
        <v>0</v>
      </c>
      <c r="K29" s="110">
        <v>0</v>
      </c>
      <c r="L29" s="68">
        <v>0</v>
      </c>
      <c r="M29" s="69">
        <v>0</v>
      </c>
      <c r="N29" s="71">
        <v>0</v>
      </c>
      <c r="O29" s="68">
        <v>0</v>
      </c>
      <c r="P29" s="116">
        <v>0</v>
      </c>
      <c r="Q29" s="13"/>
    </row>
    <row r="30" spans="2:17">
      <c r="B30" s="12"/>
      <c r="C30" s="928"/>
      <c r="D30" s="7">
        <v>1</v>
      </c>
      <c r="E30" s="111">
        <v>0</v>
      </c>
      <c r="F30" s="72">
        <v>0</v>
      </c>
      <c r="G30" s="73">
        <v>0</v>
      </c>
      <c r="H30" s="72">
        <v>0</v>
      </c>
      <c r="I30" s="72">
        <v>0</v>
      </c>
      <c r="J30" s="74">
        <v>0</v>
      </c>
      <c r="K30" s="111"/>
      <c r="L30" s="72">
        <v>0</v>
      </c>
      <c r="M30" s="73">
        <v>0</v>
      </c>
      <c r="N30" s="75">
        <v>0</v>
      </c>
      <c r="O30" s="72">
        <v>0</v>
      </c>
      <c r="P30" s="114">
        <v>0</v>
      </c>
      <c r="Q30" s="13"/>
    </row>
    <row r="31" spans="2:17">
      <c r="B31" s="12"/>
      <c r="C31" s="928"/>
      <c r="D31" s="7">
        <v>2</v>
      </c>
      <c r="E31" s="111">
        <v>0</v>
      </c>
      <c r="F31" s="72">
        <v>0</v>
      </c>
      <c r="G31" s="73">
        <v>0</v>
      </c>
      <c r="H31" s="72">
        <v>0</v>
      </c>
      <c r="I31" s="72">
        <v>0</v>
      </c>
      <c r="J31" s="74">
        <v>0</v>
      </c>
      <c r="K31" s="111">
        <v>0</v>
      </c>
      <c r="L31" s="72">
        <v>0</v>
      </c>
      <c r="M31" s="73">
        <v>0</v>
      </c>
      <c r="N31" s="75">
        <v>0</v>
      </c>
      <c r="O31" s="72">
        <v>0</v>
      </c>
      <c r="P31" s="114">
        <v>0</v>
      </c>
      <c r="Q31" s="13"/>
    </row>
    <row r="32" spans="2:17">
      <c r="B32" s="12"/>
      <c r="C32" s="928"/>
      <c r="D32" s="7">
        <v>3</v>
      </c>
      <c r="E32" s="111">
        <v>0</v>
      </c>
      <c r="F32" s="72">
        <v>0</v>
      </c>
      <c r="G32" s="73">
        <v>0</v>
      </c>
      <c r="H32" s="72">
        <v>0</v>
      </c>
      <c r="I32" s="72">
        <v>0</v>
      </c>
      <c r="J32" s="74">
        <v>0</v>
      </c>
      <c r="K32" s="111">
        <v>0</v>
      </c>
      <c r="L32" s="72">
        <v>0</v>
      </c>
      <c r="M32" s="73">
        <v>0</v>
      </c>
      <c r="N32" s="75">
        <v>0</v>
      </c>
      <c r="O32" s="72">
        <v>0</v>
      </c>
      <c r="P32" s="114">
        <v>0</v>
      </c>
      <c r="Q32" s="13"/>
    </row>
    <row r="33" spans="2:17">
      <c r="B33" s="12"/>
      <c r="C33" s="928"/>
      <c r="D33" s="7">
        <v>4</v>
      </c>
      <c r="E33" s="111">
        <v>0</v>
      </c>
      <c r="F33" s="72">
        <v>0</v>
      </c>
      <c r="G33" s="73">
        <v>0</v>
      </c>
      <c r="H33" s="72">
        <v>0</v>
      </c>
      <c r="I33" s="72">
        <v>0</v>
      </c>
      <c r="J33" s="74">
        <v>0</v>
      </c>
      <c r="K33" s="111">
        <v>0</v>
      </c>
      <c r="L33" s="72">
        <v>0</v>
      </c>
      <c r="M33" s="73">
        <v>0</v>
      </c>
      <c r="N33" s="75">
        <v>0</v>
      </c>
      <c r="O33" s="72">
        <v>0</v>
      </c>
      <c r="P33" s="114">
        <v>0</v>
      </c>
      <c r="Q33" s="13"/>
    </row>
    <row r="34" spans="2:17">
      <c r="B34" s="12"/>
      <c r="C34" s="928"/>
      <c r="D34" s="7">
        <v>5</v>
      </c>
      <c r="E34" s="111">
        <v>0</v>
      </c>
      <c r="F34" s="72">
        <v>0</v>
      </c>
      <c r="G34" s="73">
        <v>0</v>
      </c>
      <c r="H34" s="72">
        <v>0</v>
      </c>
      <c r="I34" s="72">
        <v>0</v>
      </c>
      <c r="J34" s="74">
        <v>0</v>
      </c>
      <c r="K34" s="111">
        <v>0</v>
      </c>
      <c r="L34" s="72">
        <v>0</v>
      </c>
      <c r="M34" s="73">
        <v>0</v>
      </c>
      <c r="N34" s="75">
        <v>0</v>
      </c>
      <c r="O34" s="72">
        <v>0</v>
      </c>
      <c r="P34" s="114">
        <v>0</v>
      </c>
      <c r="Q34" s="13"/>
    </row>
    <row r="35" spans="2:17" ht="13" thickBot="1">
      <c r="B35" s="12"/>
      <c r="C35" s="935"/>
      <c r="D35" s="61">
        <v>6</v>
      </c>
      <c r="E35" s="112">
        <v>0</v>
      </c>
      <c r="F35" s="76">
        <v>0</v>
      </c>
      <c r="G35" s="77">
        <v>0</v>
      </c>
      <c r="H35" s="76">
        <v>0</v>
      </c>
      <c r="I35" s="76">
        <v>0</v>
      </c>
      <c r="J35" s="78">
        <v>0</v>
      </c>
      <c r="K35" s="112">
        <v>0</v>
      </c>
      <c r="L35" s="76">
        <v>0</v>
      </c>
      <c r="M35" s="77">
        <v>0</v>
      </c>
      <c r="N35" s="79">
        <v>0</v>
      </c>
      <c r="O35" s="76">
        <v>0</v>
      </c>
      <c r="P35" s="115">
        <v>0</v>
      </c>
      <c r="Q35" s="13"/>
    </row>
    <row r="36" spans="2:17">
      <c r="B36" s="12"/>
      <c r="C36" s="927" t="s">
        <v>20</v>
      </c>
      <c r="D36" s="59">
        <v>0</v>
      </c>
      <c r="E36" s="110">
        <v>0</v>
      </c>
      <c r="F36" s="68">
        <v>0</v>
      </c>
      <c r="G36" s="69">
        <v>0</v>
      </c>
      <c r="H36" s="68">
        <v>0</v>
      </c>
      <c r="I36" s="68">
        <v>0</v>
      </c>
      <c r="J36" s="70">
        <v>0</v>
      </c>
      <c r="K36" s="110">
        <v>0</v>
      </c>
      <c r="L36" s="68">
        <v>0</v>
      </c>
      <c r="M36" s="69">
        <v>0</v>
      </c>
      <c r="N36" s="71">
        <v>0</v>
      </c>
      <c r="O36" s="68">
        <v>0</v>
      </c>
      <c r="P36" s="116">
        <v>0</v>
      </c>
      <c r="Q36" s="13"/>
    </row>
    <row r="37" spans="2:17">
      <c r="B37" s="12"/>
      <c r="C37" s="928"/>
      <c r="D37" s="7">
        <v>1</v>
      </c>
      <c r="E37" s="111">
        <v>0</v>
      </c>
      <c r="F37" s="72">
        <v>0</v>
      </c>
      <c r="G37" s="73">
        <v>0</v>
      </c>
      <c r="H37" s="72">
        <v>0</v>
      </c>
      <c r="I37" s="72">
        <v>0</v>
      </c>
      <c r="J37" s="74">
        <v>0</v>
      </c>
      <c r="K37" s="111">
        <v>0</v>
      </c>
      <c r="L37" s="72">
        <v>0</v>
      </c>
      <c r="M37" s="73">
        <v>0</v>
      </c>
      <c r="N37" s="75">
        <v>0</v>
      </c>
      <c r="O37" s="72">
        <v>0</v>
      </c>
      <c r="P37" s="114">
        <v>0</v>
      </c>
      <c r="Q37" s="13"/>
    </row>
    <row r="38" spans="2:17">
      <c r="B38" s="12"/>
      <c r="C38" s="928"/>
      <c r="D38" s="7">
        <v>2</v>
      </c>
      <c r="E38" s="111">
        <v>0</v>
      </c>
      <c r="F38" s="72">
        <v>0</v>
      </c>
      <c r="G38" s="73">
        <v>0</v>
      </c>
      <c r="H38" s="72">
        <v>0</v>
      </c>
      <c r="I38" s="72">
        <v>0</v>
      </c>
      <c r="J38" s="74">
        <v>0</v>
      </c>
      <c r="K38" s="111">
        <v>0</v>
      </c>
      <c r="L38" s="72">
        <v>0</v>
      </c>
      <c r="M38" s="73">
        <v>0</v>
      </c>
      <c r="N38" s="75">
        <v>0</v>
      </c>
      <c r="O38" s="72">
        <v>0</v>
      </c>
      <c r="P38" s="114">
        <v>0</v>
      </c>
      <c r="Q38" s="13"/>
    </row>
    <row r="39" spans="2:17">
      <c r="B39" s="12"/>
      <c r="C39" s="928"/>
      <c r="D39" s="7">
        <v>3</v>
      </c>
      <c r="E39" s="111">
        <v>0</v>
      </c>
      <c r="F39" s="72">
        <v>0</v>
      </c>
      <c r="G39" s="73">
        <v>0</v>
      </c>
      <c r="H39" s="72">
        <v>0</v>
      </c>
      <c r="I39" s="72">
        <v>0</v>
      </c>
      <c r="J39" s="74">
        <v>0</v>
      </c>
      <c r="K39" s="111">
        <v>0</v>
      </c>
      <c r="L39" s="72">
        <v>0</v>
      </c>
      <c r="M39" s="73">
        <v>0</v>
      </c>
      <c r="N39" s="75">
        <v>0</v>
      </c>
      <c r="O39" s="72">
        <v>0</v>
      </c>
      <c r="P39" s="114">
        <v>0</v>
      </c>
      <c r="Q39" s="13"/>
    </row>
    <row r="40" spans="2:17">
      <c r="B40" s="12"/>
      <c r="C40" s="928"/>
      <c r="D40" s="7">
        <v>4</v>
      </c>
      <c r="E40" s="111">
        <v>0</v>
      </c>
      <c r="F40" s="72">
        <v>0</v>
      </c>
      <c r="G40" s="73">
        <v>0</v>
      </c>
      <c r="H40" s="72">
        <v>0</v>
      </c>
      <c r="I40" s="72">
        <v>0</v>
      </c>
      <c r="J40" s="74">
        <v>0</v>
      </c>
      <c r="K40" s="111">
        <v>0</v>
      </c>
      <c r="L40" s="72">
        <v>0</v>
      </c>
      <c r="M40" s="73">
        <v>0</v>
      </c>
      <c r="N40" s="75">
        <v>0</v>
      </c>
      <c r="O40" s="72">
        <v>0</v>
      </c>
      <c r="P40" s="114">
        <v>0</v>
      </c>
      <c r="Q40" s="13"/>
    </row>
    <row r="41" spans="2:17">
      <c r="B41" s="12"/>
      <c r="C41" s="928"/>
      <c r="D41" s="7">
        <v>5</v>
      </c>
      <c r="E41" s="111">
        <v>0</v>
      </c>
      <c r="F41" s="72">
        <v>0</v>
      </c>
      <c r="G41" s="73">
        <v>0</v>
      </c>
      <c r="H41" s="72">
        <v>0</v>
      </c>
      <c r="I41" s="72">
        <v>0</v>
      </c>
      <c r="J41" s="74">
        <v>0</v>
      </c>
      <c r="K41" s="111">
        <v>0</v>
      </c>
      <c r="L41" s="72">
        <v>0</v>
      </c>
      <c r="M41" s="73">
        <v>0</v>
      </c>
      <c r="N41" s="75">
        <v>0</v>
      </c>
      <c r="O41" s="72">
        <v>0</v>
      </c>
      <c r="P41" s="114">
        <v>0</v>
      </c>
      <c r="Q41" s="13"/>
    </row>
    <row r="42" spans="2:17" ht="13" thickBot="1">
      <c r="B42" s="12"/>
      <c r="C42" s="935"/>
      <c r="D42" s="61">
        <v>6</v>
      </c>
      <c r="E42" s="112">
        <v>0</v>
      </c>
      <c r="F42" s="76">
        <v>0</v>
      </c>
      <c r="G42" s="77">
        <v>0</v>
      </c>
      <c r="H42" s="76">
        <v>0</v>
      </c>
      <c r="I42" s="76">
        <v>0</v>
      </c>
      <c r="J42" s="78">
        <v>0</v>
      </c>
      <c r="K42" s="112">
        <v>0</v>
      </c>
      <c r="L42" s="76">
        <v>0</v>
      </c>
      <c r="M42" s="77">
        <v>0</v>
      </c>
      <c r="N42" s="79">
        <v>0</v>
      </c>
      <c r="O42" s="76">
        <v>0</v>
      </c>
      <c r="P42" s="115">
        <v>0</v>
      </c>
      <c r="Q42" s="13"/>
    </row>
    <row r="43" spans="2:17">
      <c r="B43" s="12"/>
      <c r="C43" s="928" t="s">
        <v>21</v>
      </c>
      <c r="D43" s="6">
        <v>0</v>
      </c>
      <c r="E43" s="110">
        <v>0</v>
      </c>
      <c r="F43" s="68">
        <v>0</v>
      </c>
      <c r="G43" s="69">
        <v>0</v>
      </c>
      <c r="H43" s="68">
        <v>0</v>
      </c>
      <c r="I43" s="68">
        <v>0</v>
      </c>
      <c r="J43" s="70">
        <v>0</v>
      </c>
      <c r="K43" s="110">
        <v>0</v>
      </c>
      <c r="L43" s="68">
        <v>0</v>
      </c>
      <c r="M43" s="69">
        <v>0</v>
      </c>
      <c r="N43" s="71">
        <v>0</v>
      </c>
      <c r="O43" s="68">
        <v>0</v>
      </c>
      <c r="P43" s="116">
        <v>0</v>
      </c>
      <c r="Q43" s="13"/>
    </row>
    <row r="44" spans="2:17">
      <c r="B44" s="12"/>
      <c r="C44" s="928"/>
      <c r="D44" s="7">
        <v>1</v>
      </c>
      <c r="E44" s="111">
        <v>0</v>
      </c>
      <c r="F44" s="72">
        <v>0</v>
      </c>
      <c r="G44" s="73">
        <v>0</v>
      </c>
      <c r="H44" s="72">
        <v>0</v>
      </c>
      <c r="I44" s="72">
        <v>0</v>
      </c>
      <c r="J44" s="74">
        <v>0</v>
      </c>
      <c r="K44" s="111">
        <v>0</v>
      </c>
      <c r="L44" s="72">
        <v>0</v>
      </c>
      <c r="M44" s="73">
        <v>0</v>
      </c>
      <c r="N44" s="75">
        <v>0</v>
      </c>
      <c r="O44" s="72">
        <v>0</v>
      </c>
      <c r="P44" s="114">
        <v>0</v>
      </c>
      <c r="Q44" s="13"/>
    </row>
    <row r="45" spans="2:17">
      <c r="B45" s="12"/>
      <c r="C45" s="928"/>
      <c r="D45" s="7">
        <v>2</v>
      </c>
      <c r="E45" s="111">
        <v>0</v>
      </c>
      <c r="F45" s="72">
        <v>0</v>
      </c>
      <c r="G45" s="73">
        <v>0</v>
      </c>
      <c r="H45" s="72">
        <v>0</v>
      </c>
      <c r="I45" s="72">
        <v>0</v>
      </c>
      <c r="J45" s="74">
        <v>0</v>
      </c>
      <c r="K45" s="111">
        <v>0</v>
      </c>
      <c r="L45" s="72">
        <v>0</v>
      </c>
      <c r="M45" s="73">
        <v>0</v>
      </c>
      <c r="N45" s="75">
        <v>0</v>
      </c>
      <c r="O45" s="72">
        <v>0</v>
      </c>
      <c r="P45" s="114">
        <v>0</v>
      </c>
      <c r="Q45" s="13"/>
    </row>
    <row r="46" spans="2:17">
      <c r="B46" s="12"/>
      <c r="C46" s="928"/>
      <c r="D46" s="7">
        <v>3</v>
      </c>
      <c r="E46" s="111">
        <v>0</v>
      </c>
      <c r="F46" s="72">
        <v>0</v>
      </c>
      <c r="G46" s="73">
        <v>0</v>
      </c>
      <c r="H46" s="72">
        <v>0</v>
      </c>
      <c r="I46" s="72">
        <v>0</v>
      </c>
      <c r="J46" s="74">
        <v>0</v>
      </c>
      <c r="K46" s="111">
        <v>0</v>
      </c>
      <c r="L46" s="72">
        <v>0</v>
      </c>
      <c r="M46" s="73">
        <v>0</v>
      </c>
      <c r="N46" s="75">
        <v>0</v>
      </c>
      <c r="O46" s="72">
        <v>0</v>
      </c>
      <c r="P46" s="114">
        <v>0</v>
      </c>
      <c r="Q46" s="13"/>
    </row>
    <row r="47" spans="2:17">
      <c r="B47" s="12"/>
      <c r="C47" s="928"/>
      <c r="D47" s="7">
        <v>4</v>
      </c>
      <c r="E47" s="111">
        <v>0</v>
      </c>
      <c r="F47" s="72">
        <v>0</v>
      </c>
      <c r="G47" s="73">
        <v>0</v>
      </c>
      <c r="H47" s="72">
        <v>0</v>
      </c>
      <c r="I47" s="72">
        <v>0</v>
      </c>
      <c r="J47" s="74">
        <v>0</v>
      </c>
      <c r="K47" s="111">
        <v>0</v>
      </c>
      <c r="L47" s="72">
        <v>0</v>
      </c>
      <c r="M47" s="73">
        <v>0</v>
      </c>
      <c r="N47" s="75">
        <v>0</v>
      </c>
      <c r="O47" s="72">
        <v>0</v>
      </c>
      <c r="P47" s="114">
        <v>0</v>
      </c>
      <c r="Q47" s="13"/>
    </row>
    <row r="48" spans="2:17">
      <c r="B48" s="12"/>
      <c r="C48" s="928"/>
      <c r="D48" s="7">
        <v>5</v>
      </c>
      <c r="E48" s="111">
        <v>0</v>
      </c>
      <c r="F48" s="72">
        <v>0</v>
      </c>
      <c r="G48" s="73">
        <v>0</v>
      </c>
      <c r="H48" s="72">
        <v>0</v>
      </c>
      <c r="I48" s="72">
        <v>0</v>
      </c>
      <c r="J48" s="74">
        <v>0</v>
      </c>
      <c r="K48" s="111">
        <v>0</v>
      </c>
      <c r="L48" s="72">
        <v>0</v>
      </c>
      <c r="M48" s="73">
        <v>0</v>
      </c>
      <c r="N48" s="75">
        <v>0</v>
      </c>
      <c r="O48" s="72">
        <v>0</v>
      </c>
      <c r="P48" s="114">
        <v>0</v>
      </c>
      <c r="Q48" s="13"/>
    </row>
    <row r="49" spans="2:19" ht="13" thickBot="1">
      <c r="B49" s="12"/>
      <c r="C49" s="935"/>
      <c r="D49" s="99">
        <v>6</v>
      </c>
      <c r="E49" s="218">
        <v>0</v>
      </c>
      <c r="F49" s="219">
        <v>0</v>
      </c>
      <c r="G49" s="220">
        <v>0</v>
      </c>
      <c r="H49" s="219">
        <v>0</v>
      </c>
      <c r="I49" s="219">
        <v>0</v>
      </c>
      <c r="J49" s="221">
        <v>0</v>
      </c>
      <c r="K49" s="218">
        <v>0</v>
      </c>
      <c r="L49" s="219">
        <v>0</v>
      </c>
      <c r="M49" s="220">
        <v>0</v>
      </c>
      <c r="N49" s="222">
        <v>0</v>
      </c>
      <c r="O49" s="219">
        <v>0</v>
      </c>
      <c r="P49" s="223">
        <v>0</v>
      </c>
      <c r="Q49" s="13"/>
    </row>
    <row r="50" spans="2:19" ht="14">
      <c r="B50" s="12"/>
      <c r="C50" s="2"/>
      <c r="D50" s="4" t="s">
        <v>24</v>
      </c>
      <c r="E50" s="174">
        <f>SUM(E15:E49)</f>
        <v>0</v>
      </c>
      <c r="F50" s="174">
        <f>SUM(F15:F49)</f>
        <v>0</v>
      </c>
      <c r="G50" s="174">
        <f t="shared" ref="G50:P50" si="0">SUM(G15:G49)</f>
        <v>0</v>
      </c>
      <c r="H50" s="174">
        <f t="shared" si="0"/>
        <v>0</v>
      </c>
      <c r="I50" s="174">
        <f t="shared" si="0"/>
        <v>0</v>
      </c>
      <c r="J50" s="174">
        <f t="shared" si="0"/>
        <v>0</v>
      </c>
      <c r="K50" s="174">
        <f t="shared" si="0"/>
        <v>0</v>
      </c>
      <c r="L50" s="174">
        <f t="shared" si="0"/>
        <v>0</v>
      </c>
      <c r="M50" s="174">
        <f t="shared" si="0"/>
        <v>0</v>
      </c>
      <c r="N50" s="174">
        <f t="shared" si="0"/>
        <v>0</v>
      </c>
      <c r="O50" s="174">
        <f t="shared" si="0"/>
        <v>0</v>
      </c>
      <c r="P50" s="174">
        <f t="shared" si="0"/>
        <v>0</v>
      </c>
      <c r="Q50" s="13"/>
      <c r="S50" s="662">
        <f>SUM(E50:R50)</f>
        <v>0</v>
      </c>
    </row>
    <row r="51" spans="2:19" ht="14">
      <c r="B51" s="12"/>
      <c r="C51" s="2"/>
      <c r="D51" s="4"/>
      <c r="E51" s="8"/>
      <c r="F51" s="8"/>
      <c r="G51" s="8"/>
      <c r="H51" s="8"/>
      <c r="I51" s="8"/>
      <c r="J51" s="8"/>
      <c r="K51" s="8"/>
      <c r="L51" s="8"/>
      <c r="M51" s="8"/>
      <c r="N51" s="8"/>
      <c r="O51" s="8"/>
      <c r="P51" s="8"/>
      <c r="Q51" s="13"/>
    </row>
    <row r="52" spans="2:19" ht="15.75" customHeight="1" thickBot="1">
      <c r="B52" s="12"/>
      <c r="C52" s="937" t="s">
        <v>920</v>
      </c>
      <c r="D52" s="938"/>
      <c r="E52" s="938"/>
      <c r="F52" s="938"/>
      <c r="G52" s="938"/>
      <c r="H52" s="938"/>
      <c r="I52" s="938"/>
      <c r="J52" s="938"/>
      <c r="K52" s="938"/>
      <c r="L52" s="938"/>
      <c r="M52" s="938"/>
      <c r="N52" s="938"/>
      <c r="O52" s="938"/>
      <c r="P52" s="938"/>
      <c r="Q52" s="13"/>
    </row>
    <row r="53" spans="2:19" ht="6" customHeight="1">
      <c r="B53" s="12"/>
      <c r="C53" s="939" t="s">
        <v>56</v>
      </c>
      <c r="D53" s="758"/>
      <c r="E53" s="758"/>
      <c r="F53" s="759"/>
      <c r="G53" s="759"/>
      <c r="H53" s="760"/>
      <c r="I53" s="760"/>
      <c r="J53" s="760"/>
      <c r="K53" s="760"/>
      <c r="L53" s="760"/>
      <c r="M53" s="760"/>
      <c r="N53" s="760"/>
      <c r="O53" s="760"/>
      <c r="P53" s="761"/>
      <c r="Q53" s="13"/>
    </row>
    <row r="54" spans="2:19" ht="13" customHeight="1">
      <c r="B54" s="12"/>
      <c r="C54" s="940"/>
      <c r="D54" s="4"/>
      <c r="E54" s="4"/>
      <c r="H54" s="756"/>
      <c r="I54" s="756"/>
      <c r="J54" s="756"/>
      <c r="K54" s="756"/>
      <c r="L54" s="756"/>
      <c r="M54" s="756"/>
      <c r="N54" s="756"/>
      <c r="O54" s="756"/>
      <c r="P54" s="756"/>
      <c r="Q54" s="13"/>
    </row>
    <row r="55" spans="2:19" ht="15.75" customHeight="1" thickBot="1">
      <c r="B55" s="12"/>
      <c r="C55" s="940"/>
      <c r="F55" s="67" t="s">
        <v>47</v>
      </c>
      <c r="G55" s="762">
        <f>E50+H50+K50+N50</f>
        <v>0</v>
      </c>
      <c r="H55" s="662"/>
      <c r="I55" s="662"/>
      <c r="J55"/>
      <c r="P55"/>
      <c r="Q55" s="13"/>
    </row>
    <row r="56" spans="2:19" ht="15.75" customHeight="1" thickTop="1" thickBot="1">
      <c r="B56" s="12"/>
      <c r="C56" s="940"/>
      <c r="F56" s="67" t="s">
        <v>48</v>
      </c>
      <c r="G56" s="762">
        <f>F50+I50+L50+O50</f>
        <v>0</v>
      </c>
      <c r="I56" s="227" t="s">
        <v>988</v>
      </c>
      <c r="J56" s="765">
        <v>0</v>
      </c>
      <c r="O56" s="67" t="s">
        <v>66</v>
      </c>
      <c r="P56" s="762">
        <f>E50+K50+F50+L50+G50+M50</f>
        <v>0</v>
      </c>
      <c r="Q56" s="13"/>
    </row>
    <row r="57" spans="2:19" ht="15.75" customHeight="1" thickTop="1" thickBot="1">
      <c r="B57" s="12"/>
      <c r="C57" s="940"/>
      <c r="F57" s="67" t="s">
        <v>45</v>
      </c>
      <c r="G57" s="762">
        <f>G50+J50+M50+P50</f>
        <v>0</v>
      </c>
      <c r="I57" s="227" t="s">
        <v>989</v>
      </c>
      <c r="J57" s="765">
        <f>SUM(K50:P50)</f>
        <v>0</v>
      </c>
      <c r="O57" s="67" t="s">
        <v>67</v>
      </c>
      <c r="P57" s="762">
        <f>H50+N50+I50+O50+J50+P50</f>
        <v>0</v>
      </c>
      <c r="Q57" s="13"/>
    </row>
    <row r="58" spans="2:19" ht="13.5" thickTop="1" thickBot="1">
      <c r="B58" s="12"/>
      <c r="C58" s="941"/>
      <c r="D58" s="21"/>
      <c r="E58" s="21"/>
      <c r="F58" s="100" t="s">
        <v>25</v>
      </c>
      <c r="G58" s="730">
        <f>SUM(G55:G57)</f>
        <v>0</v>
      </c>
      <c r="H58" s="21"/>
      <c r="I58" s="100" t="s">
        <v>25</v>
      </c>
      <c r="J58" s="730">
        <f>SUM(J56:J57)</f>
        <v>0</v>
      </c>
      <c r="K58" s="21"/>
      <c r="L58" s="21"/>
      <c r="M58" s="21"/>
      <c r="N58" s="21"/>
      <c r="O58" s="100" t="s">
        <v>25</v>
      </c>
      <c r="P58" s="731">
        <f>SUM(P56:P57)</f>
        <v>0</v>
      </c>
      <c r="Q58" s="13"/>
    </row>
    <row r="59" spans="2:19" ht="14">
      <c r="B59" s="12"/>
      <c r="C59" s="26"/>
      <c r="F59" s="67"/>
      <c r="G59" s="8"/>
      <c r="I59" s="67"/>
      <c r="J59" s="8"/>
      <c r="O59" s="67"/>
      <c r="P59" s="8"/>
      <c r="Q59" s="13"/>
    </row>
    <row r="60" spans="2:19" ht="15.75" customHeight="1" thickBot="1">
      <c r="B60" s="12"/>
      <c r="C60" s="925" t="s">
        <v>921</v>
      </c>
      <c r="D60" s="926"/>
      <c r="E60" s="926"/>
      <c r="F60" s="926"/>
      <c r="G60" s="926"/>
      <c r="H60" s="926"/>
      <c r="I60" s="926"/>
      <c r="J60" s="926"/>
      <c r="K60" s="926"/>
      <c r="L60" s="926"/>
      <c r="M60" s="926"/>
      <c r="N60" s="926"/>
      <c r="O60" s="926"/>
      <c r="P60" s="926"/>
      <c r="Q60" s="13"/>
    </row>
    <row r="61" spans="2:19" ht="14" thickTop="1" thickBot="1">
      <c r="B61" s="12"/>
      <c r="E61" s="948" t="s">
        <v>519</v>
      </c>
      <c r="F61" s="949"/>
      <c r="G61" s="949"/>
      <c r="H61" s="949"/>
      <c r="I61" s="949"/>
      <c r="J61" s="949"/>
      <c r="K61" s="949"/>
      <c r="L61" s="949"/>
      <c r="M61" s="949"/>
      <c r="N61" s="949"/>
      <c r="O61" s="949"/>
      <c r="P61" s="950"/>
      <c r="Q61" s="13"/>
    </row>
    <row r="62" spans="2:19" ht="14" thickTop="1" thickBot="1">
      <c r="B62" s="12"/>
      <c r="C62"/>
      <c r="D62"/>
      <c r="E62" s="921" t="s">
        <v>155</v>
      </c>
      <c r="F62" s="922"/>
      <c r="G62" s="922"/>
      <c r="H62" s="922"/>
      <c r="I62" s="922"/>
      <c r="J62" s="923"/>
      <c r="K62" s="921" t="s">
        <v>156</v>
      </c>
      <c r="L62" s="922"/>
      <c r="M62" s="922"/>
      <c r="N62" s="922"/>
      <c r="O62" s="922"/>
      <c r="P62" s="923"/>
      <c r="Q62" s="13"/>
    </row>
    <row r="63" spans="2:19" ht="27.75" customHeight="1" thickBot="1">
      <c r="B63" s="12"/>
      <c r="C63"/>
      <c r="D63" s="930" t="s">
        <v>520</v>
      </c>
      <c r="E63" s="961" t="s">
        <v>516</v>
      </c>
      <c r="F63" s="958"/>
      <c r="G63" s="958"/>
      <c r="H63" s="958" t="s">
        <v>68</v>
      </c>
      <c r="I63" s="958"/>
      <c r="J63" s="959"/>
      <c r="K63" s="960" t="s">
        <v>517</v>
      </c>
      <c r="L63" s="946"/>
      <c r="M63" s="946"/>
      <c r="N63" s="945" t="s">
        <v>518</v>
      </c>
      <c r="O63" s="946"/>
      <c r="P63" s="947"/>
      <c r="Q63" s="13"/>
    </row>
    <row r="64" spans="2:19" ht="62.25" customHeight="1" thickBot="1">
      <c r="B64" s="12"/>
      <c r="C64"/>
      <c r="D64" s="931"/>
      <c r="E64" s="117" t="s">
        <v>57</v>
      </c>
      <c r="F64" s="118" t="s">
        <v>58</v>
      </c>
      <c r="G64" s="119" t="s">
        <v>59</v>
      </c>
      <c r="H64" s="120" t="s">
        <v>57</v>
      </c>
      <c r="I64" s="118" t="s">
        <v>58</v>
      </c>
      <c r="J64" s="62" t="s">
        <v>59</v>
      </c>
      <c r="K64" s="117" t="s">
        <v>57</v>
      </c>
      <c r="L64" s="118" t="s">
        <v>58</v>
      </c>
      <c r="M64" s="119" t="s">
        <v>59</v>
      </c>
      <c r="N64" s="120" t="s">
        <v>57</v>
      </c>
      <c r="O64" s="118" t="s">
        <v>58</v>
      </c>
      <c r="P64" s="62" t="s">
        <v>59</v>
      </c>
      <c r="Q64" s="13"/>
    </row>
    <row r="65" spans="2:17" ht="39.75" customHeight="1" thickBot="1">
      <c r="B65" s="12"/>
      <c r="C65" s="212" t="s">
        <v>514</v>
      </c>
      <c r="D65" s="214">
        <f>ROUNDUP((E50+F50+G50+H50+I50+J50)*0.05,)</f>
        <v>0</v>
      </c>
      <c r="E65" s="211"/>
      <c r="F65" s="137"/>
      <c r="G65" s="138"/>
      <c r="H65" s="139"/>
      <c r="I65" s="137"/>
      <c r="J65" s="140"/>
      <c r="K65" s="189"/>
      <c r="L65" s="190"/>
      <c r="M65" s="191"/>
      <c r="N65" s="192"/>
      <c r="O65" s="190"/>
      <c r="P65" s="193"/>
      <c r="Q65" s="13"/>
    </row>
    <row r="66" spans="2:17" ht="54.75" customHeight="1" thickBot="1">
      <c r="B66" s="12"/>
      <c r="C66" s="213" t="s">
        <v>515</v>
      </c>
      <c r="D66" s="215">
        <f>ROUNDUP((E50+F50+G50+H50+I50+J50)*0.02,)</f>
        <v>0</v>
      </c>
      <c r="E66" s="211"/>
      <c r="F66" s="137"/>
      <c r="G66" s="138"/>
      <c r="H66" s="139"/>
      <c r="I66" s="137"/>
      <c r="J66" s="140"/>
      <c r="K66" s="184"/>
      <c r="L66" s="185"/>
      <c r="M66" s="186"/>
      <c r="N66" s="187"/>
      <c r="O66" s="185"/>
      <c r="P66" s="188"/>
      <c r="Q66" s="13"/>
    </row>
    <row r="67" spans="2:17" ht="42" customHeight="1" thickBot="1">
      <c r="B67" s="12"/>
      <c r="C67" t="s">
        <v>49</v>
      </c>
      <c r="D67"/>
      <c r="E67" s="956"/>
      <c r="F67" s="952"/>
      <c r="G67" s="957"/>
      <c r="H67" s="951"/>
      <c r="I67" s="952"/>
      <c r="J67" s="953"/>
      <c r="K67" s="956"/>
      <c r="L67" s="952"/>
      <c r="M67" s="957"/>
      <c r="N67" s="951"/>
      <c r="O67" s="952"/>
      <c r="P67" s="953"/>
      <c r="Q67" s="13"/>
    </row>
    <row r="68" spans="2:17" ht="42" customHeight="1" thickTop="1">
      <c r="B68" s="12"/>
      <c r="C68" t="s">
        <v>521</v>
      </c>
      <c r="D68"/>
      <c r="E68" s="225"/>
      <c r="F68" s="225"/>
      <c r="G68" s="225"/>
      <c r="H68" s="225"/>
      <c r="I68" s="225"/>
      <c r="J68" s="225"/>
      <c r="K68" s="225"/>
      <c r="L68" s="225"/>
      <c r="M68" s="225"/>
      <c r="N68" s="225"/>
      <c r="O68" s="225"/>
      <c r="P68" s="225"/>
      <c r="Q68" s="13"/>
    </row>
    <row r="69" spans="2:17" ht="13" thickBot="1">
      <c r="B69" s="20"/>
      <c r="C69" s="21"/>
      <c r="D69" s="21"/>
      <c r="E69" s="21"/>
      <c r="F69" s="21"/>
      <c r="G69" s="21"/>
      <c r="H69" s="21"/>
      <c r="I69" s="21"/>
      <c r="J69" s="21"/>
      <c r="K69" s="21"/>
      <c r="L69" s="21"/>
      <c r="M69" s="21"/>
      <c r="N69" s="21"/>
      <c r="O69" s="21"/>
      <c r="P69" s="21"/>
      <c r="Q69" s="22"/>
    </row>
    <row r="70" spans="2:17">
      <c r="I70" s="226"/>
      <c r="Q70" s="227" t="s">
        <v>1164</v>
      </c>
    </row>
  </sheetData>
  <sheetProtection algorithmName="SHA-512" hashValue="aJsrhq1UTe3+p9DSiz7MOnFWuZfF5nq8S0PIQiX6HEIVUC2WO/Jl1J94AkeajkpeQzkQyQa+CtJ7sl1U1J0Xzw==" saltValue="6F0ukiXBcZzlOzohghpalQ==" spinCount="100000" sheet="1" objects="1" scenarios="1"/>
  <mergeCells count="33">
    <mergeCell ref="H67:J67"/>
    <mergeCell ref="E12:J12"/>
    <mergeCell ref="K12:P12"/>
    <mergeCell ref="N67:P67"/>
    <mergeCell ref="K13:M13"/>
    <mergeCell ref="K67:M67"/>
    <mergeCell ref="H63:J63"/>
    <mergeCell ref="K63:M63"/>
    <mergeCell ref="E63:G63"/>
    <mergeCell ref="E67:G67"/>
    <mergeCell ref="E13:G13"/>
    <mergeCell ref="N13:P13"/>
    <mergeCell ref="D63:D64"/>
    <mergeCell ref="E11:P11"/>
    <mergeCell ref="E62:J62"/>
    <mergeCell ref="C43:C49"/>
    <mergeCell ref="C22:C28"/>
    <mergeCell ref="C29:C35"/>
    <mergeCell ref="C36:C42"/>
    <mergeCell ref="C52:P52"/>
    <mergeCell ref="C53:C58"/>
    <mergeCell ref="H13:J13"/>
    <mergeCell ref="N63:P63"/>
    <mergeCell ref="E61:P61"/>
    <mergeCell ref="C60:P60"/>
    <mergeCell ref="G9:P9"/>
    <mergeCell ref="K62:P62"/>
    <mergeCell ref="C3:P3"/>
    <mergeCell ref="E4:N4"/>
    <mergeCell ref="C15:C21"/>
    <mergeCell ref="G6:P6"/>
    <mergeCell ref="G7:P7"/>
    <mergeCell ref="G8:P8"/>
  </mergeCells>
  <phoneticPr fontId="0" type="noConversion"/>
  <printOptions horizontalCentered="1"/>
  <pageMargins left="0.25" right="0.25" top="0.25" bottom="0.5" header="0.25" footer="0.25"/>
  <pageSetup scale="5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S94"/>
  <sheetViews>
    <sheetView showGridLines="0" topLeftCell="A77" zoomScale="90" zoomScaleNormal="90" workbookViewId="0">
      <selection activeCell="L95" sqref="L95"/>
    </sheetView>
  </sheetViews>
  <sheetFormatPr defaultRowHeight="12.5"/>
  <cols>
    <col min="1" max="2" width="2.54296875" customWidth="1"/>
    <col min="3" max="3" width="59" customWidth="1"/>
    <col min="4" max="4" width="5.7265625" customWidth="1"/>
    <col min="5" max="6" width="8.7265625" customWidth="1"/>
    <col min="7" max="7" width="12.1796875" customWidth="1"/>
    <col min="8" max="11" width="16.7265625" customWidth="1"/>
    <col min="12" max="13" width="2.54296875" customWidth="1"/>
    <col min="14" max="14" width="14.7265625" customWidth="1"/>
    <col min="15" max="15" width="12.1796875" customWidth="1"/>
  </cols>
  <sheetData>
    <row r="1" spans="2:19" ht="13" thickBot="1"/>
    <row r="2" spans="2:19">
      <c r="B2" s="233"/>
      <c r="C2" s="234"/>
      <c r="D2" s="234"/>
      <c r="E2" s="234"/>
      <c r="F2" s="234"/>
      <c r="G2" s="234"/>
      <c r="H2" s="234"/>
      <c r="I2" s="234"/>
      <c r="J2" s="234"/>
      <c r="K2" s="234"/>
      <c r="L2" s="235"/>
    </row>
    <row r="3" spans="2:19" ht="20.25" customHeight="1">
      <c r="B3" s="14"/>
      <c r="C3" s="1024" t="s">
        <v>80</v>
      </c>
      <c r="D3" s="1024"/>
      <c r="E3" s="1024"/>
      <c r="F3" s="1024"/>
      <c r="G3" s="1024"/>
      <c r="H3" s="1024"/>
      <c r="I3" s="1024"/>
      <c r="J3" s="1024"/>
      <c r="K3" s="1024"/>
      <c r="L3" s="15"/>
    </row>
    <row r="4" spans="2:19" ht="9.25" customHeight="1">
      <c r="B4" s="14"/>
      <c r="C4" s="125"/>
      <c r="D4" s="125"/>
      <c r="E4" s="125"/>
      <c r="F4" s="125"/>
      <c r="G4" s="125"/>
      <c r="H4" s="125"/>
      <c r="I4" s="125"/>
      <c r="J4" s="125"/>
      <c r="K4" s="125"/>
      <c r="L4" s="15"/>
    </row>
    <row r="5" spans="2:19" ht="15.75" customHeight="1">
      <c r="B5" s="14"/>
      <c r="C5" s="1030" t="str">
        <f>CONCATENATE("DEVELOPMENT NAME AND PHASE:","  ",IF('Unit Mix'!G8="","",'Unit Mix'!G8))</f>
        <v>DEVELOPMENT NAME AND PHASE:  Sample Mixed-Finance Development or Sample Phase</v>
      </c>
      <c r="D5" s="1030"/>
      <c r="E5" s="1030"/>
      <c r="F5" s="1030"/>
      <c r="G5" s="1030"/>
      <c r="H5" s="1030"/>
      <c r="I5" s="1030"/>
      <c r="J5" s="1030"/>
      <c r="K5" s="1030"/>
      <c r="L5" s="15"/>
    </row>
    <row r="6" spans="2:19" ht="8.25" customHeight="1">
      <c r="B6" s="14"/>
      <c r="C6" s="122"/>
      <c r="D6" s="123"/>
      <c r="E6" s="57"/>
      <c r="F6" s="57"/>
      <c r="G6" s="57"/>
      <c r="H6" s="57"/>
      <c r="I6" s="124"/>
      <c r="J6" s="124"/>
      <c r="K6" s="124"/>
      <c r="L6" s="15"/>
    </row>
    <row r="7" spans="2:19" s="23" customFormat="1" ht="35.25" customHeight="1">
      <c r="B7" s="24"/>
      <c r="C7" s="1027" t="str">
        <f>'Select City &amp; State'!AA3</f>
        <v xml:space="preserve">This workbook uses the TDCs and HCCs in accordance with HUD Notice PIH-2011-38 (HA), as updated to include HUD's most recent TDC and HCC limits, which can be found on the Capital Fund Program website. </v>
      </c>
      <c r="D7" s="1027"/>
      <c r="E7" s="1027"/>
      <c r="F7" s="1027"/>
      <c r="G7" s="1027"/>
      <c r="H7" s="1027"/>
      <c r="I7" s="1027"/>
      <c r="J7" s="1027"/>
      <c r="K7" s="1027"/>
      <c r="L7" s="25"/>
    </row>
    <row r="8" spans="2:19" s="23" customFormat="1" ht="17.5">
      <c r="B8" s="24"/>
      <c r="C8" s="973" t="s">
        <v>725</v>
      </c>
      <c r="D8" s="973"/>
      <c r="E8" s="973"/>
      <c r="F8" s="973"/>
      <c r="G8" s="484" t="str">
        <f>CONCATENATE(,"for ",'Select City &amp; State'!D8,", ",'Select City &amp; State'!D9)</f>
        <v>for WATERLOO, IOWA</v>
      </c>
      <c r="H8" s="484"/>
      <c r="I8" s="484"/>
      <c r="J8" s="484"/>
      <c r="K8" s="484"/>
      <c r="L8" s="25"/>
    </row>
    <row r="9" spans="2:19" s="23" customFormat="1" ht="13" customHeight="1" thickBot="1">
      <c r="B9" s="24"/>
      <c r="C9" s="483"/>
      <c r="D9" s="484"/>
      <c r="E9" s="230"/>
      <c r="F9" s="230"/>
      <c r="G9" s="230"/>
      <c r="H9" s="484"/>
      <c r="I9" s="230"/>
      <c r="J9" s="230"/>
      <c r="K9" s="230"/>
      <c r="L9" s="486"/>
      <c r="M9" s="230"/>
      <c r="N9" s="230"/>
      <c r="O9"/>
      <c r="P9"/>
      <c r="Q9"/>
      <c r="R9"/>
      <c r="S9"/>
    </row>
    <row r="10" spans="2:19" ht="15.75" customHeight="1" thickBot="1">
      <c r="B10" s="14"/>
      <c r="C10" s="1025" t="s">
        <v>101</v>
      </c>
      <c r="D10" s="1028"/>
      <c r="E10" s="1028"/>
      <c r="F10" s="1028"/>
      <c r="G10" s="1026"/>
      <c r="H10" s="1025" t="s">
        <v>26</v>
      </c>
      <c r="I10" s="1026"/>
      <c r="J10" s="1025" t="s">
        <v>27</v>
      </c>
      <c r="K10" s="1026"/>
      <c r="L10" s="15"/>
    </row>
    <row r="11" spans="2:19" s="26" customFormat="1" ht="59.25" customHeight="1" thickBot="1">
      <c r="B11" s="27"/>
      <c r="C11" s="92" t="s">
        <v>22</v>
      </c>
      <c r="D11" s="150" t="s">
        <v>55</v>
      </c>
      <c r="E11" s="143" t="s">
        <v>105</v>
      </c>
      <c r="F11" s="144" t="s">
        <v>65</v>
      </c>
      <c r="G11" s="145" t="s">
        <v>106</v>
      </c>
      <c r="H11" s="146" t="s">
        <v>107</v>
      </c>
      <c r="I11" s="147" t="s">
        <v>108</v>
      </c>
      <c r="J11" s="148" t="s">
        <v>109</v>
      </c>
      <c r="K11" s="149" t="s">
        <v>54</v>
      </c>
      <c r="L11" s="28"/>
      <c r="M11"/>
      <c r="N11"/>
      <c r="O11"/>
      <c r="P11"/>
      <c r="Q11"/>
      <c r="R11"/>
    </row>
    <row r="12" spans="2:19" ht="13.5" hidden="1" customHeight="1" thickBot="1">
      <c r="B12" s="14"/>
      <c r="C12" s="981" t="str">
        <f>'Select City &amp; State'!C12</f>
        <v>Detached/Semi-Detached</v>
      </c>
      <c r="D12" s="29">
        <v>0</v>
      </c>
      <c r="E12" s="87">
        <f>'Unit Mix'!E15+'Unit Mix'!E22+'Unit Mix'!K15+'Unit Mix'!K22</f>
        <v>0</v>
      </c>
      <c r="F12" s="82">
        <f>'Unit Mix'!F15+'Unit Mix'!F22+'Unit Mix'!L15+'Unit Mix'!L22</f>
        <v>0</v>
      </c>
      <c r="G12" s="93">
        <f>'Unit Mix'!G15+'Unit Mix'!G22+'Unit Mix'!M15+'Unit Mix'!M22</f>
        <v>0</v>
      </c>
      <c r="H12" s="201">
        <f>'Select City &amp; State'!E19</f>
        <v>119013.6007</v>
      </c>
      <c r="I12" s="202">
        <f t="shared" ref="I12:I39" si="0">F12*H12</f>
        <v>0</v>
      </c>
      <c r="J12" s="203">
        <f>'Select City &amp; State'!E12</f>
        <v>208273.8014</v>
      </c>
      <c r="K12" s="202">
        <f>(E12*J12*0.9)+(F12*J12)+(G12*J12)</f>
        <v>0</v>
      </c>
      <c r="L12" s="15"/>
    </row>
    <row r="13" spans="2:19" ht="13.5" thickBot="1">
      <c r="B13" s="14"/>
      <c r="C13" s="981"/>
      <c r="D13" s="29">
        <v>1</v>
      </c>
      <c r="E13" s="88">
        <f>'Unit Mix'!E16+'Unit Mix'!E23+'Unit Mix'!K16+'Unit Mix'!K23</f>
        <v>0</v>
      </c>
      <c r="F13" s="83">
        <f>'Unit Mix'!F16+'Unit Mix'!F23+'Unit Mix'!L16+'Unit Mix'!L23</f>
        <v>0</v>
      </c>
      <c r="G13" s="94">
        <f>'Unit Mix'!G16+'Unit Mix'!G23+'Unit Mix'!M16+'Unit Mix'!M23</f>
        <v>0</v>
      </c>
      <c r="H13" s="201">
        <f>'Select City &amp; State'!E20</f>
        <v>154949.96049999999</v>
      </c>
      <c r="I13" s="202">
        <f t="shared" si="0"/>
        <v>0</v>
      </c>
      <c r="J13" s="203">
        <f>'Select City &amp; State'!E13</f>
        <v>271162.43099999998</v>
      </c>
      <c r="K13" s="202">
        <f>(E13*J13*0.9)+(F13*J13)+(G13*J13)</f>
        <v>0</v>
      </c>
      <c r="L13" s="15"/>
    </row>
    <row r="14" spans="2:19" ht="13.5" thickBot="1">
      <c r="B14" s="14"/>
      <c r="C14" s="981"/>
      <c r="D14" s="29">
        <v>2</v>
      </c>
      <c r="E14" s="88">
        <f>'Unit Mix'!E17+'Unit Mix'!E24+'Unit Mix'!K17+'Unit Mix'!K24</f>
        <v>0</v>
      </c>
      <c r="F14" s="83">
        <f>'Unit Mix'!F17+'Unit Mix'!F24+'Unit Mix'!L17+'Unit Mix'!L24</f>
        <v>0</v>
      </c>
      <c r="G14" s="94">
        <f>'Unit Mix'!G17+'Unit Mix'!G24+'Unit Mix'!M17+'Unit Mix'!M24</f>
        <v>0</v>
      </c>
      <c r="H14" s="201">
        <f>'Select City &amp; State'!E21</f>
        <v>186520.68580000001</v>
      </c>
      <c r="I14" s="202">
        <f t="shared" si="0"/>
        <v>0</v>
      </c>
      <c r="J14" s="203">
        <f>'Select City &amp; State'!E14</f>
        <v>326411.20010000002</v>
      </c>
      <c r="K14" s="202">
        <f t="shared" ref="K14:K39" si="1">(E14*J14*0.9)+(F14*J14)+(G14*J14)</f>
        <v>0</v>
      </c>
      <c r="L14" s="15"/>
    </row>
    <row r="15" spans="2:19" ht="13.5" thickBot="1">
      <c r="B15" s="14"/>
      <c r="C15" s="981"/>
      <c r="D15" s="29">
        <v>3</v>
      </c>
      <c r="E15" s="88">
        <f>'Unit Mix'!E18+'Unit Mix'!E25+'Unit Mix'!K18+'Unit Mix'!K25</f>
        <v>0</v>
      </c>
      <c r="F15" s="83">
        <f>'Unit Mix'!F18+'Unit Mix'!F25+'Unit Mix'!L18+'Unit Mix'!L25</f>
        <v>0</v>
      </c>
      <c r="G15" s="94">
        <f>'Unit Mix'!G18+'Unit Mix'!G25+'Unit Mix'!M18+'Unit Mix'!M25</f>
        <v>0</v>
      </c>
      <c r="H15" s="201">
        <f>'Select City &amp; State'!E22</f>
        <v>224432.91149999999</v>
      </c>
      <c r="I15" s="202">
        <f t="shared" si="0"/>
        <v>0</v>
      </c>
      <c r="J15" s="203">
        <f>'Select City &amp; State'!E15</f>
        <v>392757.59519999998</v>
      </c>
      <c r="K15" s="202">
        <f t="shared" si="1"/>
        <v>0</v>
      </c>
      <c r="L15" s="15"/>
    </row>
    <row r="16" spans="2:19" ht="13.5" thickBot="1">
      <c r="B16" s="14"/>
      <c r="C16" s="981"/>
      <c r="D16" s="29">
        <v>4</v>
      </c>
      <c r="E16" s="88">
        <f>'Unit Mix'!E19+'Unit Mix'!E26+'Unit Mix'!K19+'Unit Mix'!K26</f>
        <v>0</v>
      </c>
      <c r="F16" s="83">
        <f>'Unit Mix'!F19+'Unit Mix'!F26+'Unit Mix'!L19+'Unit Mix'!L26</f>
        <v>0</v>
      </c>
      <c r="G16" s="94">
        <f>'Unit Mix'!G19+'Unit Mix'!G26+'Unit Mix'!M19+'Unit Mix'!M26</f>
        <v>0</v>
      </c>
      <c r="H16" s="201">
        <f>'Select City &amp; State'!E23</f>
        <v>264534.1556</v>
      </c>
      <c r="I16" s="202">
        <f t="shared" si="0"/>
        <v>0</v>
      </c>
      <c r="J16" s="203">
        <f>'Select City &amp; State'!E16</f>
        <v>462934.77220000001</v>
      </c>
      <c r="K16" s="202">
        <f t="shared" si="1"/>
        <v>0</v>
      </c>
      <c r="L16" s="15"/>
    </row>
    <row r="17" spans="2:12" ht="13.5" thickBot="1">
      <c r="B17" s="14"/>
      <c r="C17" s="981"/>
      <c r="D17" s="29">
        <v>5</v>
      </c>
      <c r="E17" s="88">
        <f>'Unit Mix'!E20+'Unit Mix'!E27+'Unit Mix'!K20+'Unit Mix'!K27</f>
        <v>0</v>
      </c>
      <c r="F17" s="83">
        <f>'Unit Mix'!F20+'Unit Mix'!F27+'Unit Mix'!L20+'Unit Mix'!L27</f>
        <v>0</v>
      </c>
      <c r="G17" s="94">
        <f>'Unit Mix'!G20+'Unit Mix'!G27+'Unit Mix'!M20+'Unit Mix'!M27</f>
        <v>0</v>
      </c>
      <c r="H17" s="201">
        <f>'Select City &amp; State'!E24</f>
        <v>290017.2904</v>
      </c>
      <c r="I17" s="202">
        <f t="shared" si="0"/>
        <v>0</v>
      </c>
      <c r="J17" s="203">
        <f>'Select City &amp; State'!E17</f>
        <v>507530.25839999999</v>
      </c>
      <c r="K17" s="202">
        <f t="shared" si="1"/>
        <v>0</v>
      </c>
      <c r="L17" s="15"/>
    </row>
    <row r="18" spans="2:12" ht="13.5" thickBot="1">
      <c r="B18" s="14"/>
      <c r="C18" s="981"/>
      <c r="D18" s="52">
        <v>6</v>
      </c>
      <c r="E18" s="89">
        <f>'Unit Mix'!E21+'Unit Mix'!E28+'Unit Mix'!K21+'Unit Mix'!K28</f>
        <v>0</v>
      </c>
      <c r="F18" s="86">
        <f>'Unit Mix'!F21+'Unit Mix'!F28+'Unit Mix'!L21+'Unit Mix'!L28</f>
        <v>0</v>
      </c>
      <c r="G18" s="95">
        <f>'Unit Mix'!G21+'Unit Mix'!G28+'Unit Mix'!M21+'Unit Mix'!M28</f>
        <v>0</v>
      </c>
      <c r="H18" s="204">
        <f>'Select City &amp; State'!E25</f>
        <v>314747.34740000003</v>
      </c>
      <c r="I18" s="205">
        <f t="shared" si="0"/>
        <v>0</v>
      </c>
      <c r="J18" s="206">
        <f>'Select City &amp; State'!E18</f>
        <v>550807.85800000001</v>
      </c>
      <c r="K18" s="207">
        <f t="shared" si="1"/>
        <v>0</v>
      </c>
      <c r="L18" s="15"/>
    </row>
    <row r="19" spans="2:12" ht="13" hidden="1" customHeight="1" thickBot="1">
      <c r="B19" s="14"/>
      <c r="C19" s="981" t="str">
        <f>'Select City &amp; State'!C40</f>
        <v>Row House</v>
      </c>
      <c r="D19" s="29">
        <v>0</v>
      </c>
      <c r="E19" s="90">
        <f>'Unit Mix'!E29+'Unit Mix'!K29</f>
        <v>0</v>
      </c>
      <c r="F19" s="85">
        <f>'Unit Mix'!F29+'Unit Mix'!L29</f>
        <v>0</v>
      </c>
      <c r="G19" s="96">
        <f>'Unit Mix'!G29+'Unit Mix'!M29</f>
        <v>0</v>
      </c>
      <c r="H19" s="201">
        <f>'Select City &amp; State'!E47</f>
        <v>103854.22560000001</v>
      </c>
      <c r="I19" s="202">
        <f t="shared" si="0"/>
        <v>0</v>
      </c>
      <c r="J19" s="203">
        <f>'Select City &amp; State'!E40</f>
        <v>181744.89490000001</v>
      </c>
      <c r="K19" s="202">
        <f t="shared" si="1"/>
        <v>0</v>
      </c>
      <c r="L19" s="15"/>
    </row>
    <row r="20" spans="2:12" ht="13.5" thickBot="1">
      <c r="B20" s="14"/>
      <c r="C20" s="981"/>
      <c r="D20" s="29">
        <v>1</v>
      </c>
      <c r="E20" s="88">
        <f>'Unit Mix'!E30+'Unit Mix'!K30</f>
        <v>0</v>
      </c>
      <c r="F20" s="83">
        <f>'Unit Mix'!F30+'Unit Mix'!L30</f>
        <v>0</v>
      </c>
      <c r="G20" s="94">
        <f>'Unit Mix'!G30+'Unit Mix'!M30</f>
        <v>0</v>
      </c>
      <c r="H20" s="201">
        <f>'Select City &amp; State'!E48</f>
        <v>136672.08540000001</v>
      </c>
      <c r="I20" s="202">
        <f t="shared" si="0"/>
        <v>0</v>
      </c>
      <c r="J20" s="203">
        <f>'Select City &amp; State'!E41</f>
        <v>239176.14939999999</v>
      </c>
      <c r="K20" s="202">
        <f t="shared" si="1"/>
        <v>0</v>
      </c>
      <c r="L20" s="15"/>
    </row>
    <row r="21" spans="2:12" ht="13.5" thickBot="1">
      <c r="B21" s="14"/>
      <c r="C21" s="981"/>
      <c r="D21" s="29">
        <v>2</v>
      </c>
      <c r="E21" s="88">
        <f>'Unit Mix'!E31+'Unit Mix'!K31</f>
        <v>0</v>
      </c>
      <c r="F21" s="83">
        <f>'Unit Mix'!F31+'Unit Mix'!L31</f>
        <v>0</v>
      </c>
      <c r="G21" s="94">
        <f>'Unit Mix'!G31+'Unit Mix'!M31</f>
        <v>0</v>
      </c>
      <c r="H21" s="201">
        <f>'Select City &amp; State'!E49</f>
        <v>166807.31049999999</v>
      </c>
      <c r="I21" s="202">
        <f t="shared" si="0"/>
        <v>0</v>
      </c>
      <c r="J21" s="203">
        <f>'Select City &amp; State'!E42</f>
        <v>291912.79359999998</v>
      </c>
      <c r="K21" s="202">
        <f t="shared" si="1"/>
        <v>0</v>
      </c>
      <c r="L21" s="15"/>
    </row>
    <row r="22" spans="2:12" ht="13.5" thickBot="1">
      <c r="B22" s="14"/>
      <c r="C22" s="981"/>
      <c r="D22" s="29">
        <v>3</v>
      </c>
      <c r="E22" s="88">
        <f>'Unit Mix'!E32+'Unit Mix'!K32</f>
        <v>0</v>
      </c>
      <c r="F22" s="83">
        <f>'Unit Mix'!F32+'Unit Mix'!L32</f>
        <v>0</v>
      </c>
      <c r="G22" s="94">
        <f>'Unit Mix'!G32+'Unit Mix'!M32</f>
        <v>0</v>
      </c>
      <c r="H22" s="201">
        <f>'Select City &amp; State'!E50</f>
        <v>205721.91140000001</v>
      </c>
      <c r="I22" s="202">
        <f t="shared" si="0"/>
        <v>0</v>
      </c>
      <c r="J22" s="203">
        <f>'Select City &amp; State'!E43</f>
        <v>360013.34490000003</v>
      </c>
      <c r="K22" s="202">
        <f t="shared" si="1"/>
        <v>0</v>
      </c>
      <c r="L22" s="15"/>
    </row>
    <row r="23" spans="2:12" ht="13.5" thickBot="1">
      <c r="B23" s="14"/>
      <c r="C23" s="981"/>
      <c r="D23" s="29">
        <v>4</v>
      </c>
      <c r="E23" s="88">
        <f>'Unit Mix'!E33+'Unit Mix'!K33</f>
        <v>0</v>
      </c>
      <c r="F23" s="83">
        <f>'Unit Mix'!F33+'Unit Mix'!L33</f>
        <v>0</v>
      </c>
      <c r="G23" s="94">
        <f>'Unit Mix'!G33+'Unit Mix'!M33</f>
        <v>0</v>
      </c>
      <c r="H23" s="201">
        <f>'Select City &amp; State'!E51</f>
        <v>244857.90539999999</v>
      </c>
      <c r="I23" s="202">
        <f t="shared" si="0"/>
        <v>0</v>
      </c>
      <c r="J23" s="203">
        <f>'Select City &amp; State'!E44</f>
        <v>428501.33439999999</v>
      </c>
      <c r="K23" s="202">
        <f t="shared" si="1"/>
        <v>0</v>
      </c>
      <c r="L23" s="15"/>
    </row>
    <row r="24" spans="2:12" ht="13.5" thickBot="1">
      <c r="B24" s="14"/>
      <c r="C24" s="981"/>
      <c r="D24" s="29">
        <v>5</v>
      </c>
      <c r="E24" s="88">
        <f>'Unit Mix'!E34+'Unit Mix'!K34</f>
        <v>0</v>
      </c>
      <c r="F24" s="83">
        <f>'Unit Mix'!F34+'Unit Mix'!L34</f>
        <v>0</v>
      </c>
      <c r="G24" s="94">
        <f>'Unit Mix'!G34+'Unit Mix'!M34</f>
        <v>0</v>
      </c>
      <c r="H24" s="201">
        <f>'Select City &amp; State'!E52</f>
        <v>270136.85279999999</v>
      </c>
      <c r="I24" s="202">
        <f t="shared" si="0"/>
        <v>0</v>
      </c>
      <c r="J24" s="203">
        <f>'Select City &amp; State'!E45</f>
        <v>472739.49239999999</v>
      </c>
      <c r="K24" s="202">
        <f t="shared" si="1"/>
        <v>0</v>
      </c>
      <c r="L24" s="15"/>
    </row>
    <row r="25" spans="2:12" ht="13.5" thickBot="1">
      <c r="B25" s="14"/>
      <c r="C25" s="981"/>
      <c r="D25" s="52">
        <v>6</v>
      </c>
      <c r="E25" s="89">
        <f>'Unit Mix'!E35+'Unit Mix'!K35</f>
        <v>0</v>
      </c>
      <c r="F25" s="86">
        <f>'Unit Mix'!F35+'Unit Mix'!L35</f>
        <v>0</v>
      </c>
      <c r="G25" s="95">
        <f>'Unit Mix'!G35+'Unit Mix'!M35</f>
        <v>0</v>
      </c>
      <c r="H25" s="204">
        <f>'Select City &amp; State'!E53</f>
        <v>294173.90970000002</v>
      </c>
      <c r="I25" s="205">
        <f t="shared" si="0"/>
        <v>0</v>
      </c>
      <c r="J25" s="206">
        <f>'Select City &amp; State'!E46</f>
        <v>514804.342</v>
      </c>
      <c r="K25" s="207">
        <f t="shared" si="1"/>
        <v>0</v>
      </c>
      <c r="L25" s="15"/>
    </row>
    <row r="26" spans="2:12" ht="13" customHeight="1" thickBot="1">
      <c r="B26" s="14"/>
      <c r="C26" s="981" t="str">
        <f>'Select City &amp; State'!C54</f>
        <v>Walkup</v>
      </c>
      <c r="D26" s="29">
        <v>0</v>
      </c>
      <c r="E26" s="90">
        <f>'Unit Mix'!E36+'Unit Mix'!K36</f>
        <v>0</v>
      </c>
      <c r="F26" s="85">
        <f>'Unit Mix'!F36+'Unit Mix'!L36</f>
        <v>0</v>
      </c>
      <c r="G26" s="96">
        <f>'Unit Mix'!G36+'Unit Mix'!M36</f>
        <v>0</v>
      </c>
      <c r="H26" s="201">
        <f>'Select City &amp; State'!E61</f>
        <v>90372.027700000006</v>
      </c>
      <c r="I26" s="202">
        <f t="shared" si="0"/>
        <v>0</v>
      </c>
      <c r="J26" s="203">
        <f>'Select City &amp; State'!E54</f>
        <v>158151.04860000001</v>
      </c>
      <c r="K26" s="202">
        <f t="shared" si="1"/>
        <v>0</v>
      </c>
      <c r="L26" s="15"/>
    </row>
    <row r="27" spans="2:12" ht="13" customHeight="1" thickBot="1">
      <c r="B27" s="14"/>
      <c r="C27" s="981"/>
      <c r="D27" s="29">
        <v>1</v>
      </c>
      <c r="E27" s="88">
        <f>'Unit Mix'!E37+'Unit Mix'!K37</f>
        <v>0</v>
      </c>
      <c r="F27" s="83">
        <f>'Unit Mix'!F37+'Unit Mix'!L37</f>
        <v>0</v>
      </c>
      <c r="G27" s="94">
        <f>'Unit Mix'!G37+'Unit Mix'!M37</f>
        <v>0</v>
      </c>
      <c r="H27" s="201">
        <f>'Select City &amp; State'!E62</f>
        <v>122671.22380000001</v>
      </c>
      <c r="I27" s="202">
        <f t="shared" si="0"/>
        <v>0</v>
      </c>
      <c r="J27" s="203">
        <f>'Select City &amp; State'!E55</f>
        <v>214674.6416</v>
      </c>
      <c r="K27" s="202">
        <f t="shared" si="1"/>
        <v>0</v>
      </c>
      <c r="L27" s="15"/>
    </row>
    <row r="28" spans="2:12" ht="13" customHeight="1" thickBot="1">
      <c r="B28" s="14"/>
      <c r="C28" s="981"/>
      <c r="D28" s="29">
        <v>2</v>
      </c>
      <c r="E28" s="88">
        <f>'Unit Mix'!E38+'Unit Mix'!K38</f>
        <v>0</v>
      </c>
      <c r="F28" s="83">
        <f>'Unit Mix'!F38+'Unit Mix'!L38</f>
        <v>0</v>
      </c>
      <c r="G28" s="94">
        <f>'Unit Mix'!G38+'Unit Mix'!M38</f>
        <v>0</v>
      </c>
      <c r="H28" s="201">
        <f>'Select City &amp; State'!E63</f>
        <v>154877.8548</v>
      </c>
      <c r="I28" s="202">
        <f t="shared" si="0"/>
        <v>0</v>
      </c>
      <c r="J28" s="203">
        <f>'Select City &amp; State'!E56</f>
        <v>271036.24589999998</v>
      </c>
      <c r="K28" s="202">
        <f t="shared" si="1"/>
        <v>0</v>
      </c>
      <c r="L28" s="15"/>
    </row>
    <row r="29" spans="2:12" ht="13" customHeight="1" thickBot="1">
      <c r="B29" s="14"/>
      <c r="C29" s="981"/>
      <c r="D29" s="29">
        <v>3</v>
      </c>
      <c r="E29" s="88">
        <f>'Unit Mix'!E39+'Unit Mix'!K39</f>
        <v>0</v>
      </c>
      <c r="F29" s="83">
        <f>'Unit Mix'!F39+'Unit Mix'!L39</f>
        <v>0</v>
      </c>
      <c r="G29" s="94">
        <f>'Unit Mix'!G39+'Unit Mix'!M39</f>
        <v>0</v>
      </c>
      <c r="H29" s="201">
        <f>'Select City &amp; State'!E64</f>
        <v>203652.60639999999</v>
      </c>
      <c r="I29" s="202">
        <f t="shared" si="0"/>
        <v>0</v>
      </c>
      <c r="J29" s="203">
        <f>'Select City &amp; State'!E57</f>
        <v>356392.0613</v>
      </c>
      <c r="K29" s="202">
        <f t="shared" si="1"/>
        <v>0</v>
      </c>
      <c r="L29" s="15"/>
    </row>
    <row r="30" spans="2:12" ht="13" customHeight="1" thickBot="1">
      <c r="B30" s="14"/>
      <c r="C30" s="981"/>
      <c r="D30" s="29">
        <v>4</v>
      </c>
      <c r="E30" s="88">
        <f>'Unit Mix'!E40+'Unit Mix'!K40</f>
        <v>0</v>
      </c>
      <c r="F30" s="83">
        <f>'Unit Mix'!F40+'Unit Mix'!L40</f>
        <v>0</v>
      </c>
      <c r="G30" s="94">
        <f>'Unit Mix'!G40+'Unit Mix'!M40</f>
        <v>0</v>
      </c>
      <c r="H30" s="201">
        <f>'Select City &amp; State'!E65</f>
        <v>251892.7579</v>
      </c>
      <c r="I30" s="202">
        <f t="shared" si="0"/>
        <v>0</v>
      </c>
      <c r="J30" s="203">
        <f>'Select City &amp; State'!E58</f>
        <v>440812.32640000002</v>
      </c>
      <c r="K30" s="202">
        <f t="shared" si="1"/>
        <v>0</v>
      </c>
      <c r="L30" s="15"/>
    </row>
    <row r="31" spans="2:12" ht="13" customHeight="1" thickBot="1">
      <c r="B31" s="14"/>
      <c r="C31" s="981"/>
      <c r="D31" s="29">
        <v>5</v>
      </c>
      <c r="E31" s="88">
        <f>'Unit Mix'!E41+'Unit Mix'!K41</f>
        <v>0</v>
      </c>
      <c r="F31" s="83">
        <f>'Unit Mix'!F41+'Unit Mix'!L41</f>
        <v>0</v>
      </c>
      <c r="G31" s="94">
        <f>'Unit Mix'!G41+'Unit Mix'!M41</f>
        <v>0</v>
      </c>
      <c r="H31" s="201">
        <f>'Select City &amp; State'!E66</f>
        <v>283458.859</v>
      </c>
      <c r="I31" s="202">
        <f t="shared" si="0"/>
        <v>0</v>
      </c>
      <c r="J31" s="203">
        <f>'Select City &amp; State'!E59</f>
        <v>496053.00329999998</v>
      </c>
      <c r="K31" s="202">
        <f t="shared" si="1"/>
        <v>0</v>
      </c>
      <c r="L31" s="15"/>
    </row>
    <row r="32" spans="2:12" ht="11.25" customHeight="1" thickBot="1">
      <c r="B32" s="14"/>
      <c r="C32" s="981"/>
      <c r="D32" s="52">
        <v>6</v>
      </c>
      <c r="E32" s="89">
        <f>'Unit Mix'!E42+'Unit Mix'!K42</f>
        <v>0</v>
      </c>
      <c r="F32" s="86">
        <f>'Unit Mix'!F42+'Unit Mix'!L42</f>
        <v>0</v>
      </c>
      <c r="G32" s="95">
        <f>'Unit Mix'!G42+'Unit Mix'!M42</f>
        <v>0</v>
      </c>
      <c r="H32" s="204">
        <f>'Select City &amp; State'!E67</f>
        <v>314549.76000000001</v>
      </c>
      <c r="I32" s="205">
        <f t="shared" si="0"/>
        <v>0</v>
      </c>
      <c r="J32" s="206">
        <f>'Select City &amp; State'!E60</f>
        <v>550462.08010000002</v>
      </c>
      <c r="K32" s="207">
        <f t="shared" si="1"/>
        <v>0</v>
      </c>
      <c r="L32" s="15"/>
    </row>
    <row r="33" spans="2:14" ht="13.5" customHeight="1" thickBot="1">
      <c r="B33" s="14"/>
      <c r="C33" s="981" t="str">
        <f>'Select City &amp; State'!C26</f>
        <v>Elevator</v>
      </c>
      <c r="D33" s="29">
        <v>0</v>
      </c>
      <c r="E33" s="90">
        <f>'Unit Mix'!E43+'Unit Mix'!K43</f>
        <v>0</v>
      </c>
      <c r="F33" s="85">
        <f>'Unit Mix'!F43+'Unit Mix'!L43</f>
        <v>0</v>
      </c>
      <c r="G33" s="96">
        <f>'Unit Mix'!G43+'Unit Mix'!M43</f>
        <v>0</v>
      </c>
      <c r="H33" s="201">
        <f>'Select City &amp; State'!E33</f>
        <v>103161.29459999999</v>
      </c>
      <c r="I33" s="202">
        <f t="shared" si="0"/>
        <v>0</v>
      </c>
      <c r="J33" s="203">
        <f>'Select City &amp; State'!E26</f>
        <v>165058.07380000001</v>
      </c>
      <c r="K33" s="202">
        <f t="shared" si="1"/>
        <v>0</v>
      </c>
      <c r="L33" s="15"/>
    </row>
    <row r="34" spans="2:14" ht="13" customHeight="1" thickBot="1">
      <c r="B34" s="14"/>
      <c r="C34" s="981"/>
      <c r="D34" s="29">
        <v>1</v>
      </c>
      <c r="E34" s="88">
        <f>'Unit Mix'!E44+'Unit Mix'!K44</f>
        <v>0</v>
      </c>
      <c r="F34" s="83">
        <f>'Unit Mix'!F44+'Unit Mix'!L44</f>
        <v>0</v>
      </c>
      <c r="G34" s="94">
        <f>'Unit Mix'!G44+'Unit Mix'!M44</f>
        <v>0</v>
      </c>
      <c r="H34" s="201">
        <f>'Select City &amp; State'!E34</f>
        <v>144425.81229999999</v>
      </c>
      <c r="I34" s="202">
        <f t="shared" si="0"/>
        <v>0</v>
      </c>
      <c r="J34" s="203">
        <f>'Select City &amp; State'!E27</f>
        <v>231081.30319999999</v>
      </c>
      <c r="K34" s="202">
        <f t="shared" si="1"/>
        <v>0</v>
      </c>
      <c r="L34" s="15"/>
    </row>
    <row r="35" spans="2:14" ht="13" customHeight="1" thickBot="1">
      <c r="B35" s="14"/>
      <c r="C35" s="981"/>
      <c r="D35" s="29">
        <v>2</v>
      </c>
      <c r="E35" s="88">
        <f>'Unit Mix'!E45+'Unit Mix'!K45</f>
        <v>0</v>
      </c>
      <c r="F35" s="83">
        <f>'Unit Mix'!F45+'Unit Mix'!L45</f>
        <v>0</v>
      </c>
      <c r="G35" s="94">
        <f>'Unit Mix'!G45+'Unit Mix'!M45</f>
        <v>0</v>
      </c>
      <c r="H35" s="201">
        <f>'Select City &amp; State'!E35</f>
        <v>185690.3302</v>
      </c>
      <c r="I35" s="202">
        <f t="shared" si="0"/>
        <v>0</v>
      </c>
      <c r="J35" s="203">
        <f>'Select City &amp; State'!E28</f>
        <v>297104.53279999999</v>
      </c>
      <c r="K35" s="202">
        <f t="shared" si="1"/>
        <v>0</v>
      </c>
      <c r="L35" s="15"/>
    </row>
    <row r="36" spans="2:14" ht="13" customHeight="1" thickBot="1">
      <c r="B36" s="14"/>
      <c r="C36" s="981"/>
      <c r="D36" s="29">
        <v>3</v>
      </c>
      <c r="E36" s="88">
        <f>'Unit Mix'!E46+'Unit Mix'!K46</f>
        <v>0</v>
      </c>
      <c r="F36" s="83">
        <f>'Unit Mix'!F46+'Unit Mix'!L46</f>
        <v>0</v>
      </c>
      <c r="G36" s="94">
        <f>'Unit Mix'!G46+'Unit Mix'!M46</f>
        <v>0</v>
      </c>
      <c r="H36" s="201">
        <f>'Select City &amp; State'!E36</f>
        <v>247587.10690000001</v>
      </c>
      <c r="I36" s="202">
        <f t="shared" si="0"/>
        <v>0</v>
      </c>
      <c r="J36" s="203">
        <f>'Select City &amp; State'!E29</f>
        <v>396139.37699999998</v>
      </c>
      <c r="K36" s="202">
        <f t="shared" si="1"/>
        <v>0</v>
      </c>
      <c r="L36" s="15"/>
    </row>
    <row r="37" spans="2:14" ht="13" customHeight="1" thickBot="1">
      <c r="B37" s="14"/>
      <c r="C37" s="981"/>
      <c r="D37" s="29">
        <v>4</v>
      </c>
      <c r="E37" s="88">
        <f>'Unit Mix'!E47+'Unit Mix'!K47</f>
        <v>0</v>
      </c>
      <c r="F37" s="83">
        <f>'Unit Mix'!F47+'Unit Mix'!L47</f>
        <v>0</v>
      </c>
      <c r="G37" s="94">
        <f>'Unit Mix'!G47+'Unit Mix'!M47</f>
        <v>0</v>
      </c>
      <c r="H37" s="201">
        <f>'Select City &amp; State'!E37</f>
        <v>309483.8836</v>
      </c>
      <c r="I37" s="202">
        <f t="shared" si="0"/>
        <v>0</v>
      </c>
      <c r="J37" s="203">
        <f>'Select City &amp; State'!E30</f>
        <v>495174.22120000003</v>
      </c>
      <c r="K37" s="202">
        <f t="shared" si="1"/>
        <v>0</v>
      </c>
      <c r="L37" s="15"/>
    </row>
    <row r="38" spans="2:14" ht="13" customHeight="1" thickBot="1">
      <c r="B38" s="14"/>
      <c r="C38" s="981"/>
      <c r="D38" s="29">
        <v>5</v>
      </c>
      <c r="E38" s="88">
        <f>'Unit Mix'!E48+'Unit Mix'!K48</f>
        <v>0</v>
      </c>
      <c r="F38" s="83">
        <f>'Unit Mix'!F48+'Unit Mix'!L48</f>
        <v>0</v>
      </c>
      <c r="G38" s="94">
        <f>'Unit Mix'!G48+'Unit Mix'!M48</f>
        <v>0</v>
      </c>
      <c r="H38" s="201">
        <f>'Select City &amp; State'!E38</f>
        <v>350748.40149999998</v>
      </c>
      <c r="I38" s="202">
        <f t="shared" si="0"/>
        <v>0</v>
      </c>
      <c r="J38" s="203">
        <f>'Select City &amp; State'!E31</f>
        <v>561197.45070000004</v>
      </c>
      <c r="K38" s="202">
        <f t="shared" si="1"/>
        <v>0</v>
      </c>
      <c r="L38" s="15"/>
    </row>
    <row r="39" spans="2:14" ht="15" customHeight="1" thickBot="1">
      <c r="B39" s="14"/>
      <c r="C39" s="981"/>
      <c r="D39" s="81">
        <v>6</v>
      </c>
      <c r="E39" s="91">
        <f>'Unit Mix'!E49+'Unit Mix'!K49</f>
        <v>0</v>
      </c>
      <c r="F39" s="84">
        <f>'Unit Mix'!F49+'Unit Mix'!L49</f>
        <v>0</v>
      </c>
      <c r="G39" s="97">
        <f>'Unit Mix'!G49+'Unit Mix'!M49</f>
        <v>0</v>
      </c>
      <c r="H39" s="208">
        <f>'Select City &amp; State'!E39</f>
        <v>392012.91930000001</v>
      </c>
      <c r="I39" s="209">
        <f t="shared" si="0"/>
        <v>0</v>
      </c>
      <c r="J39" s="210">
        <f>'Select City &amp; State'!E32</f>
        <v>627220.68019999994</v>
      </c>
      <c r="K39" s="209">
        <f t="shared" si="1"/>
        <v>0</v>
      </c>
      <c r="L39" s="15"/>
    </row>
    <row r="40" spans="2:14" ht="14">
      <c r="B40" s="14"/>
      <c r="C40" s="30"/>
      <c r="D40" s="31"/>
      <c r="E40" s="174">
        <f>SUM(E12:E39)</f>
        <v>0</v>
      </c>
      <c r="F40" s="174">
        <f>SUM(F12:F39)</f>
        <v>0</v>
      </c>
      <c r="G40" s="174">
        <f>SUM(G12:G39)</f>
        <v>0</v>
      </c>
      <c r="H40" s="102"/>
      <c r="I40" s="487">
        <f>SUM(I12:I39)</f>
        <v>0</v>
      </c>
      <c r="J40" s="102"/>
      <c r="K40" s="487">
        <f>SUM(K12:K39)</f>
        <v>0</v>
      </c>
      <c r="L40" s="15"/>
    </row>
    <row r="41" spans="2:14" ht="13">
      <c r="B41" s="14"/>
      <c r="C41" s="33"/>
      <c r="D41" s="31"/>
      <c r="E41" s="31"/>
      <c r="F41" s="31"/>
      <c r="G41" s="34"/>
      <c r="H41" s="32"/>
      <c r="I41" s="35"/>
      <c r="J41" s="32"/>
      <c r="K41" s="35"/>
      <c r="L41" s="15"/>
    </row>
    <row r="42" spans="2:14" ht="13.5" thickBot="1">
      <c r="B42" s="14"/>
      <c r="C42" s="1013" t="s">
        <v>933</v>
      </c>
      <c r="D42" s="926"/>
      <c r="E42" s="926"/>
      <c r="F42" s="926"/>
      <c r="G42" s="926"/>
      <c r="H42" s="32"/>
      <c r="I42" s="35"/>
      <c r="K42" s="1029" t="s">
        <v>154</v>
      </c>
      <c r="L42" s="15"/>
    </row>
    <row r="43" spans="2:14" ht="15.75" customHeight="1">
      <c r="B43" s="14"/>
      <c r="C43" s="1018" t="s">
        <v>508</v>
      </c>
      <c r="D43" s="1019"/>
      <c r="E43" s="1019"/>
      <c r="F43" s="1019"/>
      <c r="G43" s="1020"/>
      <c r="H43" s="488">
        <v>0</v>
      </c>
      <c r="I43" s="55"/>
      <c r="K43" s="1029"/>
      <c r="L43" s="15"/>
    </row>
    <row r="44" spans="2:14" ht="15.75" customHeight="1" thickBot="1">
      <c r="B44" s="14"/>
      <c r="C44" s="1016" t="s">
        <v>512</v>
      </c>
      <c r="D44" s="1017"/>
      <c r="E44" s="1017"/>
      <c r="F44" s="1017"/>
      <c r="G44" s="141" t="s">
        <v>28</v>
      </c>
      <c r="H44" s="41">
        <v>0</v>
      </c>
      <c r="I44" s="36" t="s">
        <v>29</v>
      </c>
      <c r="K44" s="1029"/>
      <c r="L44" s="15"/>
    </row>
    <row r="45" spans="2:14" ht="14">
      <c r="B45" s="14"/>
      <c r="C45" s="1021" t="s">
        <v>509</v>
      </c>
      <c r="D45" s="1021"/>
      <c r="E45" s="1021"/>
      <c r="F45" s="1021"/>
      <c r="G45" s="142"/>
      <c r="H45" s="8">
        <f>IF(H43-H44&lt;0,0,H43-H44)</f>
        <v>0</v>
      </c>
      <c r="I45" s="126" t="s">
        <v>94</v>
      </c>
      <c r="J45" s="173">
        <f>IF(H43=0,0,H45/H43)</f>
        <v>0</v>
      </c>
      <c r="K45" s="1029"/>
      <c r="L45" s="15"/>
    </row>
    <row r="46" spans="2:14" ht="13.5" thickBot="1">
      <c r="B46" s="14"/>
      <c r="C46" s="37"/>
      <c r="D46" s="51"/>
      <c r="E46" s="51"/>
      <c r="F46" s="51"/>
      <c r="G46" s="80"/>
      <c r="H46" s="38"/>
      <c r="I46" s="39"/>
      <c r="J46" s="38"/>
      <c r="K46" s="39"/>
      <c r="L46" s="15"/>
    </row>
    <row r="47" spans="2:14" ht="13">
      <c r="B47" s="14"/>
      <c r="H47" s="32"/>
      <c r="I47" s="35"/>
      <c r="J47" s="32"/>
      <c r="K47" s="35"/>
      <c r="L47" s="15"/>
      <c r="N47" s="26"/>
    </row>
    <row r="48" spans="2:14" ht="13.5" thickBot="1">
      <c r="B48" s="14"/>
      <c r="C48" s="1013" t="s">
        <v>934</v>
      </c>
      <c r="D48" s="926"/>
      <c r="E48" s="926"/>
      <c r="F48" s="926"/>
      <c r="H48" s="40"/>
      <c r="I48" s="35"/>
      <c r="J48" s="32"/>
      <c r="K48" s="35"/>
      <c r="L48" s="15"/>
    </row>
    <row r="49" spans="2:12" ht="15.75" customHeight="1">
      <c r="B49" s="14"/>
      <c r="C49" s="1012" t="s">
        <v>799</v>
      </c>
      <c r="D49" s="977"/>
      <c r="E49" s="977"/>
      <c r="F49" s="977"/>
      <c r="G49" s="58"/>
      <c r="H49" s="488">
        <v>0</v>
      </c>
      <c r="I49" s="35"/>
      <c r="L49" s="15"/>
    </row>
    <row r="50" spans="2:12" ht="14.5" thickBot="1">
      <c r="B50" s="14"/>
      <c r="C50" s="979" t="s">
        <v>10</v>
      </c>
      <c r="D50" s="980"/>
      <c r="E50" s="980"/>
      <c r="F50" s="980"/>
      <c r="G50" s="101"/>
      <c r="H50" s="41">
        <v>0</v>
      </c>
      <c r="I50" s="35"/>
      <c r="L50" s="15"/>
    </row>
    <row r="51" spans="2:12" ht="14">
      <c r="B51" s="14"/>
      <c r="C51" s="128" t="s">
        <v>11</v>
      </c>
      <c r="I51" s="200">
        <f>SUM(H49:H49)+SUM(H50:H50)</f>
        <v>0</v>
      </c>
      <c r="L51" s="15"/>
    </row>
    <row r="52" spans="2:12" ht="13">
      <c r="B52" s="14"/>
      <c r="G52" s="127" t="s">
        <v>97</v>
      </c>
      <c r="H52" s="32"/>
      <c r="I52" s="35"/>
      <c r="L52" s="15"/>
    </row>
    <row r="53" spans="2:12" ht="13.5" thickBot="1">
      <c r="B53" s="14"/>
      <c r="C53" s="1013" t="s">
        <v>930</v>
      </c>
      <c r="D53" s="926"/>
      <c r="E53" s="926"/>
      <c r="F53" s="56"/>
      <c r="G53" s="125" t="s">
        <v>98</v>
      </c>
      <c r="H53" s="32"/>
      <c r="I53" s="42"/>
      <c r="L53" s="15"/>
    </row>
    <row r="54" spans="2:12">
      <c r="B54" s="14"/>
      <c r="C54" s="976" t="s">
        <v>967</v>
      </c>
      <c r="D54" s="977"/>
      <c r="E54" s="977"/>
      <c r="F54" s="978"/>
      <c r="G54" s="129">
        <v>1405</v>
      </c>
      <c r="H54" s="488">
        <v>0</v>
      </c>
      <c r="L54" s="15"/>
    </row>
    <row r="55" spans="2:12">
      <c r="B55" s="14"/>
      <c r="C55" s="607" t="s">
        <v>965</v>
      </c>
      <c r="D55" s="608"/>
      <c r="E55" s="608"/>
      <c r="F55" s="609"/>
      <c r="G55" s="129">
        <v>1408</v>
      </c>
      <c r="H55" s="194">
        <v>0</v>
      </c>
      <c r="L55" s="15"/>
    </row>
    <row r="56" spans="2:12">
      <c r="B56" s="14"/>
      <c r="C56" s="976" t="s">
        <v>12</v>
      </c>
      <c r="D56" s="977"/>
      <c r="E56" s="977"/>
      <c r="F56" s="978"/>
      <c r="G56" s="129">
        <v>1408</v>
      </c>
      <c r="H56" s="194">
        <v>0</v>
      </c>
      <c r="L56" s="15"/>
    </row>
    <row r="57" spans="2:12">
      <c r="B57" s="14"/>
      <c r="C57" s="976" t="s">
        <v>13</v>
      </c>
      <c r="D57" s="977"/>
      <c r="E57" s="977"/>
      <c r="F57" s="978"/>
      <c r="G57" s="129">
        <v>1410</v>
      </c>
      <c r="H57" s="194">
        <v>0</v>
      </c>
      <c r="L57" s="15"/>
    </row>
    <row r="58" spans="2:12" ht="13">
      <c r="B58" s="14"/>
      <c r="C58" s="976" t="s">
        <v>110</v>
      </c>
      <c r="D58" s="977"/>
      <c r="E58" s="977"/>
      <c r="F58" s="978"/>
      <c r="G58" s="129">
        <v>1430</v>
      </c>
      <c r="H58" s="194">
        <v>0</v>
      </c>
      <c r="K58" s="35"/>
      <c r="L58" s="15"/>
    </row>
    <row r="59" spans="2:12" ht="13">
      <c r="B59" s="14"/>
      <c r="C59" s="976" t="s">
        <v>510</v>
      </c>
      <c r="D59" s="977"/>
      <c r="E59" s="977"/>
      <c r="F59" s="978"/>
      <c r="G59" s="129">
        <v>1440</v>
      </c>
      <c r="H59" s="194">
        <v>0</v>
      </c>
      <c r="K59" s="35"/>
      <c r="L59" s="15"/>
    </row>
    <row r="60" spans="2:12" ht="13">
      <c r="B60" s="14"/>
      <c r="C60" s="976" t="s">
        <v>8</v>
      </c>
      <c r="D60" s="977"/>
      <c r="E60" s="977"/>
      <c r="F60" s="978"/>
      <c r="G60" s="129">
        <v>1450</v>
      </c>
      <c r="H60" s="194">
        <v>0</v>
      </c>
      <c r="K60" s="35"/>
      <c r="L60" s="15"/>
    </row>
    <row r="61" spans="2:12" ht="13">
      <c r="B61" s="14"/>
      <c r="C61" s="976" t="s">
        <v>115</v>
      </c>
      <c r="D61" s="977"/>
      <c r="E61" s="977"/>
      <c r="F61" s="978"/>
      <c r="G61" s="129">
        <v>1460</v>
      </c>
      <c r="H61" s="194">
        <v>0</v>
      </c>
      <c r="K61" s="35"/>
      <c r="L61" s="15"/>
    </row>
    <row r="62" spans="2:12" ht="13.5" thickBot="1">
      <c r="B62" s="14"/>
      <c r="C62" s="976" t="s">
        <v>116</v>
      </c>
      <c r="D62" s="977"/>
      <c r="E62" s="977"/>
      <c r="F62" s="978"/>
      <c r="G62" s="129">
        <v>1460</v>
      </c>
      <c r="H62" s="194">
        <v>0</v>
      </c>
      <c r="K62" s="35"/>
      <c r="L62" s="15"/>
    </row>
    <row r="63" spans="2:12" ht="13">
      <c r="B63" s="14"/>
      <c r="C63" s="976" t="s">
        <v>114</v>
      </c>
      <c r="D63" s="977"/>
      <c r="E63" s="977"/>
      <c r="F63" s="978"/>
      <c r="G63" s="129">
        <v>1460</v>
      </c>
      <c r="H63" s="194">
        <v>0</v>
      </c>
      <c r="J63" s="233"/>
      <c r="K63" s="235"/>
      <c r="L63" s="15"/>
    </row>
    <row r="64" spans="2:12" ht="13">
      <c r="B64" s="14"/>
      <c r="C64" s="976" t="s">
        <v>113</v>
      </c>
      <c r="D64" s="977"/>
      <c r="E64" s="977"/>
      <c r="F64" s="978"/>
      <c r="G64" s="129">
        <v>1465</v>
      </c>
      <c r="H64" s="194">
        <v>0</v>
      </c>
      <c r="J64" s="1010" t="s">
        <v>935</v>
      </c>
      <c r="K64" s="1011"/>
      <c r="L64" s="15"/>
    </row>
    <row r="65" spans="2:14" ht="13">
      <c r="B65" s="14"/>
      <c r="C65" s="976" t="s">
        <v>111</v>
      </c>
      <c r="D65" s="977"/>
      <c r="E65" s="977"/>
      <c r="F65" s="978"/>
      <c r="G65" s="129">
        <v>1465</v>
      </c>
      <c r="H65" s="194">
        <v>0</v>
      </c>
      <c r="J65" s="43"/>
      <c r="K65" s="15"/>
      <c r="L65" s="15"/>
    </row>
    <row r="66" spans="2:14" ht="13">
      <c r="B66" s="14"/>
      <c r="C66" s="976" t="s">
        <v>30</v>
      </c>
      <c r="D66" s="977"/>
      <c r="E66" s="977"/>
      <c r="F66" s="978"/>
      <c r="G66" s="129">
        <v>1470</v>
      </c>
      <c r="H66" s="194">
        <v>0</v>
      </c>
      <c r="J66" s="43"/>
      <c r="K66" s="44"/>
      <c r="L66" s="15"/>
    </row>
    <row r="67" spans="2:14" ht="13">
      <c r="B67" s="14"/>
      <c r="C67" s="976" t="s">
        <v>31</v>
      </c>
      <c r="D67" s="977"/>
      <c r="E67" s="977"/>
      <c r="F67" s="978"/>
      <c r="G67" s="129">
        <v>1475</v>
      </c>
      <c r="H67" s="194">
        <v>0</v>
      </c>
      <c r="J67" s="45" t="s">
        <v>32</v>
      </c>
      <c r="K67" s="46" t="s">
        <v>33</v>
      </c>
      <c r="L67" s="15"/>
    </row>
    <row r="68" spans="2:14" ht="13">
      <c r="B68" s="14"/>
      <c r="C68" s="976" t="s">
        <v>153</v>
      </c>
      <c r="D68" s="977"/>
      <c r="E68" s="977"/>
      <c r="F68" s="978"/>
      <c r="G68" s="129">
        <v>1485</v>
      </c>
      <c r="H68" s="194">
        <v>0</v>
      </c>
      <c r="J68" s="974" t="s">
        <v>83</v>
      </c>
      <c r="K68" s="975"/>
      <c r="L68" s="15"/>
    </row>
    <row r="69" spans="2:14" ht="13">
      <c r="B69" s="14"/>
      <c r="C69" s="976" t="s">
        <v>112</v>
      </c>
      <c r="D69" s="977"/>
      <c r="E69" s="977"/>
      <c r="F69" s="978"/>
      <c r="G69" s="129">
        <v>1495</v>
      </c>
      <c r="H69" s="194">
        <v>0</v>
      </c>
      <c r="J69" s="1022" t="s">
        <v>84</v>
      </c>
      <c r="K69" s="1023"/>
      <c r="L69" s="15"/>
    </row>
    <row r="70" spans="2:14" ht="14.5" thickBot="1">
      <c r="B70" s="14"/>
      <c r="C70" s="976" t="s">
        <v>973</v>
      </c>
      <c r="D70" s="977"/>
      <c r="E70" s="977"/>
      <c r="F70" s="978"/>
      <c r="G70" s="129">
        <v>1496</v>
      </c>
      <c r="H70" s="41">
        <v>0</v>
      </c>
      <c r="J70" s="1022" t="s">
        <v>84</v>
      </c>
      <c r="K70" s="1023"/>
      <c r="L70" s="15"/>
    </row>
    <row r="71" spans="2:14" ht="13">
      <c r="B71" s="14"/>
      <c r="C71" s="130" t="s">
        <v>7</v>
      </c>
      <c r="D71" s="56"/>
      <c r="E71" s="56"/>
      <c r="F71" s="56"/>
      <c r="G71" s="56"/>
      <c r="I71" s="199">
        <f>(SUM(H54:H70))</f>
        <v>0</v>
      </c>
      <c r="J71" s="47" t="s">
        <v>34</v>
      </c>
      <c r="K71" s="48">
        <f>I51-I71</f>
        <v>0</v>
      </c>
      <c r="L71" s="15"/>
    </row>
    <row r="72" spans="2:14">
      <c r="B72" s="14"/>
      <c r="C72" s="131"/>
      <c r="D72" s="56"/>
      <c r="E72" s="56"/>
      <c r="F72" s="56"/>
      <c r="G72" s="56"/>
      <c r="J72" s="970" t="str">
        <f>IF(K71&gt;5,"Error: Total Sources, Step 7, do not = Total Uses, Step 8.",IF(K71&lt;-5,"Error: Total Sources, Step 7 
do not = Total Uses, Step 8.","Okay: Sources = Uses"))</f>
        <v>Okay: Sources = Uses</v>
      </c>
      <c r="K72" s="971"/>
      <c r="L72" s="15"/>
    </row>
    <row r="73" spans="2:14" ht="13">
      <c r="B73" s="14"/>
      <c r="C73" s="482" t="s">
        <v>102</v>
      </c>
      <c r="D73" s="56"/>
      <c r="E73" s="56"/>
      <c r="F73" s="56"/>
      <c r="G73" s="131"/>
      <c r="H73" s="49"/>
      <c r="J73" s="972"/>
      <c r="K73" s="971"/>
      <c r="L73" s="15"/>
    </row>
    <row r="74" spans="2:14">
      <c r="B74" s="14"/>
      <c r="C74" s="1001" t="s">
        <v>159</v>
      </c>
      <c r="D74" s="1002"/>
      <c r="E74" s="1002"/>
      <c r="F74" s="926"/>
      <c r="G74" s="926"/>
      <c r="H74" s="195">
        <f>H68</f>
        <v>0</v>
      </c>
      <c r="I74" s="32"/>
      <c r="J74" s="964" t="s">
        <v>60</v>
      </c>
      <c r="K74" s="965"/>
      <c r="L74" s="15"/>
      <c r="N74" s="125"/>
    </row>
    <row r="75" spans="2:14" ht="13.5" thickBot="1">
      <c r="B75" s="14"/>
      <c r="C75" s="1009" t="s">
        <v>942</v>
      </c>
      <c r="D75" s="926"/>
      <c r="E75" s="926"/>
      <c r="F75" s="926"/>
      <c r="G75" s="183" t="s">
        <v>160</v>
      </c>
      <c r="H75" s="177">
        <f>J45</f>
        <v>0</v>
      </c>
      <c r="I75" s="104"/>
      <c r="J75" s="966"/>
      <c r="K75" s="967"/>
      <c r="L75" s="15"/>
      <c r="N75" s="125"/>
    </row>
    <row r="76" spans="2:14" ht="13.5" customHeight="1">
      <c r="B76" s="14"/>
      <c r="C76" s="1007" t="s">
        <v>511</v>
      </c>
      <c r="D76" s="987"/>
      <c r="E76" s="987"/>
      <c r="F76" s="987"/>
      <c r="G76" s="987"/>
      <c r="H76" s="196">
        <f>H74*H75</f>
        <v>0</v>
      </c>
      <c r="J76" s="50"/>
      <c r="L76" s="15"/>
    </row>
    <row r="77" spans="2:14" ht="13" thickBot="1">
      <c r="B77" s="14"/>
      <c r="C77" s="56"/>
      <c r="D77" s="56"/>
      <c r="E77" s="56"/>
      <c r="F77" s="56"/>
      <c r="G77" s="56"/>
      <c r="I77" s="1014" t="str">
        <f>IF(H78-H60&gt;0,"Error: Step 8 amt may not exceed amt. in BLI 1450","")</f>
        <v/>
      </c>
      <c r="L77" s="15"/>
      <c r="N77" s="125"/>
    </row>
    <row r="78" spans="2:14" ht="15" thickBot="1">
      <c r="B78" s="14"/>
      <c r="C78" s="1008" t="s">
        <v>937</v>
      </c>
      <c r="D78" s="978"/>
      <c r="E78" s="978"/>
      <c r="F78" s="978"/>
      <c r="G78" s="132"/>
      <c r="H78" s="489">
        <v>0</v>
      </c>
      <c r="I78" s="1015"/>
      <c r="J78" s="968" t="s">
        <v>938</v>
      </c>
      <c r="K78" s="968"/>
      <c r="L78" s="15"/>
      <c r="N78" s="125"/>
    </row>
    <row r="79" spans="2:14" ht="15" customHeight="1">
      <c r="B79" s="14"/>
      <c r="C79" s="133"/>
      <c r="D79" s="56"/>
      <c r="E79" s="56"/>
      <c r="F79" s="56"/>
      <c r="G79" s="56"/>
      <c r="I79" s="1015"/>
      <c r="J79" s="982" t="s">
        <v>62</v>
      </c>
      <c r="K79" s="982"/>
      <c r="L79" s="15"/>
    </row>
    <row r="80" spans="2:14" ht="14">
      <c r="B80" s="14"/>
      <c r="C80" s="1005" t="s">
        <v>61</v>
      </c>
      <c r="D80" s="1006"/>
      <c r="E80" s="1006"/>
      <c r="F80" s="1006"/>
      <c r="G80" s="133"/>
      <c r="H80" s="197">
        <f>IF(AND(H54&gt;0,H55&gt;0),"Both CN and HOPE VI?",H54+H55)</f>
        <v>0</v>
      </c>
      <c r="J80" s="969" t="s">
        <v>35</v>
      </c>
      <c r="K80" s="969"/>
      <c r="L80" s="15"/>
    </row>
    <row r="81" spans="2:14" ht="14">
      <c r="B81" s="14"/>
      <c r="C81" s="1004" t="s">
        <v>104</v>
      </c>
      <c r="D81" s="926"/>
      <c r="E81" s="926"/>
      <c r="F81" s="926"/>
      <c r="G81" s="926"/>
      <c r="H81" s="4"/>
      <c r="I81" s="174">
        <f>IFERROR(-(H76+H78+H80),0)</f>
        <v>0</v>
      </c>
      <c r="J81" s="969" t="s">
        <v>15</v>
      </c>
      <c r="K81" s="969"/>
      <c r="L81" s="15"/>
    </row>
    <row r="82" spans="2:14" ht="14.5" thickBot="1">
      <c r="B82" s="14"/>
      <c r="C82" s="1003" t="s">
        <v>513</v>
      </c>
      <c r="D82" s="926"/>
      <c r="E82" s="926"/>
      <c r="F82" s="926"/>
      <c r="G82" s="926"/>
      <c r="I82" s="198">
        <f>I71+I81</f>
        <v>0</v>
      </c>
      <c r="J82" s="988" t="s">
        <v>16</v>
      </c>
      <c r="K82" s="988"/>
      <c r="L82" s="15"/>
      <c r="N82" s="988"/>
    </row>
    <row r="83" spans="2:14" ht="13">
      <c r="B83" s="14"/>
      <c r="C83" s="134"/>
      <c r="D83" s="56"/>
      <c r="E83" s="56"/>
      <c r="F83" s="56"/>
      <c r="G83" s="56"/>
      <c r="I83" s="199"/>
      <c r="J83" s="994" t="str">
        <f>IF(I84="","No PH units (Step 2)",I82/I84)</f>
        <v>No PH units (Step 2)</v>
      </c>
      <c r="K83" s="995"/>
      <c r="L83" s="15"/>
      <c r="N83" s="988"/>
    </row>
    <row r="84" spans="2:14" ht="14.5" thickBot="1">
      <c r="B84" s="14"/>
      <c r="C84" s="998" t="s">
        <v>944</v>
      </c>
      <c r="D84" s="999"/>
      <c r="E84" s="999"/>
      <c r="F84" s="999"/>
      <c r="G84" s="56"/>
      <c r="I84" s="198" t="str">
        <f>IF(K40=0,"",K40)</f>
        <v/>
      </c>
      <c r="J84" s="996"/>
      <c r="K84" s="997"/>
      <c r="L84" s="15"/>
      <c r="N84" s="986"/>
    </row>
    <row r="85" spans="2:14" ht="13" thickBot="1">
      <c r="B85" s="14"/>
      <c r="C85" s="135"/>
      <c r="D85" s="135"/>
      <c r="E85" s="135"/>
      <c r="F85" s="135"/>
      <c r="G85" s="135"/>
      <c r="H85" s="51"/>
      <c r="I85" s="51"/>
      <c r="J85" s="51"/>
      <c r="K85" s="51"/>
      <c r="L85" s="15"/>
      <c r="N85" s="986"/>
    </row>
    <row r="86" spans="2:14">
      <c r="B86" s="14"/>
      <c r="C86" s="56"/>
      <c r="D86" s="56"/>
      <c r="E86" s="56"/>
      <c r="F86" s="56"/>
      <c r="G86" s="56"/>
      <c r="K86" s="33"/>
      <c r="L86" s="15"/>
      <c r="N86" s="987"/>
    </row>
    <row r="87" spans="2:14" ht="13">
      <c r="B87" s="14"/>
      <c r="C87" s="1000" t="s">
        <v>64</v>
      </c>
      <c r="D87" s="999"/>
      <c r="E87" s="999"/>
      <c r="F87" s="999"/>
      <c r="G87" s="133"/>
      <c r="J87" s="982" t="s">
        <v>63</v>
      </c>
      <c r="K87" s="982"/>
      <c r="L87" s="15"/>
    </row>
    <row r="88" spans="2:14">
      <c r="B88" s="14"/>
      <c r="C88" s="1001" t="str">
        <f>C62</f>
        <v>Dwelling Structures, New Const (w/OH+P, finish landscape + on-site util's)</v>
      </c>
      <c r="D88" s="1002"/>
      <c r="E88" s="1002"/>
      <c r="F88" s="926"/>
      <c r="G88" s="125">
        <v>1460</v>
      </c>
      <c r="I88" s="196">
        <f>H62</f>
        <v>0</v>
      </c>
      <c r="J88" s="988" t="s">
        <v>36</v>
      </c>
      <c r="K88" s="988"/>
      <c r="L88" s="15"/>
      <c r="N88" s="985"/>
    </row>
    <row r="89" spans="2:14" ht="14">
      <c r="B89" s="14"/>
      <c r="C89" s="1002" t="s">
        <v>103</v>
      </c>
      <c r="D89" s="1002"/>
      <c r="E89" s="1002"/>
      <c r="F89" s="926"/>
      <c r="G89" s="125">
        <v>1465</v>
      </c>
      <c r="I89" s="174">
        <f>H64</f>
        <v>0</v>
      </c>
      <c r="J89" s="993" t="s">
        <v>14</v>
      </c>
      <c r="K89" s="993"/>
      <c r="L89" s="15"/>
      <c r="N89" s="985"/>
    </row>
    <row r="90" spans="2:14" ht="14.5" thickBot="1">
      <c r="B90" s="14"/>
      <c r="C90" s="482" t="s">
        <v>37</v>
      </c>
      <c r="D90" s="56"/>
      <c r="E90" s="56"/>
      <c r="F90" s="56"/>
      <c r="G90" s="56"/>
      <c r="I90" s="198">
        <f>SUM(I88:I89)</f>
        <v>0</v>
      </c>
      <c r="J90" s="988" t="s">
        <v>17</v>
      </c>
      <c r="K90" s="988"/>
      <c r="L90" s="15"/>
      <c r="N90" s="983"/>
    </row>
    <row r="91" spans="2:14" ht="13">
      <c r="B91" s="14"/>
      <c r="C91" s="128"/>
      <c r="D91" s="56"/>
      <c r="E91" s="56"/>
      <c r="F91" s="56"/>
      <c r="G91" s="56"/>
      <c r="I91" s="102"/>
      <c r="J91" s="989" t="str">
        <f>IF(I92="",IF(I84="","No PH units (Step 2)","NA (rehab/acq only)"),I90/I92)</f>
        <v>No PH units (Step 2)</v>
      </c>
      <c r="K91" s="990"/>
      <c r="L91" s="15"/>
      <c r="N91" s="983"/>
    </row>
    <row r="92" spans="2:14" ht="14.5" thickBot="1">
      <c r="B92" s="14"/>
      <c r="C92" s="998" t="s">
        <v>943</v>
      </c>
      <c r="D92" s="999"/>
      <c r="E92" s="999"/>
      <c r="F92" s="999"/>
      <c r="G92" s="56"/>
      <c r="I92" s="103" t="str">
        <f>IF(I40=0,"",I40)</f>
        <v/>
      </c>
      <c r="J92" s="991"/>
      <c r="K92" s="992"/>
      <c r="L92" s="15"/>
      <c r="N92" s="983"/>
    </row>
    <row r="93" spans="2:14" ht="13" thickBot="1">
      <c r="B93" s="16"/>
      <c r="C93" s="136"/>
      <c r="D93" s="135"/>
      <c r="E93" s="135"/>
      <c r="F93" s="135"/>
      <c r="G93" s="135"/>
      <c r="H93" s="51"/>
      <c r="I93" s="51"/>
      <c r="J93" s="51"/>
      <c r="K93" s="51"/>
      <c r="L93" s="17"/>
      <c r="N93" s="984"/>
    </row>
    <row r="94" spans="2:14">
      <c r="G94" s="226"/>
      <c r="L94" s="227" t="s">
        <v>1164</v>
      </c>
    </row>
  </sheetData>
  <sheetProtection algorithmName="SHA-512" hashValue="6CYdXbB/YSNMvfsyb0B9dr6Owfx9aJEdCXZFed5nyYGvuNIriwq7pauxI06t3qy9a2ZPfnpMoE3I+wjW2JyBwQ==" saltValue="2ANyGPSNPctUlJv/AAML4g==" spinCount="100000" sheet="1" objects="1" scenarios="1"/>
  <mergeCells count="70">
    <mergeCell ref="J69:K69"/>
    <mergeCell ref="J81:K81"/>
    <mergeCell ref="J82:K82"/>
    <mergeCell ref="C3:K3"/>
    <mergeCell ref="C48:F48"/>
    <mergeCell ref="J10:K10"/>
    <mergeCell ref="C7:K7"/>
    <mergeCell ref="C10:G10"/>
    <mergeCell ref="H10:I10"/>
    <mergeCell ref="C12:C18"/>
    <mergeCell ref="K42:K45"/>
    <mergeCell ref="C33:C39"/>
    <mergeCell ref="C19:C25"/>
    <mergeCell ref="C5:K5"/>
    <mergeCell ref="J70:K70"/>
    <mergeCell ref="C70:F70"/>
    <mergeCell ref="I77:I79"/>
    <mergeCell ref="C42:G42"/>
    <mergeCell ref="C44:F44"/>
    <mergeCell ref="C43:G43"/>
    <mergeCell ref="C45:F45"/>
    <mergeCell ref="C69:F69"/>
    <mergeCell ref="J64:K64"/>
    <mergeCell ref="C64:F64"/>
    <mergeCell ref="C49:F49"/>
    <mergeCell ref="C53:E53"/>
    <mergeCell ref="C54:F54"/>
    <mergeCell ref="C58:F58"/>
    <mergeCell ref="C59:F59"/>
    <mergeCell ref="C62:F62"/>
    <mergeCell ref="C63:F63"/>
    <mergeCell ref="C57:F57"/>
    <mergeCell ref="C84:F84"/>
    <mergeCell ref="C82:G82"/>
    <mergeCell ref="C81:G81"/>
    <mergeCell ref="C74:G74"/>
    <mergeCell ref="C80:F80"/>
    <mergeCell ref="C76:G76"/>
    <mergeCell ref="C78:F78"/>
    <mergeCell ref="C75:F75"/>
    <mergeCell ref="C92:F92"/>
    <mergeCell ref="J90:K90"/>
    <mergeCell ref="C87:F87"/>
    <mergeCell ref="J88:K88"/>
    <mergeCell ref="C88:F88"/>
    <mergeCell ref="C89:F89"/>
    <mergeCell ref="N90:N93"/>
    <mergeCell ref="N88:N89"/>
    <mergeCell ref="N84:N86"/>
    <mergeCell ref="N82:N83"/>
    <mergeCell ref="J91:K92"/>
    <mergeCell ref="J89:K89"/>
    <mergeCell ref="J87:K87"/>
    <mergeCell ref="J83:K84"/>
    <mergeCell ref="J74:K75"/>
    <mergeCell ref="J78:K78"/>
    <mergeCell ref="J80:K80"/>
    <mergeCell ref="J72:K73"/>
    <mergeCell ref="C8:F8"/>
    <mergeCell ref="J68:K68"/>
    <mergeCell ref="C65:F65"/>
    <mergeCell ref="C66:F66"/>
    <mergeCell ref="C67:F67"/>
    <mergeCell ref="C56:F56"/>
    <mergeCell ref="C68:F68"/>
    <mergeCell ref="C61:F61"/>
    <mergeCell ref="C60:F60"/>
    <mergeCell ref="C50:F50"/>
    <mergeCell ref="C26:C32"/>
    <mergeCell ref="J79:K79"/>
  </mergeCells>
  <phoneticPr fontId="0" type="noConversion"/>
  <conditionalFormatting sqref="I71">
    <cfRule type="cellIs" dxfId="6" priority="4" stopIfTrue="1" operator="greaterThan">
      <formula>$I$51+5</formula>
    </cfRule>
    <cfRule type="cellIs" dxfId="5" priority="5" stopIfTrue="1" operator="lessThan">
      <formula>$I$51-5</formula>
    </cfRule>
  </conditionalFormatting>
  <conditionalFormatting sqref="I77:I79">
    <cfRule type="cellIs" dxfId="4" priority="2" stopIfTrue="1" operator="notEqual">
      <formula>0</formula>
    </cfRule>
  </conditionalFormatting>
  <conditionalFormatting sqref="J72:K73">
    <cfRule type="cellIs" dxfId="3" priority="6" stopIfTrue="1" operator="notEqual">
      <formula>"Okay: Sources = Uses"</formula>
    </cfRule>
  </conditionalFormatting>
  <conditionalFormatting sqref="J83:K84 J91:K92">
    <cfRule type="cellIs" dxfId="2" priority="7" stopIfTrue="1" operator="greaterThan">
      <formula>1.005</formula>
    </cfRule>
  </conditionalFormatting>
  <conditionalFormatting sqref="K71">
    <cfRule type="cellIs" dxfId="1" priority="3" stopIfTrue="1" operator="notBetween">
      <formula>-5</formula>
      <formula>5</formula>
    </cfRule>
  </conditionalFormatting>
  <hyperlinks>
    <hyperlink ref="C8" r:id="rId1" xr:uid="{00000000-0004-0000-0400-000000000000}"/>
  </hyperlinks>
  <printOptions horizontalCentered="1"/>
  <pageMargins left="0.25" right="0.25" top="0.25" bottom="0.5" header="0.25" footer="0.25"/>
  <pageSetup scale="58"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35"/>
  <sheetViews>
    <sheetView zoomScaleNormal="100" workbookViewId="0">
      <selection activeCell="J29" sqref="J29"/>
    </sheetView>
  </sheetViews>
  <sheetFormatPr defaultRowHeight="15.5"/>
  <cols>
    <col min="1" max="1" width="3.1796875" customWidth="1"/>
    <col min="2" max="2" width="90.7265625" style="546" customWidth="1"/>
    <col min="3" max="3" width="3.7265625" customWidth="1"/>
    <col min="4" max="4" width="3" customWidth="1"/>
  </cols>
  <sheetData>
    <row r="1" spans="1:3">
      <c r="A1" s="491"/>
      <c r="B1" s="636"/>
      <c r="C1" s="494"/>
    </row>
    <row r="2" spans="1:3">
      <c r="A2" s="14"/>
      <c r="B2" s="230" t="s">
        <v>846</v>
      </c>
      <c r="C2" s="15"/>
    </row>
    <row r="3" spans="1:3">
      <c r="A3" s="14"/>
      <c r="C3" s="15"/>
    </row>
    <row r="4" spans="1:3" ht="25">
      <c r="A4" s="14"/>
      <c r="B4" s="744" t="s">
        <v>945</v>
      </c>
      <c r="C4" s="15"/>
    </row>
    <row r="5" spans="1:3" ht="12.5">
      <c r="A5" s="14"/>
      <c r="B5" s="744"/>
      <c r="C5" s="15"/>
    </row>
    <row r="6" spans="1:3" ht="25">
      <c r="A6" s="14"/>
      <c r="B6" s="744" t="s">
        <v>946</v>
      </c>
      <c r="C6" s="15"/>
    </row>
    <row r="7" spans="1:3" ht="12.5">
      <c r="A7" s="14"/>
      <c r="B7" s="744"/>
      <c r="C7" s="15"/>
    </row>
    <row r="8" spans="1:3" ht="25">
      <c r="A8" s="14"/>
      <c r="B8" s="744" t="s">
        <v>960</v>
      </c>
      <c r="C8" s="15"/>
    </row>
    <row r="9" spans="1:3" ht="12.5">
      <c r="A9" s="14"/>
      <c r="B9" s="744"/>
      <c r="C9" s="15"/>
    </row>
    <row r="10" spans="1:3" ht="20.25" customHeight="1">
      <c r="A10" s="14"/>
      <c r="B10" s="744" t="s">
        <v>961</v>
      </c>
      <c r="C10" s="15"/>
    </row>
    <row r="11" spans="1:3" ht="12.5">
      <c r="A11" s="14"/>
      <c r="B11" s="744"/>
      <c r="C11" s="15"/>
    </row>
    <row r="12" spans="1:3" ht="25">
      <c r="A12" s="14"/>
      <c r="B12" s="744" t="s">
        <v>962</v>
      </c>
      <c r="C12" s="15"/>
    </row>
    <row r="13" spans="1:3" ht="12.5">
      <c r="A13" s="14"/>
      <c r="B13" s="744"/>
      <c r="C13" s="15"/>
    </row>
    <row r="14" spans="1:3" ht="25">
      <c r="A14" s="14"/>
      <c r="B14" s="744" t="s">
        <v>892</v>
      </c>
      <c r="C14" s="15"/>
    </row>
    <row r="15" spans="1:3" ht="12.5">
      <c r="A15" s="14"/>
      <c r="B15" s="744"/>
      <c r="C15" s="15"/>
    </row>
    <row r="16" spans="1:3" ht="12.5">
      <c r="A16" s="14"/>
      <c r="B16" s="744" t="s">
        <v>847</v>
      </c>
      <c r="C16" s="15"/>
    </row>
    <row r="17" spans="1:3" ht="12.5">
      <c r="A17" s="14"/>
      <c r="B17" s="744"/>
      <c r="C17" s="15"/>
    </row>
    <row r="18" spans="1:3" ht="12.5">
      <c r="A18" s="14"/>
      <c r="B18" s="744" t="s">
        <v>848</v>
      </c>
      <c r="C18" s="15"/>
    </row>
    <row r="19" spans="1:3" ht="12.5">
      <c r="A19" s="14"/>
      <c r="B19" s="744"/>
      <c r="C19" s="15"/>
    </row>
    <row r="20" spans="1:3" ht="25">
      <c r="A20" s="14"/>
      <c r="B20" s="744" t="s">
        <v>963</v>
      </c>
      <c r="C20" s="15"/>
    </row>
    <row r="21" spans="1:3" ht="12.5">
      <c r="A21" s="14"/>
      <c r="B21" s="744"/>
      <c r="C21" s="15"/>
    </row>
    <row r="22" spans="1:3" ht="25">
      <c r="A22" s="14"/>
      <c r="B22" s="744" t="s">
        <v>849</v>
      </c>
      <c r="C22" s="15"/>
    </row>
    <row r="23" spans="1:3" ht="12.5">
      <c r="A23" s="14"/>
      <c r="B23" s="744"/>
      <c r="C23" s="15"/>
    </row>
    <row r="24" spans="1:3" ht="12.5">
      <c r="A24" s="14"/>
      <c r="B24" s="744" t="s">
        <v>851</v>
      </c>
      <c r="C24" s="15"/>
    </row>
    <row r="25" spans="1:3" ht="12.5">
      <c r="A25" s="14"/>
      <c r="B25" s="744"/>
      <c r="C25" s="15"/>
    </row>
    <row r="26" spans="1:3" ht="12.5">
      <c r="A26" s="14"/>
      <c r="B26" s="744" t="s">
        <v>850</v>
      </c>
      <c r="C26" s="15"/>
    </row>
    <row r="27" spans="1:3" ht="12.5">
      <c r="A27" s="14"/>
      <c r="B27" s="744"/>
      <c r="C27" s="15"/>
    </row>
    <row r="28" spans="1:3" ht="12.5">
      <c r="A28" s="14"/>
      <c r="B28" s="744" t="s">
        <v>893</v>
      </c>
      <c r="C28" s="15"/>
    </row>
    <row r="29" spans="1:3" ht="16" thickBot="1">
      <c r="A29" s="16"/>
      <c r="B29" s="689"/>
      <c r="C29" s="17"/>
    </row>
    <row r="30" spans="1:3">
      <c r="B30" s="547"/>
      <c r="C30" s="183" t="s">
        <v>1164</v>
      </c>
    </row>
    <row r="31" spans="1:3">
      <c r="B31" s="547"/>
    </row>
    <row r="32" spans="1:3">
      <c r="B32" s="547"/>
    </row>
    <row r="33" spans="2:2">
      <c r="B33" s="547"/>
    </row>
    <row r="34" spans="2:2">
      <c r="B34" s="547"/>
    </row>
    <row r="35" spans="2:2">
      <c r="B35" s="547"/>
    </row>
  </sheetData>
  <sheetProtection algorithmName="SHA-512" hashValue="dWejiB3AE+MVi7gwZDKYCFXh7IPaRJ09iIrf802KOb93VJJ/G15QoFSShJhIdHUPGWy+Y5Taw5eT9cmiIbo/xg==" saltValue="o/Ifio7Q5gaoksO/DRrw/A==" spinCount="100000" sheet="1" objects="1" scenarios="1"/>
  <pageMargins left="0.7" right="0.7" top="0.75" bottom="0.75" header="0.3" footer="0.3"/>
  <pageSetup scale="9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120"/>
  <sheetViews>
    <sheetView showGridLines="0" zoomScaleNormal="100" workbookViewId="0">
      <selection activeCell="L41" sqref="L41"/>
    </sheetView>
  </sheetViews>
  <sheetFormatPr defaultRowHeight="12.5"/>
  <cols>
    <col min="1" max="2" width="2.7265625" customWidth="1"/>
    <col min="3" max="3" width="42.7265625" style="171" customWidth="1"/>
    <col min="4" max="4" width="14.7265625" style="159" customWidth="1"/>
    <col min="5" max="8" width="20.81640625" style="172" customWidth="1"/>
    <col min="9" max="9" width="2.7265625" customWidth="1"/>
    <col min="10" max="10" width="2.54296875" customWidth="1"/>
    <col min="11" max="11" width="16.453125" customWidth="1"/>
    <col min="12" max="12" width="16.81640625" customWidth="1"/>
    <col min="13" max="13" width="2.54296875" customWidth="1"/>
    <col min="14" max="17" width="11.54296875" customWidth="1"/>
    <col min="18" max="18" width="14.81640625" customWidth="1"/>
  </cols>
  <sheetData>
    <row r="1" spans="2:9" s="1" customFormat="1" ht="13" thickBot="1">
      <c r="C1" s="21"/>
      <c r="D1" s="21"/>
      <c r="E1" s="21"/>
      <c r="F1" s="21"/>
      <c r="G1" s="21"/>
      <c r="H1" s="21"/>
    </row>
    <row r="2" spans="2:9" s="1" customFormat="1" ht="20.5" customHeight="1">
      <c r="B2" s="593"/>
      <c r="C2" s="1031" t="s">
        <v>548</v>
      </c>
      <c r="D2" s="1031"/>
      <c r="E2" s="1031"/>
      <c r="F2" s="1031"/>
      <c r="G2" s="1031"/>
      <c r="H2" s="1031"/>
      <c r="I2" s="594"/>
    </row>
    <row r="3" spans="2:9" s="1" customFormat="1" ht="15.5">
      <c r="B3" s="12"/>
      <c r="C3" s="1035" t="s">
        <v>536</v>
      </c>
      <c r="D3" s="1035"/>
      <c r="E3" s="1035"/>
      <c r="F3" s="1035"/>
      <c r="G3" s="1035"/>
      <c r="H3" s="1035"/>
      <c r="I3" s="13"/>
    </row>
    <row r="4" spans="2:9" s="1" customFormat="1" ht="16" thickBot="1">
      <c r="B4" s="12"/>
      <c r="C4" s="230"/>
      <c r="D4" s="230"/>
      <c r="E4" s="230"/>
      <c r="F4" s="230"/>
      <c r="G4" s="230"/>
      <c r="H4" s="230"/>
      <c r="I4" s="13"/>
    </row>
    <row r="5" spans="2:9" s="1" customFormat="1" ht="16.149999999999999" customHeight="1" thickBot="1">
      <c r="B5" s="12"/>
      <c r="C5" s="231" t="s">
        <v>544</v>
      </c>
      <c r="D5" s="1032" t="str">
        <f>'Unit Mix'!G6</f>
        <v>Housing Authority of Sample City</v>
      </c>
      <c r="E5" s="1033"/>
      <c r="F5" s="1033"/>
      <c r="G5" s="1033"/>
      <c r="H5" s="1034"/>
      <c r="I5" s="13"/>
    </row>
    <row r="6" spans="2:9" s="1" customFormat="1" ht="16.149999999999999" customHeight="1" thickBot="1">
      <c r="B6" s="12"/>
      <c r="C6" s="231" t="s">
        <v>542</v>
      </c>
      <c r="D6" s="1032" t="str">
        <f>'Unit Mix'!G7</f>
        <v>Sample Grant Name</v>
      </c>
      <c r="E6" s="1033"/>
      <c r="F6" s="1033"/>
      <c r="G6" s="1033"/>
      <c r="H6" s="1034"/>
      <c r="I6" s="13"/>
    </row>
    <row r="7" spans="2:9" s="1" customFormat="1" ht="16.149999999999999" customHeight="1" thickBot="1">
      <c r="B7" s="12"/>
      <c r="C7" s="231" t="s">
        <v>540</v>
      </c>
      <c r="D7" s="1032" t="str">
        <f>'Unit Mix'!G8</f>
        <v>Sample Mixed-Finance Development or Sample Phase</v>
      </c>
      <c r="E7" s="1033"/>
      <c r="F7" s="1033"/>
      <c r="G7" s="1033"/>
      <c r="H7" s="1034"/>
      <c r="I7" s="13"/>
    </row>
    <row r="8" spans="2:9" s="1" customFormat="1" ht="16.149999999999999" customHeight="1" thickBot="1">
      <c r="B8" s="12"/>
      <c r="C8" s="231" t="s">
        <v>541</v>
      </c>
      <c r="D8" s="1032" t="str">
        <f>'Unit Mix'!G9</f>
        <v>[enter the new AMP-format development number]</v>
      </c>
      <c r="E8" s="1033"/>
      <c r="F8" s="1033"/>
      <c r="G8" s="1033"/>
      <c r="H8" s="1034"/>
      <c r="I8" s="13"/>
    </row>
    <row r="9" spans="2:9" s="1" customFormat="1" ht="9.25" customHeight="1">
      <c r="B9" s="12"/>
      <c r="C9" s="4"/>
      <c r="D9" s="4"/>
      <c r="E9"/>
      <c r="F9"/>
      <c r="G9"/>
      <c r="H9"/>
      <c r="I9" s="13"/>
    </row>
    <row r="10" spans="2:9" s="1" customFormat="1" ht="12" customHeight="1">
      <c r="B10" s="12"/>
      <c r="C10" s="4"/>
      <c r="D10" s="151"/>
      <c r="E10" s="152"/>
      <c r="F10" s="152"/>
      <c r="G10" s="152"/>
      <c r="H10" s="154"/>
      <c r="I10" s="13"/>
    </row>
    <row r="11" spans="2:9" s="1" customFormat="1" ht="13.5" thickBot="1">
      <c r="B11" s="12"/>
      <c r="C11" s="153" t="s">
        <v>117</v>
      </c>
      <c r="D11" s="159" t="s">
        <v>118</v>
      </c>
      <c r="E11" s="154" t="s">
        <v>119</v>
      </c>
      <c r="F11" s="154" t="s">
        <v>120</v>
      </c>
      <c r="G11" s="154" t="s">
        <v>121</v>
      </c>
      <c r="H11" s="155" t="s">
        <v>42</v>
      </c>
      <c r="I11" s="13"/>
    </row>
    <row r="12" spans="2:9" ht="13.5" thickTop="1" thickBot="1">
      <c r="B12" s="14"/>
      <c r="C12" s="561" t="s">
        <v>803</v>
      </c>
      <c r="D12" s="566"/>
      <c r="E12" s="568">
        <v>0</v>
      </c>
      <c r="F12" s="736"/>
      <c r="G12" s="736"/>
      <c r="H12" s="737">
        <f t="shared" ref="H12:H25" si="0">SUM(E12:G12)</f>
        <v>0</v>
      </c>
      <c r="I12" s="15"/>
    </row>
    <row r="13" spans="2:9" ht="13.5" thickTop="1" thickBot="1">
      <c r="B13" s="14"/>
      <c r="C13" s="561" t="s">
        <v>852</v>
      </c>
      <c r="D13" s="566"/>
      <c r="E13" s="568">
        <v>0</v>
      </c>
      <c r="F13" s="734"/>
      <c r="G13" s="734"/>
      <c r="H13" s="737">
        <f t="shared" si="0"/>
        <v>0</v>
      </c>
      <c r="I13" s="15"/>
    </row>
    <row r="14" spans="2:9" ht="13.5" thickTop="1" thickBot="1">
      <c r="B14" s="14"/>
      <c r="C14" s="561" t="s">
        <v>801</v>
      </c>
      <c r="D14" s="566"/>
      <c r="E14" s="568">
        <v>0</v>
      </c>
      <c r="F14" s="734"/>
      <c r="G14" s="734"/>
      <c r="H14" s="737">
        <f t="shared" si="0"/>
        <v>0</v>
      </c>
      <c r="I14" s="15"/>
    </row>
    <row r="15" spans="2:9" ht="13.5" thickTop="1" thickBot="1">
      <c r="B15" s="14"/>
      <c r="C15" s="561" t="s">
        <v>964</v>
      </c>
      <c r="D15" s="566"/>
      <c r="E15" s="568">
        <v>0</v>
      </c>
      <c r="F15" s="734"/>
      <c r="G15" s="734"/>
      <c r="H15" s="737">
        <f t="shared" si="0"/>
        <v>0</v>
      </c>
      <c r="I15" s="15"/>
    </row>
    <row r="16" spans="2:9" ht="13.5" thickTop="1" thickBot="1">
      <c r="B16" s="14"/>
      <c r="C16" s="561" t="s">
        <v>805</v>
      </c>
      <c r="D16" s="566"/>
      <c r="E16" s="568">
        <v>0</v>
      </c>
      <c r="F16" s="734"/>
      <c r="G16" s="734"/>
      <c r="H16" s="737">
        <f t="shared" si="0"/>
        <v>0</v>
      </c>
      <c r="I16" s="15"/>
    </row>
    <row r="17" spans="2:9" ht="13.5" thickTop="1" thickBot="1">
      <c r="B17" s="14"/>
      <c r="C17" s="563" t="s">
        <v>122</v>
      </c>
      <c r="D17" s="566"/>
      <c r="E17" s="734"/>
      <c r="F17" s="568">
        <v>0</v>
      </c>
      <c r="G17" s="568">
        <v>0</v>
      </c>
      <c r="H17" s="567">
        <f t="shared" si="0"/>
        <v>0</v>
      </c>
      <c r="I17" s="15"/>
    </row>
    <row r="18" spans="2:9" ht="13.5" thickTop="1" thickBot="1">
      <c r="B18" s="14"/>
      <c r="C18" s="565" t="s">
        <v>974</v>
      </c>
      <c r="D18" s="566"/>
      <c r="E18" s="734"/>
      <c r="F18" s="568">
        <v>0</v>
      </c>
      <c r="G18" s="568">
        <v>0</v>
      </c>
      <c r="H18" s="567">
        <f t="shared" si="0"/>
        <v>0</v>
      </c>
      <c r="I18" s="15"/>
    </row>
    <row r="19" spans="2:9" ht="14" thickTop="1" thickBot="1">
      <c r="B19" s="14"/>
      <c r="C19" s="565" t="s">
        <v>947</v>
      </c>
      <c r="D19" s="566"/>
      <c r="E19" s="734"/>
      <c r="F19" s="568">
        <v>0</v>
      </c>
      <c r="G19" s="568">
        <v>0</v>
      </c>
      <c r="H19" s="567">
        <f t="shared" si="0"/>
        <v>0</v>
      </c>
      <c r="I19" s="15"/>
    </row>
    <row r="20" spans="2:9" ht="14" thickTop="1" thickBot="1">
      <c r="B20" s="14"/>
      <c r="C20" s="565" t="s">
        <v>948</v>
      </c>
      <c r="D20" s="566"/>
      <c r="E20" s="734"/>
      <c r="F20" s="568">
        <v>0</v>
      </c>
      <c r="G20" s="568">
        <v>0</v>
      </c>
      <c r="H20" s="567">
        <f t="shared" si="0"/>
        <v>0</v>
      </c>
      <c r="I20" s="15"/>
    </row>
    <row r="21" spans="2:9" ht="13.5" thickTop="1" thickBot="1">
      <c r="B21" s="14"/>
      <c r="C21" s="565" t="s">
        <v>975</v>
      </c>
      <c r="D21" s="566"/>
      <c r="E21" s="734"/>
      <c r="F21" s="568">
        <v>0</v>
      </c>
      <c r="G21" s="568">
        <v>0</v>
      </c>
      <c r="H21" s="567">
        <f t="shared" si="0"/>
        <v>0</v>
      </c>
      <c r="I21" s="15"/>
    </row>
    <row r="22" spans="2:9" ht="13.5" thickTop="1" thickBot="1">
      <c r="B22" s="14"/>
      <c r="C22" s="565" t="s">
        <v>976</v>
      </c>
      <c r="D22" s="566"/>
      <c r="E22" s="734"/>
      <c r="F22" s="568">
        <v>0</v>
      </c>
      <c r="G22" s="568">
        <v>0</v>
      </c>
      <c r="H22" s="567">
        <f t="shared" si="0"/>
        <v>0</v>
      </c>
      <c r="I22" s="15"/>
    </row>
    <row r="23" spans="2:9" ht="13.5" thickTop="1" thickBot="1">
      <c r="B23" s="14"/>
      <c r="C23" s="565" t="s">
        <v>977</v>
      </c>
      <c r="D23" s="566"/>
      <c r="E23" s="734"/>
      <c r="F23" s="568">
        <v>0</v>
      </c>
      <c r="G23" s="568">
        <v>0</v>
      </c>
      <c r="H23" s="567">
        <f t="shared" si="0"/>
        <v>0</v>
      </c>
      <c r="I23" s="15"/>
    </row>
    <row r="24" spans="2:9" ht="13.5" thickTop="1" thickBot="1">
      <c r="B24" s="14"/>
      <c r="C24" s="565" t="s">
        <v>978</v>
      </c>
      <c r="D24" s="566"/>
      <c r="E24" s="734"/>
      <c r="F24" s="568">
        <v>0</v>
      </c>
      <c r="G24" s="568">
        <v>0</v>
      </c>
      <c r="H24" s="567">
        <f t="shared" si="0"/>
        <v>0</v>
      </c>
      <c r="I24" s="15"/>
    </row>
    <row r="25" spans="2:9" ht="13.5" thickTop="1" thickBot="1">
      <c r="B25" s="14"/>
      <c r="C25" s="565" t="s">
        <v>979</v>
      </c>
      <c r="D25" s="566"/>
      <c r="E25" s="735"/>
      <c r="F25" s="568">
        <v>0</v>
      </c>
      <c r="G25" s="568">
        <v>0</v>
      </c>
      <c r="H25" s="567">
        <f t="shared" si="0"/>
        <v>0</v>
      </c>
      <c r="I25" s="15"/>
    </row>
    <row r="26" spans="2:9" ht="13.5" thickTop="1">
      <c r="B26" s="14"/>
      <c r="C26" s="522" t="s">
        <v>123</v>
      </c>
      <c r="D26" s="513"/>
      <c r="E26" s="514">
        <f>SUM(E12:E25)</f>
        <v>0</v>
      </c>
      <c r="F26" s="514">
        <f t="shared" ref="F26:H26" si="1">SUM(F12:F25)</f>
        <v>0</v>
      </c>
      <c r="G26" s="514">
        <f t="shared" si="1"/>
        <v>0</v>
      </c>
      <c r="H26" s="514">
        <f t="shared" si="1"/>
        <v>0</v>
      </c>
      <c r="I26" s="15"/>
    </row>
    <row r="27" spans="2:9">
      <c r="B27" s="14"/>
      <c r="E27" s="160"/>
      <c r="F27" s="160"/>
      <c r="G27" s="160"/>
      <c r="H27" s="160"/>
      <c r="I27" s="15"/>
    </row>
    <row r="28" spans="2:9" ht="13.5" thickBot="1">
      <c r="B28" s="14"/>
      <c r="C28" s="161" t="s">
        <v>124</v>
      </c>
      <c r="D28" s="154"/>
      <c r="E28" s="154" t="s">
        <v>119</v>
      </c>
      <c r="F28" s="154" t="s">
        <v>120</v>
      </c>
      <c r="G28" s="154" t="s">
        <v>121</v>
      </c>
      <c r="H28" s="155" t="s">
        <v>42</v>
      </c>
      <c r="I28" s="15"/>
    </row>
    <row r="29" spans="2:9" ht="13.5" thickTop="1" thickBot="1">
      <c r="B29" s="14"/>
      <c r="C29" s="560" t="s">
        <v>803</v>
      </c>
      <c r="D29" s="569"/>
      <c r="E29" s="568">
        <v>0</v>
      </c>
      <c r="F29" s="568">
        <v>0</v>
      </c>
      <c r="G29" s="568">
        <v>0</v>
      </c>
      <c r="H29" s="572">
        <f>SUM(E29:G29)</f>
        <v>0</v>
      </c>
      <c r="I29" s="15"/>
    </row>
    <row r="30" spans="2:9" ht="13.5" thickTop="1" thickBot="1">
      <c r="B30" s="14"/>
      <c r="C30" s="560" t="s">
        <v>852</v>
      </c>
      <c r="D30" s="570"/>
      <c r="E30" s="568">
        <v>0</v>
      </c>
      <c r="F30" s="568" t="s">
        <v>800</v>
      </c>
      <c r="G30" s="568" t="s">
        <v>800</v>
      </c>
      <c r="H30" s="572">
        <f t="shared" ref="H30:H34" si="2">SUM(E30:G30)</f>
        <v>0</v>
      </c>
      <c r="I30" s="15"/>
    </row>
    <row r="31" spans="2:9" ht="13.5" thickTop="1" thickBot="1">
      <c r="B31" s="14"/>
      <c r="C31" s="560" t="s">
        <v>801</v>
      </c>
      <c r="D31" s="570"/>
      <c r="E31" s="568">
        <v>0</v>
      </c>
      <c r="F31" s="568" t="s">
        <v>800</v>
      </c>
      <c r="G31" s="568" t="s">
        <v>800</v>
      </c>
      <c r="H31" s="572">
        <f t="shared" si="2"/>
        <v>0</v>
      </c>
      <c r="I31" s="15"/>
    </row>
    <row r="32" spans="2:9" ht="13.5" thickTop="1" thickBot="1">
      <c r="B32" s="14"/>
      <c r="C32" s="562" t="s">
        <v>802</v>
      </c>
      <c r="D32" s="570"/>
      <c r="E32" s="568">
        <v>0</v>
      </c>
      <c r="F32" s="568">
        <v>0</v>
      </c>
      <c r="G32" s="568">
        <v>0</v>
      </c>
      <c r="H32" s="572">
        <f t="shared" si="2"/>
        <v>0</v>
      </c>
      <c r="I32" s="15"/>
    </row>
    <row r="33" spans="2:9" ht="13.5" thickTop="1" thickBot="1">
      <c r="B33" s="14"/>
      <c r="C33" s="565" t="s">
        <v>990</v>
      </c>
      <c r="D33" s="570"/>
      <c r="E33" s="568">
        <v>0</v>
      </c>
      <c r="F33" s="568" t="s">
        <v>800</v>
      </c>
      <c r="G33" s="568" t="s">
        <v>800</v>
      </c>
      <c r="H33" s="572">
        <f t="shared" si="2"/>
        <v>0</v>
      </c>
      <c r="I33" s="15"/>
    </row>
    <row r="34" spans="2:9" ht="13.5" thickTop="1" thickBot="1">
      <c r="B34" s="14"/>
      <c r="C34" s="565" t="s">
        <v>990</v>
      </c>
      <c r="D34" s="571"/>
      <c r="E34" s="568">
        <v>0</v>
      </c>
      <c r="F34" s="568">
        <v>0</v>
      </c>
      <c r="G34" s="568">
        <v>0</v>
      </c>
      <c r="H34" s="572">
        <f t="shared" si="2"/>
        <v>0</v>
      </c>
      <c r="I34" s="15"/>
    </row>
    <row r="35" spans="2:9" ht="13.5" thickTop="1">
      <c r="B35" s="14"/>
      <c r="C35" s="505" t="s">
        <v>125</v>
      </c>
      <c r="D35" s="515"/>
      <c r="E35" s="514">
        <f>SUM(E29:E34)</f>
        <v>0</v>
      </c>
      <c r="F35" s="514">
        <f>SUM(F29:F34)</f>
        <v>0</v>
      </c>
      <c r="G35" s="514">
        <f>SUM(G29:G34)</f>
        <v>0</v>
      </c>
      <c r="H35" s="514">
        <f>SUM(H29:H34)</f>
        <v>0</v>
      </c>
      <c r="I35" s="15"/>
    </row>
    <row r="36" spans="2:9">
      <c r="B36" s="14"/>
      <c r="D36" s="154"/>
      <c r="E36" s="509">
        <v>0</v>
      </c>
      <c r="F36" s="509">
        <v>0</v>
      </c>
      <c r="G36" s="509">
        <v>0</v>
      </c>
      <c r="H36" s="509">
        <v>0</v>
      </c>
      <c r="I36" s="15"/>
    </row>
    <row r="37" spans="2:9" ht="17">
      <c r="B37" s="14"/>
      <c r="C37" s="518" t="s">
        <v>808</v>
      </c>
      <c r="D37" s="591"/>
      <c r="E37" s="519">
        <f>E26+E35</f>
        <v>0</v>
      </c>
      <c r="F37" s="519">
        <f>F26+F35</f>
        <v>0</v>
      </c>
      <c r="G37" s="519">
        <f>G26+G35</f>
        <v>0</v>
      </c>
      <c r="H37" s="519">
        <f>H26+H35</f>
        <v>0</v>
      </c>
      <c r="I37" s="15"/>
    </row>
    <row r="38" spans="2:9" ht="15" customHeight="1" thickBot="1">
      <c r="B38" s="14"/>
      <c r="D38" s="162"/>
      <c r="E38" s="160"/>
      <c r="F38" s="160"/>
      <c r="G38" s="160"/>
      <c r="H38" s="160"/>
      <c r="I38" s="15"/>
    </row>
    <row r="39" spans="2:9" ht="13">
      <c r="B39" s="491"/>
      <c r="C39" s="581"/>
      <c r="D39" s="582"/>
      <c r="E39" s="582"/>
      <c r="F39" s="583"/>
      <c r="G39" s="583"/>
      <c r="H39" s="583"/>
      <c r="I39" s="494"/>
    </row>
    <row r="40" spans="2:9" ht="13.5" thickBot="1">
      <c r="B40" s="14"/>
      <c r="C40" s="161" t="s">
        <v>126</v>
      </c>
      <c r="D40" s="504" t="s">
        <v>804</v>
      </c>
      <c r="E40" s="154" t="s">
        <v>119</v>
      </c>
      <c r="F40" s="154" t="s">
        <v>120</v>
      </c>
      <c r="G40" s="154" t="s">
        <v>121</v>
      </c>
      <c r="H40" s="155" t="s">
        <v>42</v>
      </c>
      <c r="I40" s="15"/>
    </row>
    <row r="41" spans="2:9" ht="13.5" thickTop="1" thickBot="1">
      <c r="B41" s="14"/>
      <c r="C41" s="561" t="s">
        <v>809</v>
      </c>
      <c r="D41" s="537">
        <v>1460</v>
      </c>
      <c r="E41" s="568">
        <v>0</v>
      </c>
      <c r="F41" s="568">
        <v>0</v>
      </c>
      <c r="G41" s="568">
        <v>0</v>
      </c>
      <c r="H41" s="574">
        <f t="shared" ref="H41:H58" si="3">SUM(E41:G41)</f>
        <v>0</v>
      </c>
      <c r="I41" s="15"/>
    </row>
    <row r="42" spans="2:9" ht="13.5" thickTop="1" thickBot="1">
      <c r="B42" s="14"/>
      <c r="C42" s="561" t="s">
        <v>127</v>
      </c>
      <c r="D42" s="537">
        <v>1460</v>
      </c>
      <c r="E42" s="568">
        <v>0</v>
      </c>
      <c r="F42" s="568">
        <v>0</v>
      </c>
      <c r="G42" s="568">
        <v>0</v>
      </c>
      <c r="H42" s="574">
        <f t="shared" si="3"/>
        <v>0</v>
      </c>
      <c r="I42" s="15"/>
    </row>
    <row r="43" spans="2:9" ht="13.5" thickTop="1" thickBot="1">
      <c r="B43" s="14"/>
      <c r="C43" s="561" t="s">
        <v>152</v>
      </c>
      <c r="D43" s="537">
        <v>1460</v>
      </c>
      <c r="E43" s="568">
        <v>0</v>
      </c>
      <c r="F43" s="568">
        <v>0</v>
      </c>
      <c r="G43" s="568">
        <v>0</v>
      </c>
      <c r="H43" s="574">
        <f t="shared" si="3"/>
        <v>0</v>
      </c>
      <c r="I43" s="15"/>
    </row>
    <row r="44" spans="2:9" ht="13.5" thickTop="1" thickBot="1">
      <c r="B44" s="14"/>
      <c r="C44" s="561" t="s">
        <v>806</v>
      </c>
      <c r="D44" s="537">
        <v>1460</v>
      </c>
      <c r="E44" s="568">
        <v>0</v>
      </c>
      <c r="F44" s="568">
        <v>0</v>
      </c>
      <c r="G44" s="568">
        <v>0</v>
      </c>
      <c r="H44" s="574">
        <f t="shared" si="3"/>
        <v>0</v>
      </c>
      <c r="I44" s="15"/>
    </row>
    <row r="45" spans="2:9" ht="13.5" thickTop="1" thickBot="1">
      <c r="B45" s="14"/>
      <c r="C45" s="561" t="s">
        <v>99</v>
      </c>
      <c r="D45" s="537">
        <v>1460</v>
      </c>
      <c r="E45" s="568">
        <v>0</v>
      </c>
      <c r="F45" s="568">
        <v>0</v>
      </c>
      <c r="G45" s="568">
        <v>0</v>
      </c>
      <c r="H45" s="574">
        <f t="shared" si="3"/>
        <v>0</v>
      </c>
      <c r="I45" s="15"/>
    </row>
    <row r="46" spans="2:9" ht="13.5" thickTop="1" thickBot="1">
      <c r="B46" s="14"/>
      <c r="C46" s="745" t="s">
        <v>816</v>
      </c>
      <c r="D46" s="537">
        <v>1460</v>
      </c>
      <c r="E46" s="568">
        <v>0</v>
      </c>
      <c r="F46" s="568">
        <v>0</v>
      </c>
      <c r="G46" s="568">
        <v>0</v>
      </c>
      <c r="H46" s="574">
        <f t="shared" si="3"/>
        <v>0</v>
      </c>
      <c r="I46" s="15"/>
    </row>
    <row r="47" spans="2:9" ht="13.5" thickTop="1" thickBot="1">
      <c r="B47" s="14"/>
      <c r="C47" s="565" t="s">
        <v>990</v>
      </c>
      <c r="D47" s="537">
        <v>1460</v>
      </c>
      <c r="E47" s="568">
        <v>0</v>
      </c>
      <c r="F47" s="568">
        <v>0</v>
      </c>
      <c r="G47" s="568">
        <v>0</v>
      </c>
      <c r="H47" s="574">
        <f t="shared" si="3"/>
        <v>0</v>
      </c>
      <c r="I47" s="15"/>
    </row>
    <row r="48" spans="2:9" ht="13.5" thickTop="1" thickBot="1">
      <c r="B48" s="14"/>
      <c r="C48" s="746" t="s">
        <v>854</v>
      </c>
      <c r="D48" s="537">
        <v>1450</v>
      </c>
      <c r="E48" s="568">
        <v>0</v>
      </c>
      <c r="F48" s="568">
        <v>0</v>
      </c>
      <c r="G48" s="568">
        <v>0</v>
      </c>
      <c r="H48" s="574">
        <f t="shared" si="3"/>
        <v>0</v>
      </c>
      <c r="I48" s="15"/>
    </row>
    <row r="49" spans="2:9" ht="13.5" thickTop="1" thickBot="1">
      <c r="B49" s="14"/>
      <c r="C49" s="561" t="s">
        <v>968</v>
      </c>
      <c r="D49" s="537">
        <v>1465</v>
      </c>
      <c r="E49" s="568">
        <v>0</v>
      </c>
      <c r="F49" s="568">
        <v>0</v>
      </c>
      <c r="G49" s="568">
        <v>0</v>
      </c>
      <c r="H49" s="574">
        <f t="shared" si="3"/>
        <v>0</v>
      </c>
      <c r="I49" s="15"/>
    </row>
    <row r="50" spans="2:9" ht="13.5" thickTop="1" thickBot="1">
      <c r="B50" s="14"/>
      <c r="C50" s="564" t="s">
        <v>807</v>
      </c>
      <c r="D50" s="537">
        <v>1470</v>
      </c>
      <c r="E50" s="568">
        <v>0</v>
      </c>
      <c r="F50" s="568">
        <v>0</v>
      </c>
      <c r="G50" s="568">
        <v>0</v>
      </c>
      <c r="H50" s="574">
        <f t="shared" si="3"/>
        <v>0</v>
      </c>
      <c r="I50" s="15"/>
    </row>
    <row r="51" spans="2:9" ht="13.5" thickTop="1" thickBot="1">
      <c r="B51" s="14"/>
      <c r="C51" s="564" t="s">
        <v>807</v>
      </c>
      <c r="D51" s="537">
        <v>1470</v>
      </c>
      <c r="E51" s="568">
        <v>0</v>
      </c>
      <c r="F51" s="568">
        <v>0</v>
      </c>
      <c r="G51" s="568">
        <v>0</v>
      </c>
      <c r="H51" s="574">
        <f t="shared" si="3"/>
        <v>0</v>
      </c>
      <c r="I51" s="15"/>
    </row>
    <row r="52" spans="2:9" ht="13.5" thickTop="1" thickBot="1">
      <c r="B52" s="14"/>
      <c r="C52" s="564" t="s">
        <v>971</v>
      </c>
      <c r="D52" s="537">
        <v>1475</v>
      </c>
      <c r="E52" s="568">
        <v>0</v>
      </c>
      <c r="F52" s="568">
        <v>0</v>
      </c>
      <c r="G52" s="568">
        <v>0</v>
      </c>
      <c r="H52" s="574">
        <f t="shared" si="3"/>
        <v>0</v>
      </c>
      <c r="I52" s="15"/>
    </row>
    <row r="53" spans="2:9" ht="13.5" thickTop="1" thickBot="1">
      <c r="B53" s="14"/>
      <c r="C53" s="561" t="s">
        <v>587</v>
      </c>
      <c r="D53" s="537">
        <v>1485</v>
      </c>
      <c r="E53" s="568">
        <v>0</v>
      </c>
      <c r="F53" s="568">
        <v>0</v>
      </c>
      <c r="G53" s="568">
        <v>0</v>
      </c>
      <c r="H53" s="574">
        <f t="shared" si="3"/>
        <v>0</v>
      </c>
      <c r="I53" s="15"/>
    </row>
    <row r="54" spans="2:9" ht="13.5" thickTop="1" thickBot="1">
      <c r="B54" s="14"/>
      <c r="C54" s="561" t="s">
        <v>969</v>
      </c>
      <c r="D54" s="537">
        <v>1495</v>
      </c>
      <c r="E54" s="568">
        <v>0</v>
      </c>
      <c r="F54" s="568">
        <v>0</v>
      </c>
      <c r="G54" s="568">
        <v>0</v>
      </c>
      <c r="H54" s="574">
        <f t="shared" si="3"/>
        <v>0</v>
      </c>
      <c r="I54" s="15"/>
    </row>
    <row r="55" spans="2:9" ht="13.5" thickTop="1" thickBot="1">
      <c r="B55" s="14"/>
      <c r="C55" s="561" t="s">
        <v>970</v>
      </c>
      <c r="D55" s="537">
        <v>1496</v>
      </c>
      <c r="E55" s="568">
        <v>0</v>
      </c>
      <c r="F55" s="568">
        <v>0</v>
      </c>
      <c r="G55" s="568">
        <v>0</v>
      </c>
      <c r="H55" s="574">
        <f t="shared" si="3"/>
        <v>0</v>
      </c>
      <c r="I55" s="15"/>
    </row>
    <row r="56" spans="2:9" ht="13.5" thickTop="1" thickBot="1">
      <c r="B56" s="14"/>
      <c r="C56" s="564" t="s">
        <v>980</v>
      </c>
      <c r="D56" s="592"/>
      <c r="E56" s="568">
        <v>0</v>
      </c>
      <c r="F56" s="568">
        <v>0</v>
      </c>
      <c r="G56" s="568">
        <v>0</v>
      </c>
      <c r="H56" s="574">
        <f t="shared" si="3"/>
        <v>0</v>
      </c>
      <c r="I56" s="15"/>
    </row>
    <row r="57" spans="2:9" ht="13.5" thickTop="1" thickBot="1">
      <c r="B57" s="14"/>
      <c r="C57" s="565" t="s">
        <v>990</v>
      </c>
      <c r="D57" s="592"/>
      <c r="E57" s="568">
        <v>0</v>
      </c>
      <c r="F57" s="568">
        <v>0</v>
      </c>
      <c r="G57" s="568">
        <v>0</v>
      </c>
      <c r="H57" s="574">
        <f t="shared" si="3"/>
        <v>0</v>
      </c>
      <c r="I57" s="15"/>
    </row>
    <row r="58" spans="2:9" ht="13.5" thickTop="1" thickBot="1">
      <c r="B58" s="14"/>
      <c r="C58" s="565" t="s">
        <v>990</v>
      </c>
      <c r="D58" s="592"/>
      <c r="E58" s="568">
        <v>0</v>
      </c>
      <c r="F58" s="568">
        <v>0</v>
      </c>
      <c r="G58" s="568">
        <v>0</v>
      </c>
      <c r="H58" s="574">
        <f t="shared" si="3"/>
        <v>0</v>
      </c>
      <c r="I58" s="15"/>
    </row>
    <row r="59" spans="2:9" ht="13.5" thickTop="1">
      <c r="B59" s="14"/>
      <c r="C59" s="156" t="s">
        <v>129</v>
      </c>
      <c r="D59" s="517"/>
      <c r="E59" s="514">
        <f>SUM(E41:E58)</f>
        <v>0</v>
      </c>
      <c r="F59" s="514">
        <f>SUM(F41:F58)</f>
        <v>0</v>
      </c>
      <c r="G59" s="514">
        <f>SUM(G41:G58)</f>
        <v>0</v>
      </c>
      <c r="H59" s="514">
        <f>SUM(H41:H58)</f>
        <v>0</v>
      </c>
      <c r="I59" s="15"/>
    </row>
    <row r="60" spans="2:9" ht="9.25" customHeight="1">
      <c r="B60" s="14"/>
      <c r="D60" s="165"/>
      <c r="E60" s="160"/>
      <c r="F60" s="160"/>
      <c r="G60" s="160"/>
      <c r="H60" s="160"/>
      <c r="I60" s="15"/>
    </row>
    <row r="61" spans="2:9" ht="13.5" thickBot="1">
      <c r="B61" s="14"/>
      <c r="C61" s="167" t="s">
        <v>130</v>
      </c>
      <c r="D61" s="504" t="s">
        <v>804</v>
      </c>
      <c r="E61" s="154" t="s">
        <v>119</v>
      </c>
      <c r="F61" s="154" t="s">
        <v>120</v>
      </c>
      <c r="G61" s="154" t="s">
        <v>121</v>
      </c>
      <c r="H61" s="155" t="s">
        <v>42</v>
      </c>
      <c r="I61" s="15"/>
    </row>
    <row r="62" spans="2:9" ht="13.5" thickTop="1" thickBot="1">
      <c r="B62" s="14"/>
      <c r="C62" s="560" t="s">
        <v>131</v>
      </c>
      <c r="D62" s="575">
        <v>1440</v>
      </c>
      <c r="E62" s="568">
        <v>0</v>
      </c>
      <c r="F62" s="589">
        <v>0</v>
      </c>
      <c r="G62" s="589">
        <v>0</v>
      </c>
      <c r="H62" s="574">
        <f>SUM(E62:G62)</f>
        <v>0</v>
      </c>
      <c r="I62" s="15"/>
    </row>
    <row r="63" spans="2:9" ht="13.5" thickTop="1" thickBot="1">
      <c r="B63" s="14"/>
      <c r="C63" s="560" t="s">
        <v>132</v>
      </c>
      <c r="D63" s="575">
        <v>1430</v>
      </c>
      <c r="E63" s="568">
        <v>0</v>
      </c>
      <c r="F63" s="589">
        <v>0</v>
      </c>
      <c r="G63" s="589">
        <v>0</v>
      </c>
      <c r="H63" s="574">
        <f t="shared" ref="H63:H92" si="4">SUM(E63:G63)</f>
        <v>0</v>
      </c>
      <c r="I63" s="15"/>
    </row>
    <row r="64" spans="2:9" ht="13.5" thickTop="1" thickBot="1">
      <c r="B64" s="14"/>
      <c r="C64" s="560" t="s">
        <v>133</v>
      </c>
      <c r="D64" s="576">
        <v>1430</v>
      </c>
      <c r="E64" s="568">
        <v>0</v>
      </c>
      <c r="F64" s="589">
        <v>0</v>
      </c>
      <c r="G64" s="589">
        <v>0</v>
      </c>
      <c r="H64" s="574">
        <f t="shared" si="4"/>
        <v>0</v>
      </c>
      <c r="I64" s="15"/>
    </row>
    <row r="65" spans="2:9" ht="13.5" thickTop="1" thickBot="1">
      <c r="B65" s="14"/>
      <c r="C65" s="560" t="s">
        <v>134</v>
      </c>
      <c r="D65" s="575">
        <v>1430</v>
      </c>
      <c r="E65" s="568">
        <v>0</v>
      </c>
      <c r="F65" s="589">
        <v>0</v>
      </c>
      <c r="G65" s="589">
        <v>0</v>
      </c>
      <c r="H65" s="574">
        <f t="shared" si="4"/>
        <v>0</v>
      </c>
      <c r="I65" s="15"/>
    </row>
    <row r="66" spans="2:9" ht="13.5" thickTop="1" thickBot="1">
      <c r="B66" s="14"/>
      <c r="C66" s="560" t="s">
        <v>135</v>
      </c>
      <c r="D66" s="575">
        <v>1430</v>
      </c>
      <c r="E66" s="568">
        <v>0</v>
      </c>
      <c r="F66" s="589">
        <v>0</v>
      </c>
      <c r="G66" s="589">
        <v>0</v>
      </c>
      <c r="H66" s="574">
        <f t="shared" si="4"/>
        <v>0</v>
      </c>
      <c r="I66" s="15"/>
    </row>
    <row r="67" spans="2:9" ht="13.5" thickTop="1" thickBot="1">
      <c r="B67" s="14"/>
      <c r="C67" s="560" t="s">
        <v>151</v>
      </c>
      <c r="D67" s="576">
        <v>1430</v>
      </c>
      <c r="E67" s="568">
        <v>0</v>
      </c>
      <c r="F67" s="589">
        <v>0</v>
      </c>
      <c r="G67" s="589">
        <v>0</v>
      </c>
      <c r="H67" s="574">
        <f t="shared" si="4"/>
        <v>0</v>
      </c>
      <c r="I67" s="15"/>
    </row>
    <row r="68" spans="2:9" ht="13.5" thickTop="1" thickBot="1">
      <c r="B68" s="14"/>
      <c r="C68" s="560" t="s">
        <v>136</v>
      </c>
      <c r="D68" s="575">
        <v>1430</v>
      </c>
      <c r="E68" s="568">
        <v>0</v>
      </c>
      <c r="F68" s="589">
        <v>0</v>
      </c>
      <c r="G68" s="589">
        <v>0</v>
      </c>
      <c r="H68" s="574">
        <f t="shared" si="4"/>
        <v>0</v>
      </c>
      <c r="I68" s="15"/>
    </row>
    <row r="69" spans="2:9" ht="13.5" thickTop="1" thickBot="1">
      <c r="B69" s="14"/>
      <c r="C69" s="560" t="s">
        <v>137</v>
      </c>
      <c r="D69" s="576">
        <v>1430</v>
      </c>
      <c r="E69" s="568">
        <v>0</v>
      </c>
      <c r="F69" s="589">
        <v>0</v>
      </c>
      <c r="G69" s="589">
        <v>0</v>
      </c>
      <c r="H69" s="574">
        <f t="shared" si="4"/>
        <v>0</v>
      </c>
      <c r="I69" s="15"/>
    </row>
    <row r="70" spans="2:9" ht="13.5" thickTop="1" thickBot="1">
      <c r="B70" s="14"/>
      <c r="C70" s="560" t="s">
        <v>138</v>
      </c>
      <c r="D70" s="575">
        <v>1430</v>
      </c>
      <c r="E70" s="568">
        <v>0</v>
      </c>
      <c r="F70" s="589">
        <v>0</v>
      </c>
      <c r="G70" s="589">
        <v>0</v>
      </c>
      <c r="H70" s="574">
        <f t="shared" si="4"/>
        <v>0</v>
      </c>
      <c r="I70" s="15"/>
    </row>
    <row r="71" spans="2:9" ht="13.5" thickTop="1" thickBot="1">
      <c r="B71" s="14"/>
      <c r="C71" s="560" t="s">
        <v>139</v>
      </c>
      <c r="D71" s="575">
        <v>1430</v>
      </c>
      <c r="E71" s="568">
        <v>0</v>
      </c>
      <c r="F71" s="589">
        <v>0</v>
      </c>
      <c r="G71" s="589">
        <v>0</v>
      </c>
      <c r="H71" s="574">
        <f t="shared" si="4"/>
        <v>0</v>
      </c>
      <c r="I71" s="15"/>
    </row>
    <row r="72" spans="2:9" ht="13.5" thickTop="1" thickBot="1">
      <c r="B72" s="14"/>
      <c r="C72" s="560" t="s">
        <v>140</v>
      </c>
      <c r="D72" s="575">
        <v>1430</v>
      </c>
      <c r="E72" s="568">
        <v>0</v>
      </c>
      <c r="F72" s="589">
        <v>0</v>
      </c>
      <c r="G72" s="589">
        <v>0</v>
      </c>
      <c r="H72" s="574">
        <f t="shared" si="4"/>
        <v>0</v>
      </c>
      <c r="I72" s="15"/>
    </row>
    <row r="73" spans="2:9" ht="13.5" thickTop="1" thickBot="1">
      <c r="B73" s="14"/>
      <c r="C73" s="560" t="s">
        <v>141</v>
      </c>
      <c r="D73" s="575">
        <v>1430</v>
      </c>
      <c r="E73" s="568">
        <v>0</v>
      </c>
      <c r="F73" s="589">
        <v>0</v>
      </c>
      <c r="G73" s="589">
        <v>0</v>
      </c>
      <c r="H73" s="574">
        <f t="shared" si="4"/>
        <v>0</v>
      </c>
      <c r="I73" s="15"/>
    </row>
    <row r="74" spans="2:9" ht="13.5" thickTop="1" thickBot="1">
      <c r="B74" s="14"/>
      <c r="C74" s="560" t="s">
        <v>142</v>
      </c>
      <c r="D74" s="575">
        <v>1430</v>
      </c>
      <c r="E74" s="568">
        <v>0</v>
      </c>
      <c r="F74" s="589">
        <v>0</v>
      </c>
      <c r="G74" s="589">
        <v>0</v>
      </c>
      <c r="H74" s="574">
        <f t="shared" si="4"/>
        <v>0</v>
      </c>
      <c r="I74" s="15"/>
    </row>
    <row r="75" spans="2:9" ht="13.5" thickTop="1" thickBot="1">
      <c r="B75" s="14"/>
      <c r="C75" s="560" t="s">
        <v>143</v>
      </c>
      <c r="D75" s="575">
        <v>1430</v>
      </c>
      <c r="E75" s="568">
        <v>0</v>
      </c>
      <c r="F75" s="589">
        <v>0</v>
      </c>
      <c r="G75" s="589">
        <v>0</v>
      </c>
      <c r="H75" s="574">
        <f t="shared" si="4"/>
        <v>0</v>
      </c>
      <c r="I75" s="15"/>
    </row>
    <row r="76" spans="2:9" ht="13.5" thickTop="1" thickBot="1">
      <c r="B76" s="14"/>
      <c r="C76" s="560" t="s">
        <v>100</v>
      </c>
      <c r="D76" s="575">
        <v>1430</v>
      </c>
      <c r="E76" s="568">
        <v>0</v>
      </c>
      <c r="F76" s="589">
        <v>0</v>
      </c>
      <c r="G76" s="589">
        <v>0</v>
      </c>
      <c r="H76" s="574">
        <f t="shared" si="4"/>
        <v>0</v>
      </c>
      <c r="I76" s="15"/>
    </row>
    <row r="77" spans="2:9" ht="13.5" thickTop="1" thickBot="1">
      <c r="B77" s="14"/>
      <c r="C77" s="562" t="s">
        <v>855</v>
      </c>
      <c r="D77" s="575">
        <v>1430</v>
      </c>
      <c r="E77" s="568">
        <v>0</v>
      </c>
      <c r="F77" s="589">
        <v>0</v>
      </c>
      <c r="G77" s="589">
        <v>0</v>
      </c>
      <c r="H77" s="574">
        <f t="shared" si="4"/>
        <v>0</v>
      </c>
      <c r="I77" s="15"/>
    </row>
    <row r="78" spans="2:9" ht="13.5" thickTop="1" thickBot="1">
      <c r="B78" s="14"/>
      <c r="C78" s="564" t="s">
        <v>981</v>
      </c>
      <c r="D78" s="564"/>
      <c r="E78" s="568">
        <v>0</v>
      </c>
      <c r="F78" s="589">
        <v>0</v>
      </c>
      <c r="G78" s="589">
        <v>0</v>
      </c>
      <c r="H78" s="574">
        <f t="shared" si="4"/>
        <v>0</v>
      </c>
      <c r="I78" s="15"/>
    </row>
    <row r="79" spans="2:9" ht="13.5" thickTop="1" thickBot="1">
      <c r="B79" s="14"/>
      <c r="C79" s="564" t="s">
        <v>982</v>
      </c>
      <c r="D79" s="564"/>
      <c r="E79" s="568">
        <v>0</v>
      </c>
      <c r="F79" s="589">
        <v>0</v>
      </c>
      <c r="G79" s="589">
        <v>0</v>
      </c>
      <c r="H79" s="574">
        <f t="shared" si="4"/>
        <v>0</v>
      </c>
      <c r="I79" s="15"/>
    </row>
    <row r="80" spans="2:9" ht="13.5" thickTop="1" thickBot="1">
      <c r="B80" s="14"/>
      <c r="C80" s="747" t="s">
        <v>856</v>
      </c>
      <c r="D80" s="738"/>
      <c r="E80" s="739"/>
      <c r="F80" s="589">
        <v>0</v>
      </c>
      <c r="G80" s="589">
        <v>0</v>
      </c>
      <c r="H80" s="574">
        <f t="shared" si="4"/>
        <v>0</v>
      </c>
      <c r="I80" s="15"/>
    </row>
    <row r="81" spans="2:11" ht="13.5" thickTop="1" thickBot="1">
      <c r="B81" s="14"/>
      <c r="C81" s="560" t="s">
        <v>634</v>
      </c>
      <c r="D81" s="740"/>
      <c r="E81" s="739"/>
      <c r="F81" s="589">
        <v>0</v>
      </c>
      <c r="G81" s="589">
        <v>0</v>
      </c>
      <c r="H81" s="574">
        <f t="shared" si="4"/>
        <v>0</v>
      </c>
      <c r="I81" s="15"/>
    </row>
    <row r="82" spans="2:11" ht="13.5" thickTop="1" thickBot="1">
      <c r="B82" s="14"/>
      <c r="C82" s="560" t="s">
        <v>632</v>
      </c>
      <c r="D82" s="740"/>
      <c r="E82" s="739"/>
      <c r="F82" s="589">
        <v>0</v>
      </c>
      <c r="G82" s="589">
        <v>0</v>
      </c>
      <c r="H82" s="574">
        <f t="shared" si="4"/>
        <v>0</v>
      </c>
      <c r="I82" s="15"/>
    </row>
    <row r="83" spans="2:11" ht="13.5" thickTop="1" thickBot="1">
      <c r="B83" s="14"/>
      <c r="C83" s="560" t="s">
        <v>810</v>
      </c>
      <c r="D83" s="740"/>
      <c r="E83" s="739"/>
      <c r="F83" s="589">
        <v>0</v>
      </c>
      <c r="G83" s="589">
        <v>0</v>
      </c>
      <c r="H83" s="574">
        <f t="shared" si="4"/>
        <v>0</v>
      </c>
      <c r="I83" s="15"/>
    </row>
    <row r="84" spans="2:11" ht="13.5" thickTop="1" thickBot="1">
      <c r="B84" s="14"/>
      <c r="C84" s="560" t="s">
        <v>857</v>
      </c>
      <c r="D84" s="740"/>
      <c r="E84" s="739"/>
      <c r="F84" s="589">
        <v>0</v>
      </c>
      <c r="G84" s="589">
        <v>0</v>
      </c>
      <c r="H84" s="574">
        <f t="shared" si="4"/>
        <v>0</v>
      </c>
      <c r="I84" s="15"/>
    </row>
    <row r="85" spans="2:11" ht="13.5" thickTop="1" thickBot="1">
      <c r="B85" s="14"/>
      <c r="C85" s="748" t="s">
        <v>858</v>
      </c>
      <c r="D85" s="738"/>
      <c r="E85" s="739"/>
      <c r="F85" s="589">
        <v>0</v>
      </c>
      <c r="G85" s="589">
        <v>0</v>
      </c>
      <c r="H85" s="574">
        <f t="shared" si="4"/>
        <v>0</v>
      </c>
      <c r="I85" s="15"/>
    </row>
    <row r="86" spans="2:11" ht="13.5" thickTop="1" thickBot="1">
      <c r="B86" s="14"/>
      <c r="C86" s="564" t="s">
        <v>983</v>
      </c>
      <c r="D86" s="578"/>
      <c r="E86" s="568">
        <v>0</v>
      </c>
      <c r="F86" s="589">
        <v>0</v>
      </c>
      <c r="G86" s="589">
        <v>0</v>
      </c>
      <c r="H86" s="574">
        <f t="shared" si="4"/>
        <v>0</v>
      </c>
      <c r="I86" s="15"/>
    </row>
    <row r="87" spans="2:11" ht="13.5" thickTop="1" thickBot="1">
      <c r="B87" s="14"/>
      <c r="C87" s="564" t="s">
        <v>984</v>
      </c>
      <c r="D87" s="578"/>
      <c r="E87" s="596">
        <v>0</v>
      </c>
      <c r="F87" s="589">
        <v>0</v>
      </c>
      <c r="G87" s="589" t="s">
        <v>800</v>
      </c>
      <c r="H87" s="574">
        <f t="shared" si="4"/>
        <v>0</v>
      </c>
      <c r="I87" s="15"/>
    </row>
    <row r="88" spans="2:11" ht="13.5" thickTop="1" thickBot="1">
      <c r="B88" s="14"/>
      <c r="C88" s="564" t="s">
        <v>990</v>
      </c>
      <c r="D88" s="578"/>
      <c r="E88" s="596">
        <v>0</v>
      </c>
      <c r="F88" s="589"/>
      <c r="G88" s="589"/>
      <c r="H88" s="574">
        <f t="shared" si="4"/>
        <v>0</v>
      </c>
      <c r="I88" s="15"/>
    </row>
    <row r="89" spans="2:11" ht="13.5" thickTop="1" thickBot="1">
      <c r="B89" s="14"/>
      <c r="C89" s="564" t="s">
        <v>990</v>
      </c>
      <c r="D89" s="578"/>
      <c r="E89" s="596">
        <v>0</v>
      </c>
      <c r="F89" s="589"/>
      <c r="G89" s="589"/>
      <c r="H89" s="574">
        <f t="shared" si="4"/>
        <v>0</v>
      </c>
      <c r="I89" s="15"/>
    </row>
    <row r="90" spans="2:11" ht="13.5" thickTop="1" thickBot="1">
      <c r="B90" s="14"/>
      <c r="C90" s="564" t="s">
        <v>990</v>
      </c>
      <c r="D90" s="578"/>
      <c r="E90" s="596">
        <v>0</v>
      </c>
      <c r="F90" s="589"/>
      <c r="G90" s="589"/>
      <c r="H90" s="574">
        <f t="shared" si="4"/>
        <v>0</v>
      </c>
      <c r="I90" s="15"/>
    </row>
    <row r="91" spans="2:11" ht="13.5" thickTop="1" thickBot="1">
      <c r="B91" s="14"/>
      <c r="C91" s="564" t="s">
        <v>990</v>
      </c>
      <c r="D91" s="578"/>
      <c r="E91" s="596">
        <v>0</v>
      </c>
      <c r="F91" s="589"/>
      <c r="G91" s="589"/>
      <c r="H91" s="574">
        <f t="shared" si="4"/>
        <v>0</v>
      </c>
      <c r="I91" s="15"/>
    </row>
    <row r="92" spans="2:11" ht="13.5" thickTop="1" thickBot="1">
      <c r="B92" s="14"/>
      <c r="C92" s="564" t="s">
        <v>990</v>
      </c>
      <c r="D92" s="578"/>
      <c r="E92" s="596">
        <v>0</v>
      </c>
      <c r="F92" s="589"/>
      <c r="G92" s="589"/>
      <c r="H92" s="574">
        <f t="shared" si="4"/>
        <v>0</v>
      </c>
      <c r="I92" s="15"/>
    </row>
    <row r="93" spans="2:11" ht="13.5" thickTop="1">
      <c r="B93" s="14"/>
      <c r="C93" s="156" t="s">
        <v>972</v>
      </c>
      <c r="D93" s="517"/>
      <c r="E93" s="516">
        <f>SUM(E62:E92)</f>
        <v>0</v>
      </c>
      <c r="F93" s="516">
        <f t="shared" ref="F93:H93" si="5">SUM(F62:F92)</f>
        <v>0</v>
      </c>
      <c r="G93" s="516">
        <f t="shared" si="5"/>
        <v>0</v>
      </c>
      <c r="H93" s="516">
        <f t="shared" si="5"/>
        <v>0</v>
      </c>
      <c r="I93" s="15"/>
      <c r="K93" s="763"/>
    </row>
    <row r="94" spans="2:11" ht="8.25" customHeight="1">
      <c r="B94" s="14"/>
      <c r="C94" s="156"/>
      <c r="D94" s="517"/>
      <c r="E94" s="514"/>
      <c r="F94" s="514"/>
      <c r="G94" s="514"/>
      <c r="H94" s="514"/>
      <c r="I94" s="15"/>
    </row>
    <row r="95" spans="2:11" ht="16" thickBot="1">
      <c r="B95" s="14"/>
      <c r="C95" s="584" t="s">
        <v>144</v>
      </c>
      <c r="D95" s="585"/>
      <c r="E95" s="764">
        <f>+E59+E93</f>
        <v>0</v>
      </c>
      <c r="F95" s="764">
        <f>+F59+F93</f>
        <v>0</v>
      </c>
      <c r="G95" s="764">
        <f>+G59+G93</f>
        <v>0</v>
      </c>
      <c r="H95" s="764">
        <f>+H59+H93</f>
        <v>0</v>
      </c>
      <c r="I95" s="15"/>
    </row>
    <row r="96" spans="2:11" ht="16.75" customHeight="1">
      <c r="B96" s="14"/>
      <c r="C96"/>
      <c r="D96"/>
      <c r="E96"/>
      <c r="F96"/>
      <c r="G96"/>
      <c r="H96"/>
      <c r="I96" s="15"/>
    </row>
    <row r="97" spans="2:9" ht="9.25" customHeight="1">
      <c r="B97" s="14"/>
      <c r="C97" s="156"/>
      <c r="D97" s="166"/>
      <c r="E97" s="160"/>
      <c r="F97" s="160"/>
      <c r="G97" s="160"/>
      <c r="H97" s="160"/>
      <c r="I97" s="15"/>
    </row>
    <row r="98" spans="2:9" ht="13.5" thickBot="1">
      <c r="B98" s="14"/>
      <c r="C98" s="161" t="s">
        <v>145</v>
      </c>
      <c r="D98" s="525" t="s">
        <v>804</v>
      </c>
      <c r="E98" s="154" t="s">
        <v>119</v>
      </c>
      <c r="F98" s="154" t="s">
        <v>120</v>
      </c>
      <c r="G98" s="154" t="s">
        <v>121</v>
      </c>
      <c r="H98" s="155" t="s">
        <v>42</v>
      </c>
      <c r="I98" s="15"/>
    </row>
    <row r="99" spans="2:9" ht="13.5" thickTop="1" thickBot="1">
      <c r="B99" s="14"/>
      <c r="C99" s="560" t="s">
        <v>966</v>
      </c>
      <c r="D99" s="579">
        <v>1405</v>
      </c>
      <c r="E99" s="568">
        <v>0</v>
      </c>
      <c r="F99" s="568">
        <v>0</v>
      </c>
      <c r="G99" s="568">
        <v>0</v>
      </c>
      <c r="H99" s="574">
        <f t="shared" ref="H99:H108" si="6">SUM(E99:G99)</f>
        <v>0</v>
      </c>
      <c r="I99" s="15"/>
    </row>
    <row r="100" spans="2:9" ht="13.5" thickTop="1" thickBot="1">
      <c r="B100" s="14"/>
      <c r="C100" s="560" t="s">
        <v>965</v>
      </c>
      <c r="D100" s="579">
        <v>1408</v>
      </c>
      <c r="E100" s="568">
        <v>0</v>
      </c>
      <c r="F100" s="568">
        <v>0</v>
      </c>
      <c r="G100" s="568">
        <v>0</v>
      </c>
      <c r="H100" s="574">
        <f t="shared" si="6"/>
        <v>0</v>
      </c>
      <c r="I100" s="15"/>
    </row>
    <row r="101" spans="2:9" ht="13.5" thickTop="1" thickBot="1">
      <c r="B101" s="14"/>
      <c r="C101" s="560" t="s">
        <v>12</v>
      </c>
      <c r="D101" s="580">
        <v>1408</v>
      </c>
      <c r="E101" s="568">
        <v>0</v>
      </c>
      <c r="F101" s="568">
        <v>0</v>
      </c>
      <c r="G101" s="568">
        <v>0</v>
      </c>
      <c r="H101" s="574">
        <f t="shared" si="6"/>
        <v>0</v>
      </c>
      <c r="I101" s="15"/>
    </row>
    <row r="102" spans="2:9" ht="13.5" thickTop="1" thickBot="1">
      <c r="B102" s="14"/>
      <c r="C102" s="560" t="s">
        <v>546</v>
      </c>
      <c r="D102" s="580">
        <v>1410</v>
      </c>
      <c r="E102" s="568">
        <v>0</v>
      </c>
      <c r="F102" s="568">
        <v>0</v>
      </c>
      <c r="G102" s="568">
        <v>0</v>
      </c>
      <c r="H102" s="574">
        <f t="shared" si="6"/>
        <v>0</v>
      </c>
      <c r="I102" s="15"/>
    </row>
    <row r="103" spans="2:9" ht="13.5" thickTop="1" thickBot="1">
      <c r="B103" s="14"/>
      <c r="C103" s="560" t="s">
        <v>146</v>
      </c>
      <c r="D103" s="580">
        <v>1430</v>
      </c>
      <c r="E103" s="568">
        <v>0</v>
      </c>
      <c r="F103" s="568">
        <v>0</v>
      </c>
      <c r="G103" s="568">
        <v>0</v>
      </c>
      <c r="H103" s="574">
        <f t="shared" si="6"/>
        <v>0</v>
      </c>
      <c r="I103" s="15"/>
    </row>
    <row r="104" spans="2:9" ht="13.5" thickTop="1" thickBot="1">
      <c r="B104" s="14"/>
      <c r="C104" s="560" t="s">
        <v>147</v>
      </c>
      <c r="D104" s="580">
        <v>1440</v>
      </c>
      <c r="E104" s="568">
        <v>0</v>
      </c>
      <c r="F104" s="568">
        <v>0</v>
      </c>
      <c r="G104" s="568">
        <v>0</v>
      </c>
      <c r="H104" s="574">
        <f t="shared" si="6"/>
        <v>0</v>
      </c>
      <c r="I104" s="15"/>
    </row>
    <row r="105" spans="2:9" ht="13.5" thickTop="1" thickBot="1">
      <c r="B105" s="14"/>
      <c r="C105" s="560" t="s">
        <v>128</v>
      </c>
      <c r="D105" s="580">
        <v>1450</v>
      </c>
      <c r="E105" s="568">
        <v>0</v>
      </c>
      <c r="F105" s="568">
        <v>0</v>
      </c>
      <c r="G105" s="568">
        <v>0</v>
      </c>
      <c r="H105" s="574">
        <f t="shared" si="6"/>
        <v>0</v>
      </c>
      <c r="I105" s="15"/>
    </row>
    <row r="106" spans="2:9" ht="13.5" thickTop="1" thickBot="1">
      <c r="B106" s="14"/>
      <c r="C106" s="560" t="s">
        <v>148</v>
      </c>
      <c r="D106" s="575">
        <v>1485</v>
      </c>
      <c r="E106" s="568">
        <v>0</v>
      </c>
      <c r="F106" s="568">
        <v>0</v>
      </c>
      <c r="G106" s="568">
        <v>0</v>
      </c>
      <c r="H106" s="574">
        <f t="shared" si="6"/>
        <v>0</v>
      </c>
      <c r="I106" s="15"/>
    </row>
    <row r="107" spans="2:9" ht="13.5" thickTop="1" thickBot="1">
      <c r="B107" s="14"/>
      <c r="C107" s="560" t="s">
        <v>149</v>
      </c>
      <c r="D107" s="577">
        <v>1495</v>
      </c>
      <c r="E107" s="568">
        <v>0</v>
      </c>
      <c r="F107" s="568">
        <v>0</v>
      </c>
      <c r="G107" s="568">
        <v>0</v>
      </c>
      <c r="H107" s="574">
        <f t="shared" si="6"/>
        <v>0</v>
      </c>
      <c r="I107" s="15"/>
    </row>
    <row r="108" spans="2:9" ht="13.5" thickTop="1" thickBot="1">
      <c r="B108" s="14"/>
      <c r="C108" s="561" t="s">
        <v>970</v>
      </c>
      <c r="D108" s="537">
        <v>1496</v>
      </c>
      <c r="E108" s="568">
        <v>0</v>
      </c>
      <c r="F108" s="568">
        <v>0</v>
      </c>
      <c r="G108" s="568">
        <v>0</v>
      </c>
      <c r="H108" s="574">
        <f t="shared" si="6"/>
        <v>0</v>
      </c>
      <c r="I108" s="15"/>
    </row>
    <row r="109" spans="2:9" ht="16" thickTop="1">
      <c r="B109" s="14"/>
      <c r="C109" s="510" t="s">
        <v>150</v>
      </c>
      <c r="D109" s="511"/>
      <c r="E109" s="727">
        <f>SUM(E99:E108)</f>
        <v>0</v>
      </c>
      <c r="F109" s="727">
        <f t="shared" ref="F109:H109" si="7">SUM(F99:F108)</f>
        <v>0</v>
      </c>
      <c r="G109" s="727">
        <f t="shared" si="7"/>
        <v>0</v>
      </c>
      <c r="H109" s="727">
        <f t="shared" si="7"/>
        <v>0</v>
      </c>
      <c r="I109" s="15"/>
    </row>
    <row r="110" spans="2:9" ht="15.5">
      <c r="B110" s="14"/>
      <c r="C110" s="508"/>
      <c r="D110" s="157"/>
      <c r="E110" s="158"/>
      <c r="F110" s="512"/>
      <c r="G110" s="158"/>
      <c r="H110" s="158"/>
      <c r="I110" s="15"/>
    </row>
    <row r="111" spans="2:9" ht="15.75" customHeight="1">
      <c r="B111" s="14"/>
      <c r="D111" s="154"/>
      <c r="E111" s="732">
        <v>0</v>
      </c>
      <c r="F111" s="732">
        <v>0</v>
      </c>
      <c r="G111" s="732">
        <v>0</v>
      </c>
      <c r="H111" s="732">
        <v>0</v>
      </c>
      <c r="I111" s="15"/>
    </row>
    <row r="112" spans="2:9" ht="17">
      <c r="B112" s="14"/>
      <c r="C112" s="518" t="s">
        <v>811</v>
      </c>
      <c r="D112" s="520"/>
      <c r="E112" s="733">
        <f>+E95+E109</f>
        <v>0</v>
      </c>
      <c r="F112" s="733">
        <f>+F95+F109</f>
        <v>0</v>
      </c>
      <c r="G112" s="733">
        <f>+G95+G109</f>
        <v>0</v>
      </c>
      <c r="H112" s="733">
        <f>+H95+H109</f>
        <v>0</v>
      </c>
      <c r="I112" s="15"/>
    </row>
    <row r="113" spans="2:9" ht="13" thickBot="1">
      <c r="B113" s="16"/>
      <c r="C113" s="595"/>
      <c r="D113" s="168"/>
      <c r="E113" s="163"/>
      <c r="F113" s="163"/>
      <c r="G113" s="163"/>
      <c r="H113" s="163"/>
      <c r="I113" s="17"/>
    </row>
    <row r="114" spans="2:9">
      <c r="C114" s="1"/>
      <c r="D114" s="154"/>
      <c r="E114" s="226"/>
      <c r="F114" s="169"/>
      <c r="G114" s="169"/>
      <c r="H114" s="169"/>
      <c r="I114" s="227" t="s">
        <v>1164</v>
      </c>
    </row>
    <row r="115" spans="2:9">
      <c r="C115" s="1"/>
    </row>
    <row r="116" spans="2:9">
      <c r="C116" s="1"/>
      <c r="D116" s="226" t="s">
        <v>1162</v>
      </c>
      <c r="E116" s="788">
        <f>E26-E95</f>
        <v>0</v>
      </c>
      <c r="F116" s="788">
        <f t="shared" ref="F116:H116" si="8">F26-F95</f>
        <v>0</v>
      </c>
      <c r="G116" s="788">
        <f t="shared" si="8"/>
        <v>0</v>
      </c>
      <c r="H116" s="788">
        <f t="shared" si="8"/>
        <v>0</v>
      </c>
    </row>
    <row r="117" spans="2:9">
      <c r="C117" s="1"/>
      <c r="D117" s="226" t="s">
        <v>1163</v>
      </c>
      <c r="E117" s="788">
        <f>E35-E109</f>
        <v>0</v>
      </c>
      <c r="F117" s="788">
        <f t="shared" ref="F117:H117" si="9">F35-F109</f>
        <v>0</v>
      </c>
      <c r="G117" s="788">
        <f t="shared" si="9"/>
        <v>0</v>
      </c>
      <c r="H117" s="788">
        <f t="shared" si="9"/>
        <v>0</v>
      </c>
    </row>
    <row r="118" spans="2:9" ht="13">
      <c r="C118" s="1"/>
      <c r="D118" s="4"/>
      <c r="E118" s="170"/>
      <c r="F118" s="170"/>
      <c r="G118" s="170"/>
      <c r="H118" s="170"/>
    </row>
    <row r="119" spans="2:9" ht="13">
      <c r="C119" s="1"/>
      <c r="D119" s="4"/>
      <c r="E119" s="170"/>
      <c r="F119" s="170"/>
      <c r="G119" s="170"/>
      <c r="H119" s="170"/>
    </row>
    <row r="120" spans="2:9" ht="13">
      <c r="D120" s="4"/>
      <c r="E120" s="170"/>
      <c r="F120" s="170"/>
      <c r="G120" s="170"/>
      <c r="H120" s="170"/>
    </row>
  </sheetData>
  <sheetProtection algorithmName="SHA-512" hashValue="3cCJQxZR/qINHm0hPYd6SyExKYn5D5LJcJfozgVIwYLHpt7weWaXTOR4VWcKMiI2T1AlX1ILbyZRMkuLoKIgig==" saltValue="Sx0tAXSpvyYHJXHzz5V+eQ==" spinCount="100000" sheet="1" objects="1" scenarios="1"/>
  <mergeCells count="6">
    <mergeCell ref="C2:H2"/>
    <mergeCell ref="D6:H6"/>
    <mergeCell ref="D8:H8"/>
    <mergeCell ref="C3:H3"/>
    <mergeCell ref="D7:H7"/>
    <mergeCell ref="D5:H5"/>
  </mergeCells>
  <phoneticPr fontId="0" type="noConversion"/>
  <conditionalFormatting sqref="E118:H120">
    <cfRule type="cellIs" dxfId="0" priority="1" stopIfTrue="1" operator="greaterThan">
      <formula>1</formula>
    </cfRule>
    <cfRule type="cellIs" priority="2" stopIfTrue="1" operator="lessThan">
      <formula>-1</formula>
    </cfRule>
  </conditionalFormatting>
  <printOptions horizontalCentered="1"/>
  <pageMargins left="0.25" right="0.25" top="0.25" bottom="0.5" header="0.5" footer="0"/>
  <pageSetup scale="4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116"/>
  <sheetViews>
    <sheetView zoomScaleNormal="100" workbookViewId="0">
      <selection activeCell="I113" sqref="I113"/>
    </sheetView>
  </sheetViews>
  <sheetFormatPr defaultRowHeight="12.5"/>
  <cols>
    <col min="1" max="1" width="3" customWidth="1"/>
    <col min="2" max="2" width="3.54296875" customWidth="1"/>
    <col min="3" max="3" width="42.7265625" bestFit="1" customWidth="1"/>
    <col min="4" max="4" width="13.26953125" bestFit="1" customWidth="1"/>
    <col min="5" max="5" width="16.54296875" bestFit="1" customWidth="1"/>
    <col min="6" max="6" width="18.7265625" customWidth="1"/>
    <col min="7" max="8" width="20.453125" customWidth="1"/>
    <col min="9" max="9" width="4.7265625" customWidth="1"/>
  </cols>
  <sheetData>
    <row r="1" spans="1:10" ht="13" thickBot="1">
      <c r="A1" s="1"/>
      <c r="B1" s="1"/>
      <c r="C1" s="21"/>
      <c r="D1" s="21"/>
      <c r="E1" s="21"/>
      <c r="F1" s="21"/>
      <c r="G1" s="21"/>
      <c r="H1" s="21"/>
      <c r="I1" s="1"/>
      <c r="J1" s="1"/>
    </row>
    <row r="2" spans="1:10" ht="15.5">
      <c r="A2" s="1"/>
      <c r="B2" s="593"/>
      <c r="C2" s="1031" t="s">
        <v>547</v>
      </c>
      <c r="D2" s="1031"/>
      <c r="E2" s="1031"/>
      <c r="F2" s="1031"/>
      <c r="G2" s="1031"/>
      <c r="H2" s="1031"/>
      <c r="I2" s="594"/>
      <c r="J2" s="1"/>
    </row>
    <row r="3" spans="1:10" ht="15.5">
      <c r="A3" s="1"/>
      <c r="B3" s="12"/>
      <c r="C3" s="1035" t="s">
        <v>536</v>
      </c>
      <c r="D3" s="1035"/>
      <c r="E3" s="1035"/>
      <c r="F3" s="1035"/>
      <c r="G3" s="1035"/>
      <c r="H3" s="1035"/>
      <c r="I3" s="13"/>
      <c r="J3" s="1"/>
    </row>
    <row r="4" spans="1:10" ht="13" thickBot="1">
      <c r="A4" s="1"/>
      <c r="B4" s="12"/>
      <c r="I4" s="13"/>
      <c r="J4" s="1"/>
    </row>
    <row r="5" spans="1:10" ht="13.5" thickBot="1">
      <c r="A5" s="1"/>
      <c r="B5" s="12"/>
      <c r="C5" s="231" t="s">
        <v>544</v>
      </c>
      <c r="D5" s="1032" t="str">
        <f>'Unit Mix'!G6</f>
        <v>Housing Authority of Sample City</v>
      </c>
      <c r="E5" s="1033"/>
      <c r="F5" s="1033"/>
      <c r="G5" s="1033"/>
      <c r="H5" s="1034"/>
      <c r="I5" s="13"/>
      <c r="J5" s="1"/>
    </row>
    <row r="6" spans="1:10" ht="13.5" thickBot="1">
      <c r="A6" s="1"/>
      <c r="B6" s="12"/>
      <c r="C6" s="231" t="s">
        <v>542</v>
      </c>
      <c r="D6" s="1032" t="str">
        <f>'Unit Mix'!G7</f>
        <v>Sample Grant Name</v>
      </c>
      <c r="E6" s="1033"/>
      <c r="F6" s="1033"/>
      <c r="G6" s="1033"/>
      <c r="H6" s="1034"/>
      <c r="I6" s="13"/>
      <c r="J6" s="1"/>
    </row>
    <row r="7" spans="1:10" ht="13.5" thickBot="1">
      <c r="A7" s="1"/>
      <c r="B7" s="12"/>
      <c r="C7" s="231" t="s">
        <v>540</v>
      </c>
      <c r="D7" s="1032" t="str">
        <f>'Unit Mix'!G8</f>
        <v>Sample Mixed-Finance Development or Sample Phase</v>
      </c>
      <c r="E7" s="1033"/>
      <c r="F7" s="1033"/>
      <c r="G7" s="1033"/>
      <c r="H7" s="1034"/>
      <c r="I7" s="13"/>
      <c r="J7" s="1"/>
    </row>
    <row r="8" spans="1:10" ht="13.5" thickBot="1">
      <c r="A8" s="1"/>
      <c r="B8" s="12"/>
      <c r="C8" s="231" t="s">
        <v>541</v>
      </c>
      <c r="D8" s="1032" t="str">
        <f>'Unit Mix'!G9</f>
        <v>[enter the new AMP-format development number]</v>
      </c>
      <c r="E8" s="1033"/>
      <c r="F8" s="1033"/>
      <c r="G8" s="1033"/>
      <c r="H8" s="1034"/>
      <c r="I8" s="13"/>
      <c r="J8" s="1"/>
    </row>
    <row r="9" spans="1:10" ht="13">
      <c r="A9" s="1"/>
      <c r="B9" s="12"/>
      <c r="C9" s="4"/>
      <c r="D9" s="4"/>
      <c r="I9" s="13"/>
      <c r="J9" s="1"/>
    </row>
    <row r="10" spans="1:10" ht="13">
      <c r="A10" s="1"/>
      <c r="B10" s="12"/>
      <c r="C10" s="4"/>
      <c r="D10" s="151"/>
      <c r="E10" s="152"/>
      <c r="F10" s="152"/>
      <c r="G10" s="152"/>
      <c r="H10" s="154"/>
      <c r="I10" s="13"/>
      <c r="J10" s="1"/>
    </row>
    <row r="11" spans="1:10" ht="13.5" thickBot="1">
      <c r="A11" s="1"/>
      <c r="B11" s="12"/>
      <c r="C11" s="153" t="s">
        <v>117</v>
      </c>
      <c r="D11" s="159" t="s">
        <v>118</v>
      </c>
      <c r="E11" s="155" t="s">
        <v>119</v>
      </c>
      <c r="F11" s="154" t="s">
        <v>120</v>
      </c>
      <c r="G11" s="154" t="s">
        <v>121</v>
      </c>
      <c r="H11" s="155" t="s">
        <v>42</v>
      </c>
      <c r="I11" s="13"/>
      <c r="J11" s="1"/>
    </row>
    <row r="12" spans="1:10" ht="13.5" thickTop="1" thickBot="1">
      <c r="B12" s="14"/>
      <c r="C12" s="526" t="s">
        <v>803</v>
      </c>
      <c r="D12" s="566"/>
      <c r="E12" s="568">
        <v>0</v>
      </c>
      <c r="F12" s="741"/>
      <c r="G12" s="741"/>
      <c r="H12" s="567">
        <f t="shared" ref="H12:H24" si="0">SUM(E12:G12)</f>
        <v>0</v>
      </c>
      <c r="I12" s="523"/>
    </row>
    <row r="13" spans="1:10" ht="13.5" thickTop="1" thickBot="1">
      <c r="B13" s="14"/>
      <c r="C13" s="526" t="s">
        <v>859</v>
      </c>
      <c r="D13" s="566"/>
      <c r="E13" s="568">
        <v>0</v>
      </c>
      <c r="F13" s="598"/>
      <c r="G13" s="598"/>
      <c r="H13" s="567">
        <f t="shared" si="0"/>
        <v>0</v>
      </c>
      <c r="I13" s="523"/>
    </row>
    <row r="14" spans="1:10" ht="13.5" thickTop="1" thickBot="1">
      <c r="B14" s="14"/>
      <c r="C14" s="526" t="s">
        <v>801</v>
      </c>
      <c r="D14" s="566"/>
      <c r="E14" s="568">
        <v>0</v>
      </c>
      <c r="F14" s="598"/>
      <c r="G14" s="598"/>
      <c r="H14" s="567">
        <f t="shared" si="0"/>
        <v>0</v>
      </c>
      <c r="I14" s="523"/>
    </row>
    <row r="15" spans="1:10" ht="13.5" thickTop="1" thickBot="1">
      <c r="B15" s="14"/>
      <c r="C15" s="526" t="s">
        <v>802</v>
      </c>
      <c r="D15" s="566"/>
      <c r="E15" s="568">
        <v>0</v>
      </c>
      <c r="F15" s="598"/>
      <c r="G15" s="598"/>
      <c r="H15" s="567">
        <f t="shared" si="0"/>
        <v>0</v>
      </c>
      <c r="I15" s="523"/>
    </row>
    <row r="16" spans="1:10" ht="13.5" thickTop="1" thickBot="1">
      <c r="B16" s="14"/>
      <c r="C16" s="526" t="s">
        <v>805</v>
      </c>
      <c r="D16" s="566"/>
      <c r="E16" s="568">
        <v>0</v>
      </c>
      <c r="F16" s="598"/>
      <c r="G16" s="598"/>
      <c r="H16" s="567">
        <f t="shared" si="0"/>
        <v>0</v>
      </c>
      <c r="I16" s="523"/>
    </row>
    <row r="17" spans="2:9" ht="13.5" thickTop="1" thickBot="1">
      <c r="B17" s="14"/>
      <c r="C17" s="590" t="s">
        <v>122</v>
      </c>
      <c r="D17" s="566"/>
      <c r="E17" s="598"/>
      <c r="F17" s="568">
        <v>0</v>
      </c>
      <c r="G17" s="568">
        <v>0</v>
      </c>
      <c r="H17" s="521">
        <f t="shared" si="0"/>
        <v>0</v>
      </c>
      <c r="I17" s="523"/>
    </row>
    <row r="18" spans="2:9" ht="14" thickTop="1" thickBot="1">
      <c r="B18" s="14"/>
      <c r="C18" s="564" t="s">
        <v>947</v>
      </c>
      <c r="D18" s="566"/>
      <c r="E18" s="598"/>
      <c r="F18" s="568">
        <v>0</v>
      </c>
      <c r="G18" s="568">
        <v>0</v>
      </c>
      <c r="H18" s="567">
        <f t="shared" si="0"/>
        <v>0</v>
      </c>
      <c r="I18" s="523"/>
    </row>
    <row r="19" spans="2:9" ht="14" thickTop="1" thickBot="1">
      <c r="B19" s="14"/>
      <c r="C19" s="564" t="s">
        <v>948</v>
      </c>
      <c r="D19" s="566"/>
      <c r="E19" s="598"/>
      <c r="F19" s="568">
        <v>0</v>
      </c>
      <c r="G19" s="568">
        <v>0</v>
      </c>
      <c r="H19" s="567">
        <f t="shared" si="0"/>
        <v>0</v>
      </c>
      <c r="I19" s="523"/>
    </row>
    <row r="20" spans="2:9" ht="13.5" thickTop="1" thickBot="1">
      <c r="B20" s="14"/>
      <c r="C20" s="564" t="s">
        <v>975</v>
      </c>
      <c r="D20" s="566"/>
      <c r="E20" s="598"/>
      <c r="F20" s="568">
        <v>0</v>
      </c>
      <c r="G20" s="568">
        <v>0</v>
      </c>
      <c r="H20" s="567">
        <f t="shared" si="0"/>
        <v>0</v>
      </c>
      <c r="I20" s="523"/>
    </row>
    <row r="21" spans="2:9" ht="13.5" thickTop="1" thickBot="1">
      <c r="B21" s="14"/>
      <c r="C21" s="564" t="s">
        <v>976</v>
      </c>
      <c r="D21" s="566"/>
      <c r="E21" s="598"/>
      <c r="F21" s="568">
        <v>0</v>
      </c>
      <c r="G21" s="568">
        <v>0</v>
      </c>
      <c r="H21" s="567">
        <f t="shared" si="0"/>
        <v>0</v>
      </c>
      <c r="I21" s="523"/>
    </row>
    <row r="22" spans="2:9" ht="13.5" thickTop="1" thickBot="1">
      <c r="B22" s="14"/>
      <c r="C22" s="564" t="s">
        <v>977</v>
      </c>
      <c r="D22" s="566"/>
      <c r="E22" s="598"/>
      <c r="F22" s="568">
        <v>0</v>
      </c>
      <c r="G22" s="568">
        <v>0</v>
      </c>
      <c r="H22" s="567">
        <f t="shared" si="0"/>
        <v>0</v>
      </c>
      <c r="I22" s="523"/>
    </row>
    <row r="23" spans="2:9" ht="13.5" thickTop="1" thickBot="1">
      <c r="B23" s="14"/>
      <c r="C23" s="564" t="s">
        <v>985</v>
      </c>
      <c r="D23" s="566"/>
      <c r="E23" s="598"/>
      <c r="F23" s="568">
        <v>0</v>
      </c>
      <c r="G23" s="568">
        <v>0</v>
      </c>
      <c r="H23" s="567">
        <f t="shared" si="0"/>
        <v>0</v>
      </c>
      <c r="I23" s="523"/>
    </row>
    <row r="24" spans="2:9" ht="13.5" thickTop="1" thickBot="1">
      <c r="B24" s="14"/>
      <c r="C24" s="564" t="s">
        <v>986</v>
      </c>
      <c r="D24" s="566"/>
      <c r="E24" s="742"/>
      <c r="F24" s="568">
        <v>0</v>
      </c>
      <c r="G24" s="568">
        <v>0</v>
      </c>
      <c r="H24" s="567">
        <f t="shared" si="0"/>
        <v>0</v>
      </c>
      <c r="I24" s="523"/>
    </row>
    <row r="25" spans="2:9" ht="13.5" thickTop="1">
      <c r="B25" s="14"/>
      <c r="C25" s="522" t="s">
        <v>123</v>
      </c>
      <c r="D25" s="513"/>
      <c r="E25" s="514">
        <f>SUM(E12:E24)</f>
        <v>0</v>
      </c>
      <c r="F25" s="514">
        <f>SUM(F12:F24)</f>
        <v>0</v>
      </c>
      <c r="G25" s="514">
        <f>SUM(G12:G24)</f>
        <v>0</v>
      </c>
      <c r="H25" s="514">
        <f>SUM(H12:H24)</f>
        <v>0</v>
      </c>
      <c r="I25" s="523"/>
    </row>
    <row r="26" spans="2:9">
      <c r="B26" s="14"/>
      <c r="C26" s="171"/>
      <c r="D26" s="159"/>
      <c r="E26" s="524"/>
      <c r="F26" s="524"/>
      <c r="G26" s="524"/>
      <c r="H26" s="524"/>
      <c r="I26" s="523"/>
    </row>
    <row r="27" spans="2:9" ht="13.5" thickBot="1">
      <c r="B27" s="14"/>
      <c r="C27" s="506" t="s">
        <v>124</v>
      </c>
      <c r="D27" s="504"/>
      <c r="E27" s="504" t="s">
        <v>119</v>
      </c>
      <c r="F27" s="504" t="s">
        <v>120</v>
      </c>
      <c r="G27" s="504" t="s">
        <v>121</v>
      </c>
      <c r="H27" s="525" t="s">
        <v>42</v>
      </c>
      <c r="I27" s="523"/>
    </row>
    <row r="28" spans="2:9" ht="13.5" thickTop="1" thickBot="1">
      <c r="B28" s="14"/>
      <c r="C28" s="526" t="s">
        <v>803</v>
      </c>
      <c r="D28" s="597"/>
      <c r="E28" s="568">
        <v>0</v>
      </c>
      <c r="F28" s="741"/>
      <c r="G28" s="741"/>
      <c r="H28" s="567">
        <f>SUM(E28:G28)</f>
        <v>0</v>
      </c>
      <c r="I28" s="523"/>
    </row>
    <row r="29" spans="2:9" ht="13.5" thickTop="1" thickBot="1">
      <c r="B29" s="14"/>
      <c r="C29" s="526" t="s">
        <v>859</v>
      </c>
      <c r="D29" s="598"/>
      <c r="E29" s="568">
        <v>0</v>
      </c>
      <c r="F29" s="598"/>
      <c r="G29" s="598"/>
      <c r="H29" s="567">
        <f t="shared" ref="H29:H33" si="1">SUM(E29:G29)</f>
        <v>0</v>
      </c>
      <c r="I29" s="523"/>
    </row>
    <row r="30" spans="2:9" ht="13.5" thickTop="1" thickBot="1">
      <c r="B30" s="14"/>
      <c r="C30" s="526" t="s">
        <v>801</v>
      </c>
      <c r="D30" s="598"/>
      <c r="E30" s="568">
        <v>0</v>
      </c>
      <c r="F30" s="598"/>
      <c r="G30" s="598"/>
      <c r="H30" s="567">
        <f t="shared" si="1"/>
        <v>0</v>
      </c>
      <c r="I30" s="523"/>
    </row>
    <row r="31" spans="2:9" ht="13.5" thickTop="1" thickBot="1">
      <c r="B31" s="14"/>
      <c r="C31" s="526" t="s">
        <v>964</v>
      </c>
      <c r="D31" s="598"/>
      <c r="E31" s="568">
        <v>0</v>
      </c>
      <c r="F31" s="598"/>
      <c r="G31" s="598"/>
      <c r="H31" s="567">
        <f t="shared" si="1"/>
        <v>0</v>
      </c>
      <c r="I31" s="523"/>
    </row>
    <row r="32" spans="2:9" ht="13.5" thickTop="1" thickBot="1">
      <c r="B32" s="14"/>
      <c r="C32" s="564" t="s">
        <v>853</v>
      </c>
      <c r="D32" s="598"/>
      <c r="E32" s="568">
        <v>0</v>
      </c>
      <c r="F32" s="568">
        <v>0</v>
      </c>
      <c r="G32" s="568">
        <v>0</v>
      </c>
      <c r="H32" s="567">
        <f t="shared" si="1"/>
        <v>0</v>
      </c>
      <c r="I32" s="523"/>
    </row>
    <row r="33" spans="2:9" ht="13.5" thickTop="1" thickBot="1">
      <c r="B33" s="14"/>
      <c r="C33" s="564" t="s">
        <v>853</v>
      </c>
      <c r="D33" s="599"/>
      <c r="E33" s="596">
        <v>0</v>
      </c>
      <c r="F33" s="568">
        <v>0</v>
      </c>
      <c r="G33" s="568">
        <v>0</v>
      </c>
      <c r="H33" s="567">
        <f t="shared" si="1"/>
        <v>0</v>
      </c>
      <c r="I33" s="523"/>
    </row>
    <row r="34" spans="2:9" ht="13.5" thickTop="1">
      <c r="B34" s="14"/>
      <c r="C34" s="527" t="s">
        <v>125</v>
      </c>
      <c r="D34" s="515"/>
      <c r="E34" s="514">
        <f>SUM(E28:E33)</f>
        <v>0</v>
      </c>
      <c r="F34" s="514">
        <f>SUM(F28:F33)</f>
        <v>0</v>
      </c>
      <c r="G34" s="514">
        <f>SUM(G28:G33)</f>
        <v>0</v>
      </c>
      <c r="H34" s="514">
        <f>SUM(H28:H33)</f>
        <v>0</v>
      </c>
      <c r="I34" s="523"/>
    </row>
    <row r="35" spans="2:9">
      <c r="B35" s="14"/>
      <c r="C35" s="171"/>
      <c r="D35" s="504"/>
      <c r="E35" s="528">
        <v>0</v>
      </c>
      <c r="F35" s="528">
        <v>0</v>
      </c>
      <c r="G35" s="528">
        <v>0</v>
      </c>
      <c r="H35" s="528">
        <v>0</v>
      </c>
      <c r="I35" s="523"/>
    </row>
    <row r="36" spans="2:9" ht="15.5">
      <c r="B36" s="14"/>
      <c r="C36" s="529" t="s">
        <v>808</v>
      </c>
      <c r="D36" s="530"/>
      <c r="E36" s="691">
        <f>E25+E34</f>
        <v>0</v>
      </c>
      <c r="F36" s="691">
        <f>F25+F34</f>
        <v>0</v>
      </c>
      <c r="G36" s="691">
        <f>G25+G34</f>
        <v>0</v>
      </c>
      <c r="H36" s="691">
        <f>H25+H34</f>
        <v>0</v>
      </c>
      <c r="I36" s="523"/>
    </row>
    <row r="37" spans="2:9" ht="13">
      <c r="B37" s="14"/>
      <c r="C37" s="171"/>
      <c r="D37" s="162"/>
      <c r="E37" s="524"/>
      <c r="F37" s="524"/>
      <c r="G37" s="524"/>
      <c r="H37" s="524"/>
      <c r="I37" s="523"/>
    </row>
    <row r="38" spans="2:9" ht="13">
      <c r="B38" s="14"/>
      <c r="C38" s="164"/>
      <c r="D38" s="524"/>
      <c r="E38" s="524"/>
      <c r="F38" s="531"/>
      <c r="G38" s="531"/>
      <c r="H38" s="531"/>
      <c r="I38" s="523"/>
    </row>
    <row r="39" spans="2:9" ht="13.5" thickBot="1">
      <c r="B39" s="14"/>
      <c r="C39" s="506" t="s">
        <v>126</v>
      </c>
      <c r="D39" s="504" t="s">
        <v>804</v>
      </c>
      <c r="E39" s="504" t="s">
        <v>119</v>
      </c>
      <c r="F39" s="504" t="s">
        <v>120</v>
      </c>
      <c r="G39" s="504" t="s">
        <v>121</v>
      </c>
      <c r="H39" s="525" t="s">
        <v>42</v>
      </c>
      <c r="I39" s="523"/>
    </row>
    <row r="40" spans="2:9" ht="13.5" thickTop="1" thickBot="1">
      <c r="B40" s="14"/>
      <c r="C40" s="560" t="s">
        <v>809</v>
      </c>
      <c r="D40" s="573">
        <v>1460</v>
      </c>
      <c r="E40" s="568">
        <v>0</v>
      </c>
      <c r="F40" s="568">
        <v>0</v>
      </c>
      <c r="G40" s="568">
        <v>0</v>
      </c>
      <c r="H40" s="588">
        <f t="shared" ref="H40:H57" si="2">SUM(E40:G40)</f>
        <v>0</v>
      </c>
      <c r="I40" s="523"/>
    </row>
    <row r="41" spans="2:9" ht="13.5" thickTop="1" thickBot="1">
      <c r="B41" s="14"/>
      <c r="C41" s="560" t="s">
        <v>127</v>
      </c>
      <c r="D41" s="573">
        <v>1460</v>
      </c>
      <c r="E41" s="568">
        <v>0</v>
      </c>
      <c r="F41" s="568">
        <v>0</v>
      </c>
      <c r="G41" s="568">
        <v>0</v>
      </c>
      <c r="H41" s="588">
        <f t="shared" si="2"/>
        <v>0</v>
      </c>
      <c r="I41" s="523"/>
    </row>
    <row r="42" spans="2:9" ht="13.5" thickTop="1" thickBot="1">
      <c r="B42" s="14"/>
      <c r="C42" s="560" t="s">
        <v>152</v>
      </c>
      <c r="D42" s="573">
        <v>1460</v>
      </c>
      <c r="E42" s="568">
        <v>0</v>
      </c>
      <c r="F42" s="568">
        <v>0</v>
      </c>
      <c r="G42" s="568">
        <v>0</v>
      </c>
      <c r="H42" s="588">
        <f t="shared" si="2"/>
        <v>0</v>
      </c>
      <c r="I42" s="523"/>
    </row>
    <row r="43" spans="2:9" ht="13.5" thickTop="1" thickBot="1">
      <c r="B43" s="14"/>
      <c r="C43" s="560" t="s">
        <v>806</v>
      </c>
      <c r="D43" s="573">
        <v>1460</v>
      </c>
      <c r="E43" s="568">
        <v>0</v>
      </c>
      <c r="F43" s="568">
        <v>0</v>
      </c>
      <c r="G43" s="568">
        <v>0</v>
      </c>
      <c r="H43" s="588">
        <f t="shared" si="2"/>
        <v>0</v>
      </c>
      <c r="I43" s="523"/>
    </row>
    <row r="44" spans="2:9" ht="13.5" thickTop="1" thickBot="1">
      <c r="B44" s="14"/>
      <c r="C44" s="560" t="s">
        <v>99</v>
      </c>
      <c r="D44" s="573">
        <v>1460</v>
      </c>
      <c r="E44" s="568">
        <v>0</v>
      </c>
      <c r="F44" s="568">
        <v>0</v>
      </c>
      <c r="G44" s="568">
        <v>0</v>
      </c>
      <c r="H44" s="588">
        <f t="shared" si="2"/>
        <v>0</v>
      </c>
      <c r="I44" s="523"/>
    </row>
    <row r="45" spans="2:9" ht="13.5" thickTop="1" thickBot="1">
      <c r="B45" s="14"/>
      <c r="C45" s="590" t="s">
        <v>816</v>
      </c>
      <c r="D45" s="573">
        <v>1460</v>
      </c>
      <c r="E45" s="568">
        <v>0</v>
      </c>
      <c r="F45" s="568">
        <v>0</v>
      </c>
      <c r="G45" s="568">
        <v>0</v>
      </c>
      <c r="H45" s="588">
        <f t="shared" si="2"/>
        <v>0</v>
      </c>
      <c r="I45" s="523"/>
    </row>
    <row r="46" spans="2:9" ht="13.5" thickTop="1" thickBot="1">
      <c r="B46" s="14"/>
      <c r="C46" s="564" t="s">
        <v>853</v>
      </c>
      <c r="D46" s="573">
        <v>1460</v>
      </c>
      <c r="E46" s="568">
        <v>0</v>
      </c>
      <c r="F46" s="568">
        <v>0</v>
      </c>
      <c r="G46" s="568">
        <v>0</v>
      </c>
      <c r="H46" s="588">
        <f t="shared" si="2"/>
        <v>0</v>
      </c>
      <c r="I46" s="523"/>
    </row>
    <row r="47" spans="2:9" ht="13.5" thickTop="1" thickBot="1">
      <c r="B47" s="14"/>
      <c r="C47" s="746" t="s">
        <v>854</v>
      </c>
      <c r="D47" s="537">
        <v>1450</v>
      </c>
      <c r="E47" s="568">
        <v>0</v>
      </c>
      <c r="F47" s="568">
        <v>0</v>
      </c>
      <c r="G47" s="568">
        <v>0</v>
      </c>
      <c r="H47" s="574">
        <f t="shared" si="2"/>
        <v>0</v>
      </c>
      <c r="I47" s="15"/>
    </row>
    <row r="48" spans="2:9" ht="13.5" thickTop="1" thickBot="1">
      <c r="B48" s="14"/>
      <c r="C48" s="561" t="s">
        <v>968</v>
      </c>
      <c r="D48" s="537">
        <v>1465</v>
      </c>
      <c r="E48" s="568">
        <v>0</v>
      </c>
      <c r="F48" s="568">
        <v>0</v>
      </c>
      <c r="G48" s="568">
        <v>0</v>
      </c>
      <c r="H48" s="574">
        <f t="shared" si="2"/>
        <v>0</v>
      </c>
      <c r="I48" s="15"/>
    </row>
    <row r="49" spans="2:9" ht="13.5" thickTop="1" thickBot="1">
      <c r="B49" s="14"/>
      <c r="C49" s="564" t="s">
        <v>807</v>
      </c>
      <c r="D49" s="537">
        <v>1470</v>
      </c>
      <c r="E49" s="568">
        <v>0</v>
      </c>
      <c r="F49" s="568">
        <v>0</v>
      </c>
      <c r="G49" s="568">
        <v>0</v>
      </c>
      <c r="H49" s="574">
        <f t="shared" si="2"/>
        <v>0</v>
      </c>
      <c r="I49" s="15"/>
    </row>
    <row r="50" spans="2:9" ht="13.5" thickTop="1" thickBot="1">
      <c r="B50" s="14"/>
      <c r="C50" s="564" t="s">
        <v>807</v>
      </c>
      <c r="D50" s="537">
        <v>1470</v>
      </c>
      <c r="E50" s="568">
        <v>0</v>
      </c>
      <c r="F50" s="568">
        <v>0</v>
      </c>
      <c r="G50" s="568">
        <v>0</v>
      </c>
      <c r="H50" s="574">
        <f t="shared" si="2"/>
        <v>0</v>
      </c>
      <c r="I50" s="15"/>
    </row>
    <row r="51" spans="2:9" ht="13.5" thickTop="1" thickBot="1">
      <c r="B51" s="14"/>
      <c r="C51" s="564" t="s">
        <v>971</v>
      </c>
      <c r="D51" s="537">
        <v>1475</v>
      </c>
      <c r="E51" s="568">
        <v>0</v>
      </c>
      <c r="F51" s="568">
        <v>0</v>
      </c>
      <c r="G51" s="568">
        <v>0</v>
      </c>
      <c r="H51" s="574">
        <f t="shared" si="2"/>
        <v>0</v>
      </c>
      <c r="I51" s="15"/>
    </row>
    <row r="52" spans="2:9" ht="13.5" thickTop="1" thickBot="1">
      <c r="B52" s="14"/>
      <c r="C52" s="561" t="s">
        <v>587</v>
      </c>
      <c r="D52" s="537">
        <v>1485</v>
      </c>
      <c r="E52" s="568">
        <v>0</v>
      </c>
      <c r="F52" s="568">
        <v>0</v>
      </c>
      <c r="G52" s="568">
        <v>0</v>
      </c>
      <c r="H52" s="574">
        <f t="shared" si="2"/>
        <v>0</v>
      </c>
      <c r="I52" s="15"/>
    </row>
    <row r="53" spans="2:9" ht="13.5" thickTop="1" thickBot="1">
      <c r="B53" s="14"/>
      <c r="C53" s="561" t="s">
        <v>969</v>
      </c>
      <c r="D53" s="537">
        <v>1495</v>
      </c>
      <c r="E53" s="568">
        <v>0</v>
      </c>
      <c r="F53" s="568">
        <v>0</v>
      </c>
      <c r="G53" s="568">
        <v>0</v>
      </c>
      <c r="H53" s="574">
        <f t="shared" si="2"/>
        <v>0</v>
      </c>
      <c r="I53" s="15"/>
    </row>
    <row r="54" spans="2:9" ht="13.5" thickTop="1" thickBot="1">
      <c r="B54" s="14"/>
      <c r="C54" s="561" t="s">
        <v>970</v>
      </c>
      <c r="D54" s="537">
        <v>1496</v>
      </c>
      <c r="E54" s="568">
        <v>0</v>
      </c>
      <c r="F54" s="568">
        <v>0</v>
      </c>
      <c r="G54" s="568">
        <v>0</v>
      </c>
      <c r="H54" s="574">
        <f t="shared" si="2"/>
        <v>0</v>
      </c>
      <c r="I54" s="15"/>
    </row>
    <row r="55" spans="2:9" ht="13.5" thickTop="1" thickBot="1">
      <c r="B55" s="14"/>
      <c r="C55" s="565" t="s">
        <v>990</v>
      </c>
      <c r="D55" s="592"/>
      <c r="E55" s="568">
        <v>0</v>
      </c>
      <c r="F55" s="568">
        <v>0</v>
      </c>
      <c r="G55" s="568">
        <v>0</v>
      </c>
      <c r="H55" s="588">
        <f t="shared" si="2"/>
        <v>0</v>
      </c>
      <c r="I55" s="523"/>
    </row>
    <row r="56" spans="2:9" ht="13.5" thickTop="1" thickBot="1">
      <c r="B56" s="14"/>
      <c r="C56" s="565" t="s">
        <v>990</v>
      </c>
      <c r="D56" s="592"/>
      <c r="E56" s="568">
        <v>0</v>
      </c>
      <c r="F56" s="568">
        <v>0</v>
      </c>
      <c r="G56" s="568">
        <v>0</v>
      </c>
      <c r="H56" s="588">
        <f t="shared" si="2"/>
        <v>0</v>
      </c>
      <c r="I56" s="523"/>
    </row>
    <row r="57" spans="2:9" ht="13.5" thickTop="1" thickBot="1">
      <c r="B57" s="14"/>
      <c r="C57" s="565" t="s">
        <v>990</v>
      </c>
      <c r="D57" s="592"/>
      <c r="E57" s="568">
        <v>0</v>
      </c>
      <c r="F57" s="568">
        <v>0</v>
      </c>
      <c r="G57" s="568">
        <v>0</v>
      </c>
      <c r="H57" s="588">
        <f t="shared" si="2"/>
        <v>0</v>
      </c>
      <c r="I57" s="523"/>
    </row>
    <row r="58" spans="2:9" ht="13.5" thickTop="1">
      <c r="B58" s="14"/>
      <c r="C58" s="522" t="s">
        <v>129</v>
      </c>
      <c r="D58" s="513"/>
      <c r="E58" s="516">
        <f>SUM(E40:E57)</f>
        <v>0</v>
      </c>
      <c r="F58" s="516">
        <f>SUM(F40:F57)</f>
        <v>0</v>
      </c>
      <c r="G58" s="516">
        <f>SUM(G40:G57)</f>
        <v>0</v>
      </c>
      <c r="H58" s="516">
        <f>SUM(H40:H57)</f>
        <v>0</v>
      </c>
      <c r="I58" s="523"/>
    </row>
    <row r="59" spans="2:9">
      <c r="B59" s="14"/>
      <c r="C59" s="171"/>
      <c r="D59" s="533"/>
      <c r="E59" s="524"/>
      <c r="F59" s="524"/>
      <c r="G59" s="524"/>
      <c r="H59" s="524"/>
      <c r="I59" s="523"/>
    </row>
    <row r="60" spans="2:9" ht="13.5" thickBot="1">
      <c r="B60" s="14"/>
      <c r="C60" s="534" t="s">
        <v>130</v>
      </c>
      <c r="D60" s="504" t="s">
        <v>804</v>
      </c>
      <c r="E60" s="525" t="s">
        <v>119</v>
      </c>
      <c r="F60" s="525" t="s">
        <v>120</v>
      </c>
      <c r="G60" s="525" t="s">
        <v>121</v>
      </c>
      <c r="H60" s="525" t="s">
        <v>42</v>
      </c>
      <c r="I60" s="523"/>
    </row>
    <row r="61" spans="2:9" ht="13.5" thickTop="1" thickBot="1">
      <c r="B61" s="14"/>
      <c r="C61" s="561" t="s">
        <v>131</v>
      </c>
      <c r="D61" s="535">
        <v>1440</v>
      </c>
      <c r="E61" s="568">
        <v>0</v>
      </c>
      <c r="F61" s="568">
        <v>0</v>
      </c>
      <c r="G61" s="568">
        <v>0</v>
      </c>
      <c r="H61" s="532">
        <f>SUM(E61:G61)</f>
        <v>0</v>
      </c>
      <c r="I61" s="523"/>
    </row>
    <row r="62" spans="2:9" ht="13.5" thickTop="1" thickBot="1">
      <c r="B62" s="14"/>
      <c r="C62" s="561" t="s">
        <v>132</v>
      </c>
      <c r="D62" s="535">
        <v>1430</v>
      </c>
      <c r="E62" s="568">
        <v>0</v>
      </c>
      <c r="F62" s="568">
        <v>0</v>
      </c>
      <c r="G62" s="568">
        <v>0</v>
      </c>
      <c r="H62" s="532">
        <f t="shared" ref="H62:H86" si="3">SUM(E62:G62)</f>
        <v>0</v>
      </c>
      <c r="I62" s="523"/>
    </row>
    <row r="63" spans="2:9" ht="13.5" thickTop="1" thickBot="1">
      <c r="B63" s="14"/>
      <c r="C63" s="561" t="s">
        <v>133</v>
      </c>
      <c r="D63" s="537">
        <v>1430</v>
      </c>
      <c r="E63" s="568">
        <v>0</v>
      </c>
      <c r="F63" s="568">
        <v>0</v>
      </c>
      <c r="G63" s="568">
        <v>0</v>
      </c>
      <c r="H63" s="532">
        <f t="shared" si="3"/>
        <v>0</v>
      </c>
      <c r="I63" s="523"/>
    </row>
    <row r="64" spans="2:9" ht="13.5" thickTop="1" thickBot="1">
      <c r="B64" s="14"/>
      <c r="C64" s="561" t="s">
        <v>134</v>
      </c>
      <c r="D64" s="535">
        <v>1430</v>
      </c>
      <c r="E64" s="568">
        <v>0</v>
      </c>
      <c r="F64" s="568">
        <v>0</v>
      </c>
      <c r="G64" s="568">
        <v>0</v>
      </c>
      <c r="H64" s="532">
        <f t="shared" si="3"/>
        <v>0</v>
      </c>
      <c r="I64" s="523"/>
    </row>
    <row r="65" spans="2:9" ht="13.5" thickTop="1" thickBot="1">
      <c r="B65" s="14"/>
      <c r="C65" s="561" t="s">
        <v>135</v>
      </c>
      <c r="D65" s="535">
        <v>1430</v>
      </c>
      <c r="E65" s="568">
        <v>0</v>
      </c>
      <c r="F65" s="568">
        <v>0</v>
      </c>
      <c r="G65" s="568">
        <v>0</v>
      </c>
      <c r="H65" s="532">
        <f t="shared" si="3"/>
        <v>0</v>
      </c>
      <c r="I65" s="523"/>
    </row>
    <row r="66" spans="2:9" ht="13.5" thickTop="1" thickBot="1">
      <c r="B66" s="14"/>
      <c r="C66" s="561" t="s">
        <v>151</v>
      </c>
      <c r="D66" s="537">
        <v>1430</v>
      </c>
      <c r="E66" s="568">
        <v>0</v>
      </c>
      <c r="F66" s="568">
        <v>0</v>
      </c>
      <c r="G66" s="568">
        <v>0</v>
      </c>
      <c r="H66" s="532">
        <f t="shared" si="3"/>
        <v>0</v>
      </c>
      <c r="I66" s="523"/>
    </row>
    <row r="67" spans="2:9" ht="13.5" thickTop="1" thickBot="1">
      <c r="B67" s="14"/>
      <c r="C67" s="561" t="s">
        <v>136</v>
      </c>
      <c r="D67" s="535">
        <v>1430</v>
      </c>
      <c r="E67" s="568">
        <v>0</v>
      </c>
      <c r="F67" s="568">
        <v>0</v>
      </c>
      <c r="G67" s="568">
        <v>0</v>
      </c>
      <c r="H67" s="532">
        <f t="shared" si="3"/>
        <v>0</v>
      </c>
      <c r="I67" s="523"/>
    </row>
    <row r="68" spans="2:9" ht="13.5" thickTop="1" thickBot="1">
      <c r="B68" s="14"/>
      <c r="C68" s="561" t="s">
        <v>137</v>
      </c>
      <c r="D68" s="537">
        <v>1430</v>
      </c>
      <c r="E68" s="568">
        <v>0</v>
      </c>
      <c r="F68" s="568">
        <v>0</v>
      </c>
      <c r="G68" s="568">
        <v>0</v>
      </c>
      <c r="H68" s="532">
        <f t="shared" si="3"/>
        <v>0</v>
      </c>
      <c r="I68" s="523"/>
    </row>
    <row r="69" spans="2:9" ht="13.5" thickTop="1" thickBot="1">
      <c r="B69" s="14"/>
      <c r="C69" s="561" t="s">
        <v>138</v>
      </c>
      <c r="D69" s="535">
        <v>1430</v>
      </c>
      <c r="E69" s="568">
        <v>0</v>
      </c>
      <c r="F69" s="568">
        <v>0</v>
      </c>
      <c r="G69" s="568">
        <v>0</v>
      </c>
      <c r="H69" s="532">
        <f t="shared" si="3"/>
        <v>0</v>
      </c>
      <c r="I69" s="523"/>
    </row>
    <row r="70" spans="2:9" ht="13.5" thickTop="1" thickBot="1">
      <c r="B70" s="14"/>
      <c r="C70" s="561" t="s">
        <v>139</v>
      </c>
      <c r="D70" s="535">
        <v>1430</v>
      </c>
      <c r="E70" s="568">
        <v>0</v>
      </c>
      <c r="F70" s="568">
        <v>0</v>
      </c>
      <c r="G70" s="568">
        <v>0</v>
      </c>
      <c r="H70" s="532">
        <f t="shared" si="3"/>
        <v>0</v>
      </c>
      <c r="I70" s="523"/>
    </row>
    <row r="71" spans="2:9" ht="13.5" thickTop="1" thickBot="1">
      <c r="B71" s="14"/>
      <c r="C71" s="561" t="s">
        <v>140</v>
      </c>
      <c r="D71" s="535">
        <v>1430</v>
      </c>
      <c r="E71" s="568">
        <v>0</v>
      </c>
      <c r="F71" s="568">
        <v>0</v>
      </c>
      <c r="G71" s="568">
        <v>0</v>
      </c>
      <c r="H71" s="532">
        <f t="shared" si="3"/>
        <v>0</v>
      </c>
      <c r="I71" s="523"/>
    </row>
    <row r="72" spans="2:9" ht="13.5" thickTop="1" thickBot="1">
      <c r="B72" s="14"/>
      <c r="C72" s="561" t="s">
        <v>141</v>
      </c>
      <c r="D72" s="535">
        <v>1430</v>
      </c>
      <c r="E72" s="568">
        <v>0</v>
      </c>
      <c r="F72" s="568">
        <v>0</v>
      </c>
      <c r="G72" s="568">
        <v>0</v>
      </c>
      <c r="H72" s="532">
        <f t="shared" si="3"/>
        <v>0</v>
      </c>
      <c r="I72" s="523"/>
    </row>
    <row r="73" spans="2:9" ht="13.5" thickTop="1" thickBot="1">
      <c r="B73" s="14"/>
      <c r="C73" s="561" t="s">
        <v>142</v>
      </c>
      <c r="D73" s="535">
        <v>1430</v>
      </c>
      <c r="E73" s="568">
        <v>0</v>
      </c>
      <c r="F73" s="568">
        <v>0</v>
      </c>
      <c r="G73" s="568">
        <v>0</v>
      </c>
      <c r="H73" s="532">
        <f t="shared" si="3"/>
        <v>0</v>
      </c>
      <c r="I73" s="523"/>
    </row>
    <row r="74" spans="2:9" ht="13.5" thickTop="1" thickBot="1">
      <c r="B74" s="14"/>
      <c r="C74" s="561" t="s">
        <v>143</v>
      </c>
      <c r="D74" s="535">
        <v>1430</v>
      </c>
      <c r="E74" s="568">
        <v>0</v>
      </c>
      <c r="F74" s="568">
        <v>0</v>
      </c>
      <c r="G74" s="568">
        <v>0</v>
      </c>
      <c r="H74" s="532">
        <f t="shared" si="3"/>
        <v>0</v>
      </c>
      <c r="I74" s="523"/>
    </row>
    <row r="75" spans="2:9" ht="13.5" thickTop="1" thickBot="1">
      <c r="B75" s="14"/>
      <c r="C75" s="561" t="s">
        <v>100</v>
      </c>
      <c r="D75" s="535">
        <v>1430</v>
      </c>
      <c r="E75" s="568">
        <v>0</v>
      </c>
      <c r="F75" s="568">
        <v>0</v>
      </c>
      <c r="G75" s="568">
        <v>0</v>
      </c>
      <c r="H75" s="532">
        <f t="shared" si="3"/>
        <v>0</v>
      </c>
      <c r="I75" s="523"/>
    </row>
    <row r="76" spans="2:9" ht="13.5" thickTop="1" thickBot="1">
      <c r="B76" s="14"/>
      <c r="C76" s="561" t="s">
        <v>860</v>
      </c>
      <c r="D76" s="535">
        <v>1430</v>
      </c>
      <c r="E76" s="568">
        <v>0</v>
      </c>
      <c r="F76" s="568">
        <v>0</v>
      </c>
      <c r="G76" s="568">
        <v>0</v>
      </c>
      <c r="H76" s="532">
        <f t="shared" si="3"/>
        <v>0</v>
      </c>
      <c r="I76" s="523"/>
    </row>
    <row r="77" spans="2:9" ht="13.5" thickTop="1" thickBot="1">
      <c r="B77" s="14"/>
      <c r="C77" s="565" t="s">
        <v>990</v>
      </c>
      <c r="D77" s="535">
        <v>1430</v>
      </c>
      <c r="E77" s="568">
        <v>0</v>
      </c>
      <c r="F77" s="568">
        <v>0</v>
      </c>
      <c r="G77" s="568">
        <v>0</v>
      </c>
      <c r="H77" s="532">
        <f t="shared" si="3"/>
        <v>0</v>
      </c>
      <c r="I77" s="523"/>
    </row>
    <row r="78" spans="2:9" ht="13.5" thickTop="1" thickBot="1">
      <c r="B78" s="14"/>
      <c r="C78" s="565" t="s">
        <v>990</v>
      </c>
      <c r="D78" s="535">
        <v>1430</v>
      </c>
      <c r="E78" s="568">
        <v>0</v>
      </c>
      <c r="F78" s="568">
        <v>0</v>
      </c>
      <c r="G78" s="568">
        <v>0</v>
      </c>
      <c r="H78" s="532">
        <f t="shared" si="3"/>
        <v>0</v>
      </c>
      <c r="I78" s="523"/>
    </row>
    <row r="79" spans="2:9" ht="13.5" thickTop="1" thickBot="1">
      <c r="B79" s="14"/>
      <c r="C79" s="560" t="s">
        <v>856</v>
      </c>
      <c r="D79" s="598"/>
      <c r="E79" s="598"/>
      <c r="F79" s="568">
        <v>0</v>
      </c>
      <c r="G79" s="568">
        <v>0</v>
      </c>
      <c r="H79" s="532">
        <f t="shared" si="3"/>
        <v>0</v>
      </c>
      <c r="I79" s="523"/>
    </row>
    <row r="80" spans="2:9" ht="13.5" thickTop="1" thickBot="1">
      <c r="B80" s="14"/>
      <c r="C80" s="526" t="s">
        <v>634</v>
      </c>
      <c r="D80" s="598"/>
      <c r="E80" s="598"/>
      <c r="F80" s="568">
        <v>0</v>
      </c>
      <c r="G80" s="568">
        <v>0</v>
      </c>
      <c r="H80" s="532">
        <f t="shared" si="3"/>
        <v>0</v>
      </c>
      <c r="I80" s="523"/>
    </row>
    <row r="81" spans="2:9" ht="13.5" thickTop="1" thickBot="1">
      <c r="B81" s="14"/>
      <c r="C81" s="560" t="s">
        <v>632</v>
      </c>
      <c r="D81" s="598"/>
      <c r="E81" s="598"/>
      <c r="F81" s="568">
        <v>0</v>
      </c>
      <c r="G81" s="568">
        <v>0</v>
      </c>
      <c r="H81" s="532">
        <f t="shared" si="3"/>
        <v>0</v>
      </c>
      <c r="I81" s="523"/>
    </row>
    <row r="82" spans="2:9" ht="13.5" thickTop="1" thickBot="1">
      <c r="B82" s="14"/>
      <c r="C82" s="560" t="s">
        <v>810</v>
      </c>
      <c r="D82" s="598"/>
      <c r="E82" s="598"/>
      <c r="F82" s="568">
        <v>0</v>
      </c>
      <c r="G82" s="568">
        <v>0</v>
      </c>
      <c r="H82" s="532">
        <f t="shared" si="3"/>
        <v>0</v>
      </c>
      <c r="I82" s="523"/>
    </row>
    <row r="83" spans="2:9" ht="13.5" thickTop="1" thickBot="1">
      <c r="B83" s="14"/>
      <c r="C83" s="560" t="s">
        <v>857</v>
      </c>
      <c r="D83" s="598"/>
      <c r="E83" s="598"/>
      <c r="F83" s="568">
        <v>0</v>
      </c>
      <c r="G83" s="568">
        <v>0</v>
      </c>
      <c r="H83" s="532">
        <f t="shared" si="3"/>
        <v>0</v>
      </c>
      <c r="I83" s="523"/>
    </row>
    <row r="84" spans="2:9" ht="13.5" thickTop="1" thickBot="1">
      <c r="B84" s="14"/>
      <c r="C84" s="562" t="s">
        <v>858</v>
      </c>
      <c r="D84" s="598"/>
      <c r="E84" s="598"/>
      <c r="F84" s="568">
        <v>0</v>
      </c>
      <c r="G84" s="568">
        <v>0</v>
      </c>
      <c r="H84" s="532">
        <f t="shared" si="3"/>
        <v>0</v>
      </c>
      <c r="I84" s="523"/>
    </row>
    <row r="85" spans="2:9" ht="13.5" thickTop="1" thickBot="1">
      <c r="B85" s="14"/>
      <c r="C85" s="565" t="s">
        <v>990</v>
      </c>
      <c r="D85" s="568"/>
      <c r="E85" s="568">
        <v>0</v>
      </c>
      <c r="F85" s="568">
        <v>0</v>
      </c>
      <c r="G85" s="568">
        <v>0</v>
      </c>
      <c r="H85" s="588">
        <f t="shared" si="3"/>
        <v>0</v>
      </c>
      <c r="I85" s="523"/>
    </row>
    <row r="86" spans="2:9" ht="13.5" thickTop="1" thickBot="1">
      <c r="B86" s="14"/>
      <c r="C86" s="565" t="s">
        <v>990</v>
      </c>
      <c r="D86" s="566"/>
      <c r="E86" s="568">
        <v>0</v>
      </c>
      <c r="F86" s="568">
        <v>0</v>
      </c>
      <c r="G86" s="568">
        <v>0</v>
      </c>
      <c r="H86" s="588">
        <f t="shared" si="3"/>
        <v>0</v>
      </c>
      <c r="I86" s="523"/>
    </row>
    <row r="87" spans="2:9" ht="13.5" thickTop="1" thickBot="1">
      <c r="B87" s="14"/>
      <c r="C87" s="565" t="s">
        <v>990</v>
      </c>
      <c r="D87" s="566"/>
      <c r="E87" s="568">
        <v>0</v>
      </c>
      <c r="F87" s="568">
        <v>0</v>
      </c>
      <c r="G87" s="568">
        <v>0</v>
      </c>
      <c r="H87" s="588">
        <f t="shared" ref="H87:H91" si="4">SUM(E87:G87)</f>
        <v>0</v>
      </c>
      <c r="I87" s="523"/>
    </row>
    <row r="88" spans="2:9" ht="13.5" thickTop="1" thickBot="1">
      <c r="B88" s="14"/>
      <c r="C88" s="565" t="s">
        <v>990</v>
      </c>
      <c r="D88" s="566"/>
      <c r="E88" s="568">
        <v>0</v>
      </c>
      <c r="F88" s="568">
        <v>0</v>
      </c>
      <c r="G88" s="568">
        <v>0</v>
      </c>
      <c r="H88" s="588">
        <f t="shared" si="4"/>
        <v>0</v>
      </c>
      <c r="I88" s="523"/>
    </row>
    <row r="89" spans="2:9" ht="13.5" thickTop="1" thickBot="1">
      <c r="B89" s="14"/>
      <c r="C89" s="565" t="s">
        <v>990</v>
      </c>
      <c r="D89" s="566"/>
      <c r="E89" s="568">
        <v>0</v>
      </c>
      <c r="F89" s="568">
        <v>0</v>
      </c>
      <c r="G89" s="568">
        <v>0</v>
      </c>
      <c r="H89" s="588">
        <f t="shared" si="4"/>
        <v>0</v>
      </c>
      <c r="I89" s="523"/>
    </row>
    <row r="90" spans="2:9" ht="13.5" thickTop="1" thickBot="1">
      <c r="B90" s="14"/>
      <c r="C90" s="565" t="s">
        <v>990</v>
      </c>
      <c r="D90" s="566"/>
      <c r="E90" s="568">
        <v>0</v>
      </c>
      <c r="F90" s="568">
        <v>0</v>
      </c>
      <c r="G90" s="568">
        <v>0</v>
      </c>
      <c r="H90" s="588">
        <f t="shared" si="4"/>
        <v>0</v>
      </c>
      <c r="I90" s="523"/>
    </row>
    <row r="91" spans="2:9" ht="13.5" thickTop="1" thickBot="1">
      <c r="B91" s="14"/>
      <c r="C91" s="565" t="s">
        <v>990</v>
      </c>
      <c r="D91" s="566"/>
      <c r="E91" s="568">
        <v>0</v>
      </c>
      <c r="F91" s="568">
        <v>0</v>
      </c>
      <c r="G91" s="568">
        <v>0</v>
      </c>
      <c r="H91" s="588">
        <f t="shared" si="4"/>
        <v>0</v>
      </c>
      <c r="I91" s="523"/>
    </row>
    <row r="92" spans="2:9" ht="13.5" thickTop="1">
      <c r="B92" s="14"/>
      <c r="C92" s="506" t="s">
        <v>972</v>
      </c>
      <c r="D92" s="504"/>
      <c r="E92" s="516">
        <f>SUM(E61:E91)</f>
        <v>0</v>
      </c>
      <c r="F92" s="516">
        <f t="shared" ref="F92:H92" si="5">SUM(F61:F91)</f>
        <v>0</v>
      </c>
      <c r="G92" s="516">
        <f t="shared" si="5"/>
        <v>0</v>
      </c>
      <c r="H92" s="516">
        <f t="shared" si="5"/>
        <v>0</v>
      </c>
      <c r="I92" s="523"/>
    </row>
    <row r="93" spans="2:9" ht="13">
      <c r="B93" s="14"/>
      <c r="C93" s="506"/>
      <c r="D93" s="504"/>
      <c r="E93" s="512"/>
      <c r="F93" s="512"/>
      <c r="G93" s="512"/>
      <c r="H93" s="512"/>
      <c r="I93" s="523"/>
    </row>
    <row r="94" spans="2:9" ht="15.5">
      <c r="B94" s="14"/>
      <c r="C94" s="507" t="s">
        <v>144</v>
      </c>
      <c r="D94" s="535"/>
      <c r="E94" s="691">
        <f>+E58+E92</f>
        <v>0</v>
      </c>
      <c r="F94" s="691">
        <f>+F58+F92</f>
        <v>0</v>
      </c>
      <c r="G94" s="691">
        <f>+G58+G92</f>
        <v>0</v>
      </c>
      <c r="H94" s="691">
        <f>+H58+H92</f>
        <v>0</v>
      </c>
      <c r="I94" s="523"/>
    </row>
    <row r="95" spans="2:9" ht="13">
      <c r="B95" s="14"/>
      <c r="C95" s="522"/>
      <c r="D95" s="504"/>
      <c r="E95" s="524"/>
      <c r="F95" s="524"/>
      <c r="G95" s="524"/>
      <c r="H95" s="524"/>
      <c r="I95" s="523"/>
    </row>
    <row r="96" spans="2:9" ht="13">
      <c r="B96" s="14"/>
      <c r="C96" s="522"/>
      <c r="D96" s="504"/>
      <c r="E96" s="524"/>
      <c r="F96" s="524"/>
      <c r="G96" s="524"/>
      <c r="H96" s="524"/>
      <c r="I96" s="523"/>
    </row>
    <row r="97" spans="2:9" ht="13.5" thickBot="1">
      <c r="B97" s="14"/>
      <c r="C97" s="506" t="s">
        <v>145</v>
      </c>
      <c r="D97" s="504" t="s">
        <v>804</v>
      </c>
      <c r="E97" s="504" t="s">
        <v>119</v>
      </c>
      <c r="F97" s="504" t="s">
        <v>120</v>
      </c>
      <c r="G97" s="504" t="s">
        <v>121</v>
      </c>
      <c r="H97" s="525" t="s">
        <v>42</v>
      </c>
      <c r="I97" s="523"/>
    </row>
    <row r="98" spans="2:9" ht="13.5" thickTop="1" thickBot="1">
      <c r="B98" s="14"/>
      <c r="C98" s="560" t="s">
        <v>966</v>
      </c>
      <c r="D98" s="586">
        <v>1405</v>
      </c>
      <c r="E98" s="589">
        <v>0</v>
      </c>
      <c r="F98" s="589">
        <v>0</v>
      </c>
      <c r="G98" s="589">
        <v>0</v>
      </c>
      <c r="H98" s="588">
        <f t="shared" ref="H98:H107" si="6">SUM(E98:G98)</f>
        <v>0</v>
      </c>
      <c r="I98" s="523"/>
    </row>
    <row r="99" spans="2:9" ht="13.5" thickTop="1" thickBot="1">
      <c r="B99" s="14"/>
      <c r="C99" s="560" t="s">
        <v>965</v>
      </c>
      <c r="D99" s="586">
        <v>1408</v>
      </c>
      <c r="E99" s="589">
        <v>0</v>
      </c>
      <c r="F99" s="589">
        <v>0</v>
      </c>
      <c r="G99" s="589">
        <v>0</v>
      </c>
      <c r="H99" s="588">
        <f t="shared" ref="H99" si="7">SUM(E99:G99)</f>
        <v>0</v>
      </c>
      <c r="I99" s="523"/>
    </row>
    <row r="100" spans="2:9" ht="13.5" thickTop="1" thickBot="1">
      <c r="B100" s="14"/>
      <c r="C100" s="560" t="s">
        <v>12</v>
      </c>
      <c r="D100" s="587">
        <v>1408</v>
      </c>
      <c r="E100" s="589">
        <v>0</v>
      </c>
      <c r="F100" s="589">
        <v>0</v>
      </c>
      <c r="G100" s="589">
        <v>0</v>
      </c>
      <c r="H100" s="588">
        <f t="shared" si="6"/>
        <v>0</v>
      </c>
      <c r="I100" s="523"/>
    </row>
    <row r="101" spans="2:9" ht="13.5" thickTop="1" thickBot="1">
      <c r="B101" s="14"/>
      <c r="C101" s="560" t="s">
        <v>546</v>
      </c>
      <c r="D101" s="587">
        <v>1410</v>
      </c>
      <c r="E101" s="589">
        <v>0</v>
      </c>
      <c r="F101" s="589">
        <v>0</v>
      </c>
      <c r="G101" s="589">
        <v>0</v>
      </c>
      <c r="H101" s="588">
        <f t="shared" si="6"/>
        <v>0</v>
      </c>
      <c r="I101" s="523"/>
    </row>
    <row r="102" spans="2:9" ht="13.5" thickTop="1" thickBot="1">
      <c r="B102" s="14"/>
      <c r="C102" s="560" t="s">
        <v>146</v>
      </c>
      <c r="D102" s="587">
        <v>1430</v>
      </c>
      <c r="E102" s="589">
        <v>0</v>
      </c>
      <c r="F102" s="589">
        <v>0</v>
      </c>
      <c r="G102" s="589">
        <v>0</v>
      </c>
      <c r="H102" s="588">
        <f t="shared" si="6"/>
        <v>0</v>
      </c>
      <c r="I102" s="523"/>
    </row>
    <row r="103" spans="2:9" ht="13.5" thickTop="1" thickBot="1">
      <c r="B103" s="14"/>
      <c r="C103" s="560" t="s">
        <v>147</v>
      </c>
      <c r="D103" s="587">
        <v>1440</v>
      </c>
      <c r="E103" s="589">
        <v>0</v>
      </c>
      <c r="F103" s="589">
        <v>0</v>
      </c>
      <c r="G103" s="589">
        <v>0</v>
      </c>
      <c r="H103" s="588">
        <f t="shared" si="6"/>
        <v>0</v>
      </c>
      <c r="I103" s="523"/>
    </row>
    <row r="104" spans="2:9" ht="13.5" thickTop="1" thickBot="1">
      <c r="B104" s="14"/>
      <c r="C104" s="560" t="s">
        <v>128</v>
      </c>
      <c r="D104" s="587">
        <v>1450</v>
      </c>
      <c r="E104" s="589">
        <v>0</v>
      </c>
      <c r="F104" s="589">
        <v>0</v>
      </c>
      <c r="G104" s="589">
        <v>0</v>
      </c>
      <c r="H104" s="588">
        <f t="shared" si="6"/>
        <v>0</v>
      </c>
      <c r="I104" s="523"/>
    </row>
    <row r="105" spans="2:9" ht="13.5" thickTop="1" thickBot="1">
      <c r="B105" s="14"/>
      <c r="C105" s="560" t="s">
        <v>148</v>
      </c>
      <c r="D105" s="586">
        <v>1485</v>
      </c>
      <c r="E105" s="589">
        <v>0</v>
      </c>
      <c r="F105" s="589">
        <v>0</v>
      </c>
      <c r="G105" s="589">
        <v>0</v>
      </c>
      <c r="H105" s="588">
        <f t="shared" si="6"/>
        <v>0</v>
      </c>
      <c r="I105" s="523"/>
    </row>
    <row r="106" spans="2:9" ht="13.5" thickTop="1" thickBot="1">
      <c r="B106" s="14"/>
      <c r="C106" s="560" t="s">
        <v>149</v>
      </c>
      <c r="D106" s="586">
        <v>1495</v>
      </c>
      <c r="E106" s="589">
        <v>0</v>
      </c>
      <c r="F106" s="589">
        <v>0</v>
      </c>
      <c r="G106" s="589">
        <v>0</v>
      </c>
      <c r="H106" s="588">
        <f t="shared" si="6"/>
        <v>0</v>
      </c>
      <c r="I106" s="523"/>
    </row>
    <row r="107" spans="2:9" ht="13.5" thickTop="1" thickBot="1">
      <c r="B107" s="14"/>
      <c r="C107" s="561" t="s">
        <v>970</v>
      </c>
      <c r="D107" s="537">
        <v>1496</v>
      </c>
      <c r="E107" s="568">
        <v>0</v>
      </c>
      <c r="F107" s="568">
        <v>0</v>
      </c>
      <c r="G107" s="568">
        <v>0</v>
      </c>
      <c r="H107" s="574">
        <f t="shared" si="6"/>
        <v>0</v>
      </c>
      <c r="I107" s="15"/>
    </row>
    <row r="108" spans="2:9" ht="16" thickTop="1">
      <c r="B108" s="14"/>
      <c r="C108" s="536" t="s">
        <v>150</v>
      </c>
      <c r="D108" s="537"/>
      <c r="E108" s="691">
        <f t="shared" ref="E108:G108" si="8">SUM(E98:E107)</f>
        <v>0</v>
      </c>
      <c r="F108" s="691">
        <f t="shared" si="8"/>
        <v>0</v>
      </c>
      <c r="G108" s="691">
        <f t="shared" si="8"/>
        <v>0</v>
      </c>
      <c r="H108" s="691">
        <f>SUM(H98:H107)</f>
        <v>0</v>
      </c>
      <c r="I108" s="523"/>
    </row>
    <row r="109" spans="2:9" ht="15.5">
      <c r="B109" s="14"/>
      <c r="C109" s="538"/>
      <c r="D109" s="533"/>
      <c r="E109" s="512"/>
      <c r="F109" s="512"/>
      <c r="G109" s="512"/>
      <c r="H109" s="512"/>
      <c r="I109" s="523"/>
    </row>
    <row r="110" spans="2:9" ht="15.5">
      <c r="B110" s="14"/>
      <c r="C110" s="171"/>
      <c r="D110" s="504"/>
      <c r="E110" s="728">
        <v>0</v>
      </c>
      <c r="F110" s="728">
        <v>0</v>
      </c>
      <c r="G110" s="728">
        <v>0</v>
      </c>
      <c r="H110" s="728">
        <v>0</v>
      </c>
      <c r="I110" s="523"/>
    </row>
    <row r="111" spans="2:9" s="527" customFormat="1" ht="17">
      <c r="B111" s="724"/>
      <c r="C111" s="529" t="s">
        <v>811</v>
      </c>
      <c r="D111" s="725"/>
      <c r="E111" s="729">
        <f>+E94+E108</f>
        <v>0</v>
      </c>
      <c r="F111" s="729">
        <f t="shared" ref="F111:H111" si="9">+F94+F108</f>
        <v>0</v>
      </c>
      <c r="G111" s="729">
        <f t="shared" si="9"/>
        <v>0</v>
      </c>
      <c r="H111" s="729">
        <f t="shared" si="9"/>
        <v>0</v>
      </c>
      <c r="I111" s="726"/>
    </row>
    <row r="112" spans="2:9" ht="13" thickBot="1">
      <c r="B112" s="16"/>
      <c r="C112" s="595"/>
      <c r="D112" s="539"/>
      <c r="E112" s="540"/>
      <c r="F112" s="540"/>
      <c r="G112" s="540"/>
      <c r="H112" s="540"/>
      <c r="I112" s="541"/>
    </row>
    <row r="113" spans="3:9">
      <c r="C113" s="226"/>
      <c r="D113" s="504"/>
      <c r="E113" s="226"/>
      <c r="F113" s="542"/>
      <c r="G113" s="542"/>
      <c r="H113" s="542"/>
      <c r="I113" s="227" t="s">
        <v>1164</v>
      </c>
    </row>
    <row r="114" spans="3:9">
      <c r="C114" s="226"/>
      <c r="D114" s="226"/>
      <c r="E114" s="226"/>
      <c r="F114" s="226"/>
      <c r="G114" s="226"/>
      <c r="H114" s="226"/>
      <c r="I114" s="226"/>
    </row>
    <row r="115" spans="3:9">
      <c r="D115" s="226" t="s">
        <v>1162</v>
      </c>
      <c r="E115" s="763">
        <f>E25-E94</f>
        <v>0</v>
      </c>
      <c r="F115" s="763">
        <f t="shared" ref="F115:H115" si="10">F25-F94</f>
        <v>0</v>
      </c>
      <c r="G115" s="763">
        <f t="shared" si="10"/>
        <v>0</v>
      </c>
      <c r="H115" s="763">
        <f t="shared" si="10"/>
        <v>0</v>
      </c>
    </row>
    <row r="116" spans="3:9">
      <c r="D116" s="226" t="s">
        <v>1163</v>
      </c>
      <c r="E116" s="763">
        <f>E34-E108</f>
        <v>0</v>
      </c>
      <c r="F116" s="763">
        <f t="shared" ref="F116:H116" si="11">F34-F108</f>
        <v>0</v>
      </c>
      <c r="G116" s="763">
        <f t="shared" si="11"/>
        <v>0</v>
      </c>
      <c r="H116" s="763">
        <f t="shared" si="11"/>
        <v>0</v>
      </c>
    </row>
  </sheetData>
  <sheetProtection algorithmName="SHA-512" hashValue="urqRROn6mfgLokQ8p3ULHsYO3oDttz/0WEOZwDG4LUgh+nxYg/Q9IRopBxpGfywGokzV80fEfeIh+KOm+mQC7w==" saltValue="E7uJ/Nbs72HRRYxhbAfkUg==" spinCount="100000" sheet="1" objects="1" scenarios="1"/>
  <mergeCells count="6">
    <mergeCell ref="D8:H8"/>
    <mergeCell ref="C2:H2"/>
    <mergeCell ref="C3:H3"/>
    <mergeCell ref="D5:H5"/>
    <mergeCell ref="D6:H6"/>
    <mergeCell ref="D7:H7"/>
  </mergeCells>
  <pageMargins left="0.95" right="0.45" top="0.25" bottom="0.25" header="0.25" footer="0"/>
  <pageSetup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41"/>
  <sheetViews>
    <sheetView zoomScaleNormal="100" workbookViewId="0">
      <selection activeCell="M44" sqref="M44"/>
    </sheetView>
  </sheetViews>
  <sheetFormatPr defaultRowHeight="12.5"/>
  <cols>
    <col min="1" max="1" width="3.1796875" customWidth="1"/>
    <col min="2" max="2" width="39.26953125" bestFit="1" customWidth="1"/>
    <col min="3" max="3" width="15.1796875" bestFit="1" customWidth="1"/>
    <col min="5" max="5" width="37" bestFit="1" customWidth="1"/>
    <col min="6" max="6" width="18.453125" bestFit="1" customWidth="1"/>
    <col min="7" max="7" width="3.7265625" customWidth="1"/>
    <col min="8" max="8" width="8.26953125" bestFit="1" customWidth="1"/>
  </cols>
  <sheetData>
    <row r="1" spans="1:7" ht="13" thickBot="1"/>
    <row r="2" spans="1:7">
      <c r="A2" s="491"/>
      <c r="B2" s="492"/>
      <c r="C2" s="492"/>
      <c r="D2" s="492"/>
      <c r="E2" s="492"/>
      <c r="F2" s="492"/>
      <c r="G2" s="494"/>
    </row>
    <row r="3" spans="1:7" ht="16.899999999999999" customHeight="1">
      <c r="A3" s="14"/>
      <c r="B3" s="692" t="s">
        <v>817</v>
      </c>
      <c r="C3" s="693"/>
      <c r="D3" s="693"/>
      <c r="E3" s="694" t="s">
        <v>823</v>
      </c>
      <c r="G3" s="15"/>
    </row>
    <row r="4" spans="1:7">
      <c r="A4" s="14"/>
      <c r="B4" s="695" t="s">
        <v>821</v>
      </c>
      <c r="C4" s="696">
        <f>'Perm Budget'!H94</f>
        <v>0</v>
      </c>
      <c r="D4" s="226"/>
      <c r="E4" s="695" t="s">
        <v>824</v>
      </c>
      <c r="F4" s="696">
        <f>'Perm Budget'!H58</f>
        <v>0</v>
      </c>
      <c r="G4" s="15"/>
    </row>
    <row r="5" spans="1:7">
      <c r="A5" s="14"/>
      <c r="B5" s="695" t="s">
        <v>818</v>
      </c>
      <c r="C5" s="697"/>
      <c r="D5" s="226"/>
      <c r="E5" s="695" t="s">
        <v>825</v>
      </c>
      <c r="F5" s="696"/>
      <c r="G5" s="15"/>
    </row>
    <row r="6" spans="1:7">
      <c r="A6" s="14"/>
      <c r="B6" s="695" t="s">
        <v>865</v>
      </c>
      <c r="C6" s="696">
        <f>'Perm Budget'!H83</f>
        <v>0</v>
      </c>
      <c r="D6" s="226"/>
      <c r="E6" s="695" t="s">
        <v>874</v>
      </c>
      <c r="F6" s="696">
        <f>'Perm Budget'!H42</f>
        <v>0</v>
      </c>
      <c r="G6" s="15"/>
    </row>
    <row r="7" spans="1:7">
      <c r="A7" s="14"/>
      <c r="B7" s="695" t="s">
        <v>866</v>
      </c>
      <c r="C7" s="696">
        <f>'Perm Budget'!H84</f>
        <v>0</v>
      </c>
      <c r="D7" s="226"/>
      <c r="E7" s="695" t="s">
        <v>875</v>
      </c>
      <c r="F7" s="696">
        <f>'Perm Budget'!H43</f>
        <v>0</v>
      </c>
      <c r="G7" s="15"/>
    </row>
    <row r="8" spans="1:7" ht="14">
      <c r="A8" s="14"/>
      <c r="B8" s="695" t="s">
        <v>867</v>
      </c>
      <c r="C8" s="696">
        <f>+C6+C7</f>
        <v>0</v>
      </c>
      <c r="D8" s="226"/>
      <c r="E8" s="695" t="s">
        <v>876</v>
      </c>
      <c r="F8" s="698">
        <f>'Perm Budget'!H44</f>
        <v>0</v>
      </c>
      <c r="G8" s="15"/>
    </row>
    <row r="9" spans="1:7">
      <c r="A9" s="14"/>
      <c r="B9" s="695" t="s">
        <v>819</v>
      </c>
      <c r="C9" s="695"/>
      <c r="D9" s="226"/>
      <c r="E9" s="695" t="s">
        <v>877</v>
      </c>
      <c r="F9" s="696">
        <f>+F6+F7+F8</f>
        <v>0</v>
      </c>
      <c r="G9" s="15"/>
    </row>
    <row r="10" spans="1:7" ht="14">
      <c r="A10" s="14"/>
      <c r="B10" s="695" t="s">
        <v>868</v>
      </c>
      <c r="C10" s="696">
        <f>'Perm Budget'!H76</f>
        <v>0</v>
      </c>
      <c r="D10" s="226"/>
      <c r="E10" s="695" t="s">
        <v>828</v>
      </c>
      <c r="F10" s="698">
        <f>'Perm Budget'!H45</f>
        <v>0</v>
      </c>
      <c r="G10" s="15"/>
    </row>
    <row r="11" spans="1:7">
      <c r="A11" s="14"/>
      <c r="B11" s="695" t="s">
        <v>871</v>
      </c>
      <c r="C11" s="696">
        <f>'Perm Budget'!H79</f>
        <v>0</v>
      </c>
      <c r="D11" s="226"/>
      <c r="E11" s="695" t="s">
        <v>822</v>
      </c>
      <c r="F11" s="696">
        <f>+F4-F9-F10</f>
        <v>0</v>
      </c>
      <c r="G11" s="15"/>
    </row>
    <row r="12" spans="1:7">
      <c r="A12" s="14"/>
      <c r="B12" s="695" t="s">
        <v>869</v>
      </c>
      <c r="C12" s="696">
        <f>'Perm Budget'!H80</f>
        <v>0</v>
      </c>
      <c r="D12" s="226"/>
      <c r="E12" s="695"/>
      <c r="F12" s="696"/>
      <c r="G12" s="15"/>
    </row>
    <row r="13" spans="1:7" ht="13">
      <c r="A13" s="14"/>
      <c r="B13" s="695" t="s">
        <v>870</v>
      </c>
      <c r="C13" s="696">
        <f>'Perm Budget'!H81</f>
        <v>0</v>
      </c>
      <c r="D13" s="226"/>
      <c r="E13" s="699" t="s">
        <v>843</v>
      </c>
      <c r="F13" s="743">
        <f>IFERROR(F9/F11,0)</f>
        <v>0</v>
      </c>
      <c r="G13" s="15"/>
    </row>
    <row r="14" spans="1:7" ht="13.5" thickBot="1">
      <c r="A14" s="14"/>
      <c r="B14" s="695" t="s">
        <v>872</v>
      </c>
      <c r="C14" s="696">
        <f>'Perm Budget'!H82</f>
        <v>0</v>
      </c>
      <c r="D14" s="226"/>
      <c r="E14" s="699" t="s">
        <v>829</v>
      </c>
      <c r="F14" s="743">
        <f>IFERROR(F6/F11,0)</f>
        <v>0</v>
      </c>
      <c r="G14" s="15"/>
    </row>
    <row r="15" spans="1:7" ht="15" thickTop="1" thickBot="1">
      <c r="A15" s="14"/>
      <c r="B15" s="695" t="s">
        <v>873</v>
      </c>
      <c r="C15" s="690"/>
      <c r="D15" s="226"/>
      <c r="E15" s="699" t="s">
        <v>826</v>
      </c>
      <c r="F15" s="743">
        <f>IFERROR(F7/F11,0)</f>
        <v>0</v>
      </c>
      <c r="G15" s="15"/>
    </row>
    <row r="16" spans="1:7" ht="14" thickTop="1" thickBot="1">
      <c r="A16" s="14"/>
      <c r="B16" s="695" t="s">
        <v>878</v>
      </c>
      <c r="C16" s="700">
        <f>SUM(C10:C15)</f>
        <v>0</v>
      </c>
      <c r="D16" s="226"/>
      <c r="E16" s="699" t="s">
        <v>827</v>
      </c>
      <c r="F16" s="743">
        <f>IFERROR(F8/F11,0)</f>
        <v>0</v>
      </c>
      <c r="G16" s="15"/>
    </row>
    <row r="17" spans="1:14" ht="15" thickTop="1" thickBot="1">
      <c r="A17" s="14"/>
      <c r="B17" s="701" t="s">
        <v>894</v>
      </c>
      <c r="C17" s="690">
        <v>0</v>
      </c>
      <c r="D17" s="226"/>
      <c r="E17" s="702"/>
      <c r="F17" s="703"/>
      <c r="G17" s="15"/>
    </row>
    <row r="18" spans="1:14" ht="13" thickTop="1">
      <c r="A18" s="14"/>
      <c r="B18" s="695" t="s">
        <v>822</v>
      </c>
      <c r="C18" s="696">
        <f>+C4-C8-C16</f>
        <v>0</v>
      </c>
      <c r="D18" s="226"/>
      <c r="E18" s="226"/>
      <c r="F18" s="704"/>
      <c r="G18" s="15"/>
    </row>
    <row r="19" spans="1:14">
      <c r="A19" s="14"/>
      <c r="B19" s="695"/>
      <c r="C19" s="695"/>
      <c r="D19" s="226"/>
      <c r="E19" s="226"/>
      <c r="G19" s="15"/>
    </row>
    <row r="20" spans="1:14" ht="14.5" thickBot="1">
      <c r="A20" s="14"/>
      <c r="B20" s="699" t="s">
        <v>820</v>
      </c>
      <c r="C20" s="705">
        <f>IFERROR(C8/C18,0)</f>
        <v>0</v>
      </c>
      <c r="D20" s="226"/>
      <c r="E20" s="769" t="s">
        <v>1145</v>
      </c>
      <c r="G20" s="15"/>
    </row>
    <row r="21" spans="1:14" ht="14" thickTop="1" thickBot="1">
      <c r="A21" s="14"/>
      <c r="B21" s="699" t="s">
        <v>830</v>
      </c>
      <c r="C21" s="705">
        <f>IFERROR(C6/C18,0)</f>
        <v>0</v>
      </c>
      <c r="D21" s="226"/>
      <c r="E21" s="701" t="s">
        <v>1146</v>
      </c>
      <c r="F21" s="770"/>
      <c r="G21" s="15"/>
    </row>
    <row r="22" spans="1:14" ht="14" thickTop="1" thickBot="1">
      <c r="A22" s="14"/>
      <c r="B22" s="699" t="s">
        <v>831</v>
      </c>
      <c r="C22" s="705">
        <f>IFERROR(C7/C18,0)</f>
        <v>0</v>
      </c>
      <c r="D22" s="226"/>
      <c r="E22" s="701" t="s">
        <v>1147</v>
      </c>
      <c r="F22" s="781"/>
      <c r="G22" s="15"/>
    </row>
    <row r="23" spans="1:14" ht="13.5" thickTop="1">
      <c r="A23" s="14"/>
      <c r="B23" s="527"/>
      <c r="C23" s="527"/>
      <c r="E23" s="701" t="s">
        <v>1148</v>
      </c>
      <c r="F23" s="771">
        <f>'Perm Budget'!H17</f>
        <v>0</v>
      </c>
      <c r="G23" s="15"/>
    </row>
    <row r="24" spans="1:14">
      <c r="A24" s="14"/>
      <c r="E24" s="695" t="s">
        <v>1149</v>
      </c>
      <c r="F24" s="771">
        <f>SUM('Perm Budget'!H62,'Perm Budget'!H67,'Perm Budget'!H69)</f>
        <v>0</v>
      </c>
      <c r="G24" s="15"/>
    </row>
    <row r="25" spans="1:14" ht="14.5" thickBot="1">
      <c r="A25" s="14"/>
      <c r="B25" s="706" t="s">
        <v>861</v>
      </c>
      <c r="E25" s="772" t="s">
        <v>1150</v>
      </c>
      <c r="F25" s="773">
        <f>F23-F24</f>
        <v>0</v>
      </c>
      <c r="G25" s="15"/>
    </row>
    <row r="26" spans="1:14" ht="13" thickBot="1">
      <c r="A26" s="14"/>
      <c r="B26" s="707" t="s">
        <v>880</v>
      </c>
      <c r="C26" s="707" t="s">
        <v>862</v>
      </c>
      <c r="D26" s="707" t="s">
        <v>863</v>
      </c>
      <c r="E26" s="774" t="s">
        <v>1151</v>
      </c>
      <c r="F26" s="780" t="e">
        <f>F25/(F22*10)</f>
        <v>#DIV/0!</v>
      </c>
      <c r="G26" s="15"/>
    </row>
    <row r="27" spans="1:14">
      <c r="A27" s="14"/>
      <c r="B27" s="701" t="s">
        <v>879</v>
      </c>
      <c r="C27" s="757">
        <f>'Unit Mix'!P56</f>
        <v>0</v>
      </c>
      <c r="D27" s="708">
        <f>IFERROR(C27/C$29,0)</f>
        <v>0</v>
      </c>
      <c r="E27" s="717"/>
      <c r="F27" s="775"/>
      <c r="G27" s="15"/>
    </row>
    <row r="28" spans="1:14">
      <c r="A28" s="14"/>
      <c r="B28" s="701" t="s">
        <v>987</v>
      </c>
      <c r="C28" s="757">
        <f>'Unit Mix'!P57</f>
        <v>0</v>
      </c>
      <c r="D28" s="708">
        <f>IFERROR(C28/C$29,0)</f>
        <v>0</v>
      </c>
      <c r="E28" s="226"/>
      <c r="F28" s="775"/>
      <c r="G28" s="15"/>
    </row>
    <row r="29" spans="1:14">
      <c r="A29" s="14"/>
      <c r="B29" s="695" t="s">
        <v>814</v>
      </c>
      <c r="C29" s="757">
        <f>SUM(C27:C28)</f>
        <v>0</v>
      </c>
      <c r="D29" s="709">
        <f>SUM(D27:D28)</f>
        <v>0</v>
      </c>
      <c r="E29" s="226"/>
      <c r="G29" s="15"/>
      <c r="N29" s="226"/>
    </row>
    <row r="30" spans="1:14">
      <c r="A30" s="14"/>
      <c r="B30" s="710"/>
      <c r="C30" s="710"/>
      <c r="D30" s="710"/>
      <c r="E30" s="226"/>
      <c r="G30" s="15"/>
    </row>
    <row r="31" spans="1:14" ht="14">
      <c r="A31" s="14"/>
      <c r="B31" s="707" t="s">
        <v>887</v>
      </c>
      <c r="C31" s="707" t="s">
        <v>882</v>
      </c>
      <c r="D31" s="707" t="s">
        <v>863</v>
      </c>
      <c r="E31" s="776" t="s">
        <v>1152</v>
      </c>
      <c r="F31" s="777"/>
      <c r="G31" s="15"/>
    </row>
    <row r="32" spans="1:14">
      <c r="A32" s="14"/>
      <c r="B32" s="695" t="s">
        <v>881</v>
      </c>
      <c r="C32" s="711">
        <f>'Perm Budget'!E25</f>
        <v>0</v>
      </c>
      <c r="D32" s="712">
        <f>IFERROR(+C32/C34,0)</f>
        <v>0</v>
      </c>
      <c r="E32" s="695" t="s">
        <v>763</v>
      </c>
      <c r="F32" s="778">
        <f>'Pro Forma'!D21</f>
        <v>0</v>
      </c>
      <c r="G32" s="15"/>
    </row>
    <row r="33" spans="1:7" ht="13" thickBot="1">
      <c r="A33" s="14"/>
      <c r="B33" s="713" t="s">
        <v>815</v>
      </c>
      <c r="C33" s="714">
        <f>'Perm Budget'!F25+'Perm Budget'!G25</f>
        <v>0</v>
      </c>
      <c r="D33" s="712">
        <f>IFERROR(+C33/C34,0)</f>
        <v>0</v>
      </c>
      <c r="E33" s="695" t="s">
        <v>1153</v>
      </c>
      <c r="F33" s="778" t="e">
        <f>(F32/C27)/12</f>
        <v>#DIV/0!</v>
      </c>
      <c r="G33" s="15"/>
    </row>
    <row r="34" spans="1:7" ht="13" thickBot="1">
      <c r="A34" s="14"/>
      <c r="B34" s="715" t="s">
        <v>864</v>
      </c>
      <c r="C34" s="696">
        <f>+C32+C33</f>
        <v>0</v>
      </c>
      <c r="D34" s="716">
        <f>+D32+D33</f>
        <v>0</v>
      </c>
      <c r="E34" s="695" t="s">
        <v>770</v>
      </c>
      <c r="F34" s="778">
        <f>'Pro Forma'!D42</f>
        <v>0</v>
      </c>
      <c r="G34" s="15"/>
    </row>
    <row r="35" spans="1:7" ht="14.5" thickBot="1">
      <c r="A35" s="14"/>
      <c r="B35" s="717"/>
      <c r="D35" s="718"/>
      <c r="E35" s="772" t="s">
        <v>1154</v>
      </c>
      <c r="F35" s="779" t="e">
        <f>(F34/C29)/12</f>
        <v>#DIV/0!</v>
      </c>
      <c r="G35" s="15"/>
    </row>
    <row r="36" spans="1:7" ht="13.5" thickBot="1">
      <c r="A36" s="14"/>
      <c r="B36" s="719" t="s">
        <v>883</v>
      </c>
      <c r="C36" s="720"/>
      <c r="D36" s="718"/>
      <c r="E36" s="774" t="s">
        <v>1155</v>
      </c>
      <c r="F36" s="780" t="e">
        <f>F33-F35</f>
        <v>#DIV/0!</v>
      </c>
      <c r="G36" s="15"/>
    </row>
    <row r="37" spans="1:7" ht="13.5" thickBot="1">
      <c r="A37" s="14"/>
      <c r="B37" s="719" t="s">
        <v>884</v>
      </c>
      <c r="C37" s="721">
        <f>+D27</f>
        <v>0</v>
      </c>
      <c r="D37" s="718"/>
      <c r="E37" s="226"/>
      <c r="G37" s="15"/>
    </row>
    <row r="38" spans="1:7" ht="13.5" thickBot="1">
      <c r="A38" s="14"/>
      <c r="B38" s="719" t="s">
        <v>885</v>
      </c>
      <c r="C38" s="721">
        <f>+D32</f>
        <v>0</v>
      </c>
      <c r="D38" s="226"/>
      <c r="E38" s="226"/>
      <c r="G38" s="15"/>
    </row>
    <row r="39" spans="1:7" ht="14">
      <c r="A39" s="14"/>
      <c r="B39" s="722" t="s">
        <v>886</v>
      </c>
      <c r="C39" s="723"/>
      <c r="D39" s="723"/>
      <c r="E39" s="226"/>
      <c r="G39" s="15"/>
    </row>
    <row r="40" spans="1:7" ht="13" thickBot="1">
      <c r="A40" s="16"/>
      <c r="B40" s="51"/>
      <c r="C40" s="51"/>
      <c r="D40" s="51"/>
      <c r="E40" s="51"/>
      <c r="F40" s="51"/>
      <c r="G40" s="17"/>
    </row>
    <row r="41" spans="1:7">
      <c r="G41" s="183" t="s">
        <v>1164</v>
      </c>
    </row>
  </sheetData>
  <sheetProtection algorithmName="SHA-512" hashValue="UpToHMXPxhe93W6hoOGZR/qsR8uvfAwCepDDrQeqsMNb9ZiLi0uy+Su6Pe1fdc7kiSI6RR5L5cq2DOKVIjrmbQ==" saltValue="UcPwcgPOTKaZLj6Rxk8CGA==" spinCount="100000" sheet="1" objects="1" scenarios="1"/>
  <printOptions gridLines="1"/>
  <pageMargins left="0.7" right="0.7" top="0.75" bottom="0.75" header="0.3" footer="0.3"/>
  <pageSetup scale="91" orientation="landscape" r:id="rId1"/>
</worksheet>
</file>

<file path=docMetadata/LabelInfo.xml><?xml version="1.0" encoding="utf-8"?>
<clbl:labelList xmlns:clbl="http://schemas.microsoft.com/office/2020/mipLabelMetadata">
  <clbl:label id="{615524c5-22e9-4bcd-a893-1180a53fc7b2}" enabled="0" method="" siteId="{615524c5-22e9-4bcd-a893-1180a53fc7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TDC Instructions</vt:lpstr>
      <vt:lpstr>Select City &amp; State</vt:lpstr>
      <vt:lpstr>qryRPTCostBOTHIndexes_Crosstab</vt:lpstr>
      <vt:lpstr>Unit Mix</vt:lpstr>
      <vt:lpstr>TDC &amp; HCC Limit calculations</vt:lpstr>
      <vt:lpstr>Budget Instructions</vt:lpstr>
      <vt:lpstr>Construction Budget</vt:lpstr>
      <vt:lpstr>Perm Budget</vt:lpstr>
      <vt:lpstr>Fees &amp; ProRata</vt:lpstr>
      <vt:lpstr>Proforma Income</vt:lpstr>
      <vt:lpstr>ProForma Assumptions</vt:lpstr>
      <vt:lpstr>Pro Forma</vt:lpstr>
      <vt:lpstr>Draw Schedule</vt:lpstr>
      <vt:lpstr>Sheet1</vt:lpstr>
      <vt:lpstr>'Budget Instructions'!Print_Area</vt:lpstr>
      <vt:lpstr>'Construction Budget'!Print_Area</vt:lpstr>
      <vt:lpstr>'Draw Schedule'!Print_Area</vt:lpstr>
      <vt:lpstr>'Fees &amp; ProRata'!Print_Area</vt:lpstr>
      <vt:lpstr>'Perm Budget'!Print_Area</vt:lpstr>
      <vt:lpstr>'Pro Forma'!Print_Area</vt:lpstr>
      <vt:lpstr>'ProForma Assumptions'!Print_Area</vt:lpstr>
      <vt:lpstr>'Proforma Income'!Print_Area</vt:lpstr>
      <vt:lpstr>'Select City &amp; State'!Print_Area</vt:lpstr>
      <vt:lpstr>'TDC &amp; HCC Limit calculations'!Print_Area</vt:lpstr>
      <vt:lpstr>'TDC Instructions'!Print_Area</vt:lpstr>
      <vt:lpstr>'Unit Mix'!Print_Area</vt:lpstr>
      <vt:lpstr>'Draw Schedule'!Print_Titles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Gnessin, Lawrence</dc:creator>
  <cp:lastModifiedBy>Howard, Brenton E</cp:lastModifiedBy>
  <cp:lastPrinted>2016-02-23T17:46:11Z</cp:lastPrinted>
  <dcterms:created xsi:type="dcterms:W3CDTF">2013-12-11T20:13:50Z</dcterms:created>
  <dcterms:modified xsi:type="dcterms:W3CDTF">2026-02-23T17:30:44Z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