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H22439\Desktop\"/>
    </mc:Choice>
  </mc:AlternateContent>
  <bookViews>
    <workbookView xWindow="480" yWindow="75" windowWidth="15480" windowHeight="11640" tabRatio="473" xr2:uid="{00000000-000D-0000-FFFF-FFFF00000000}"/>
  </bookViews>
  <sheets>
    <sheet name="Example" sheetId="11" r:id="rId1"/>
  </sheets>
  <calcPr calcId="171027" fullPrecision="0"/>
</workbook>
</file>

<file path=xl/calcChain.xml><?xml version="1.0" encoding="utf-8"?>
<calcChain xmlns="http://schemas.openxmlformats.org/spreadsheetml/2006/main">
  <c r="G45" i="11" l="1"/>
  <c r="G51" i="11" l="1"/>
  <c r="O13" i="11"/>
  <c r="Q13" i="11" s="1"/>
  <c r="R13" i="11" s="1"/>
  <c r="O14" i="11"/>
  <c r="Q14" i="11" s="1"/>
  <c r="R14" i="11" s="1"/>
  <c r="O15" i="11"/>
  <c r="Q15" i="11" s="1"/>
  <c r="R15" i="11" s="1"/>
  <c r="O16" i="11"/>
  <c r="Q16" i="11" s="1"/>
  <c r="R16" i="11" s="1"/>
  <c r="O17" i="11"/>
  <c r="Q17" i="11" s="1"/>
  <c r="R17" i="11" s="1"/>
  <c r="H8" i="11"/>
  <c r="J8" i="11" s="1"/>
  <c r="K8" i="11" s="1"/>
  <c r="H9" i="11"/>
  <c r="H10" i="11"/>
  <c r="J10" i="11" s="1"/>
  <c r="K10" i="11" s="1"/>
  <c r="H7" i="11"/>
  <c r="J7" i="11" s="1"/>
  <c r="K7" i="11" s="1"/>
  <c r="D18" i="11"/>
  <c r="O12" i="11"/>
  <c r="Q12" i="11" s="1"/>
  <c r="R12" i="11" s="1"/>
  <c r="R11" i="11"/>
  <c r="Q10" i="11"/>
  <c r="R10" i="11" s="1"/>
  <c r="Q9" i="11"/>
  <c r="R9" i="11" s="1"/>
  <c r="J9" i="11"/>
  <c r="K9" i="11" s="1"/>
  <c r="Q8" i="11"/>
  <c r="R8" i="11" s="1"/>
  <c r="Q7" i="11"/>
  <c r="R7" i="11" s="1"/>
  <c r="R18" i="11" l="1"/>
  <c r="J39" i="11" s="1"/>
  <c r="K18" i="11"/>
  <c r="G39" i="11" s="1"/>
  <c r="T18" i="11" l="1"/>
</calcChain>
</file>

<file path=xl/sharedStrings.xml><?xml version="1.0" encoding="utf-8"?>
<sst xmlns="http://schemas.openxmlformats.org/spreadsheetml/2006/main" count="101" uniqueCount="77">
  <si>
    <t>South Parkview</t>
  </si>
  <si>
    <t>North Parkview</t>
  </si>
  <si>
    <t>1 BR</t>
  </si>
  <si>
    <t>2 BR</t>
  </si>
  <si>
    <t>3 BR</t>
  </si>
  <si>
    <t>4 BR</t>
  </si>
  <si>
    <t>5 BR</t>
  </si>
  <si>
    <t>6 BR</t>
  </si>
  <si>
    <t>Parkview Village Family</t>
  </si>
  <si>
    <t>Evergreen Village</t>
  </si>
  <si>
    <t>Project Name</t>
  </si>
  <si>
    <t>Number</t>
  </si>
  <si>
    <t>Location</t>
  </si>
  <si>
    <t>Type</t>
  </si>
  <si>
    <t>Units</t>
  </si>
  <si>
    <t>Row House</t>
  </si>
  <si>
    <t>AMP</t>
  </si>
  <si>
    <t xml:space="preserve">Building </t>
  </si>
  <si>
    <t>Bedroom</t>
  </si>
  <si>
    <t>Size</t>
  </si>
  <si>
    <t>Gas</t>
  </si>
  <si>
    <t>Electrical</t>
  </si>
  <si>
    <t>Natural Gas</t>
  </si>
  <si>
    <t xml:space="preserve">Consumption </t>
  </si>
  <si>
    <t>Savings</t>
  </si>
  <si>
    <t>Monthly</t>
  </si>
  <si>
    <t>GAS</t>
  </si>
  <si>
    <t>ELECTRIC</t>
  </si>
  <si>
    <t>ccf / unit</t>
  </si>
  <si>
    <t>kwh / unit</t>
  </si>
  <si>
    <t>ccf/unit</t>
  </si>
  <si>
    <t>Rate</t>
  </si>
  <si>
    <t>$</t>
  </si>
  <si>
    <t>Electric</t>
  </si>
  <si>
    <t>Gas Savings</t>
  </si>
  <si>
    <t>Elec</t>
  </si>
  <si>
    <t>Step 1</t>
  </si>
  <si>
    <t>Step 2</t>
  </si>
  <si>
    <t>Step 3</t>
  </si>
  <si>
    <t>Step 5</t>
  </si>
  <si>
    <t>$ / PUM</t>
  </si>
  <si>
    <t>Step 6</t>
  </si>
  <si>
    <t>Total</t>
  </si>
  <si>
    <t xml:space="preserve">Calculate monthly EPC energy savings for each utility type. </t>
  </si>
  <si>
    <t>Building</t>
  </si>
  <si>
    <r>
      <t xml:space="preserve">Monthly EPC Savings </t>
    </r>
    <r>
      <rPr>
        <b/>
        <sz val="11"/>
        <rFont val="Times New Roman"/>
        <family val="1"/>
      </rPr>
      <t>by Utility</t>
    </r>
    <r>
      <rPr>
        <sz val="11"/>
        <rFont val="Times New Roman"/>
        <family val="1"/>
      </rPr>
      <t xml:space="preserve"> are calculated as follows:</t>
    </r>
  </si>
  <si>
    <r>
      <t>Calculate the PUM EPC energy savings</t>
    </r>
    <r>
      <rPr>
        <sz val="11"/>
        <rFont val="Times New Roman"/>
        <family val="1"/>
      </rPr>
      <t xml:space="preserve"> </t>
    </r>
  </si>
  <si>
    <t>Monthly
Savings</t>
  </si>
  <si>
    <t>AB 41-1</t>
  </si>
  <si>
    <t>AB 41-3</t>
  </si>
  <si>
    <t>GAS =</t>
  </si>
  <si>
    <t xml:space="preserve">ELECTRIC = </t>
  </si>
  <si>
    <t>Calculate Formula Income</t>
  </si>
  <si>
    <t xml:space="preserve">Step 4 </t>
  </si>
  <si>
    <t>Occupied</t>
  </si>
  <si>
    <t>($ 1,346.23 plus $ 1,431.05 = $ 2,777.28)</t>
  </si>
  <si>
    <t xml:space="preserve">d.   Number of occupied units </t>
  </si>
  <si>
    <t>Calculate revised PUM formula income</t>
  </si>
  <si>
    <t>e. Calculation = [(a - b) x c x d ]</t>
  </si>
  <si>
    <r>
      <t>a.</t>
    </r>
    <r>
      <rPr>
        <sz val="7"/>
        <rFont val="Arial"/>
        <family val="2"/>
      </rPr>
      <t xml:space="preserve">    </t>
    </r>
    <r>
      <rPr>
        <sz val="11"/>
        <rFont val="Arial"/>
        <family val="2"/>
      </rPr>
      <t xml:space="preserve">Sum the monthly utility savings (step 2e) for each utility.   </t>
    </r>
  </si>
  <si>
    <t>a.  Calculated PUM Formula Income (step 1), less</t>
  </si>
  <si>
    <t>b.  PUM EPC energy savings (step 3)</t>
  </si>
  <si>
    <t>b.  Divide 3a by the number of units occupied</t>
  </si>
  <si>
    <t>Pre-Retrofit</t>
  </si>
  <si>
    <t>Post-Retrofit</t>
  </si>
  <si>
    <t>Project Monthly Savings</t>
  </si>
  <si>
    <r>
      <t xml:space="preserve">The </t>
    </r>
    <r>
      <rPr>
        <u/>
        <sz val="11"/>
        <rFont val="Times New Roman"/>
        <family val="1"/>
      </rPr>
      <t xml:space="preserve">baseline or pre-retrofit </t>
    </r>
    <r>
      <rPr>
        <sz val="11"/>
        <rFont val="Times New Roman"/>
        <family val="1"/>
      </rPr>
      <t xml:space="preserve">utility allowance is the existing utility allowance reviewed and updated per 24 CFR 990.185(a)(2)(i) to insure the residents are receiving the proper allowances </t>
    </r>
    <r>
      <rPr>
        <u/>
        <sz val="11"/>
        <rFont val="Times New Roman"/>
        <family val="1"/>
      </rPr>
      <t>before</t>
    </r>
    <r>
      <rPr>
        <sz val="11"/>
        <rFont val="Times New Roman"/>
        <family val="1"/>
      </rPr>
      <t xml:space="preserve"> energy conservation measures (ECMs) are begun.  The </t>
    </r>
    <r>
      <rPr>
        <u/>
        <sz val="11"/>
        <rFont val="Times New Roman"/>
        <family val="1"/>
      </rPr>
      <t>post-retrofit</t>
    </r>
    <r>
      <rPr>
        <sz val="11"/>
        <rFont val="Times New Roman"/>
        <family val="1"/>
      </rPr>
      <t xml:space="preserve"> utility allowance is the updated utility allowance </t>
    </r>
    <r>
      <rPr>
        <u/>
        <sz val="11"/>
        <rFont val="Times New Roman"/>
        <family val="1"/>
      </rPr>
      <t>after</t>
    </r>
    <r>
      <rPr>
        <sz val="11"/>
        <rFont val="Times New Roman"/>
        <family val="1"/>
      </rPr>
      <t xml:space="preserve"> the energy conservation measures have been installed per 24 CFR 990.185(a)(2)(iii).  </t>
    </r>
  </si>
  <si>
    <r>
      <t xml:space="preserve">a.   Total pre-retrofit utility allowance monthly </t>
    </r>
    <r>
      <rPr>
        <u/>
        <sz val="11"/>
        <rFont val="Times New Roman"/>
        <family val="1"/>
      </rPr>
      <t>consumption</t>
    </r>
    <r>
      <rPr>
        <sz val="11"/>
        <rFont val="Times New Roman"/>
        <family val="1"/>
      </rPr>
      <t xml:space="preserve"> for all applicable units, less</t>
    </r>
  </si>
  <si>
    <r>
      <t xml:space="preserve">b.   Total post-retrofit utility allowance monthly </t>
    </r>
    <r>
      <rPr>
        <u/>
        <sz val="11"/>
        <rFont val="Times New Roman"/>
        <family val="1"/>
      </rPr>
      <t>consumption</t>
    </r>
    <r>
      <rPr>
        <sz val="11"/>
        <rFont val="Times New Roman"/>
        <family val="1"/>
      </rPr>
      <t xml:space="preserve"> for all applicable units, multiplied by</t>
    </r>
  </si>
  <si>
    <t>Submit  worksheet showing the above calculations to appropriate Field Office</t>
  </si>
  <si>
    <t>negative #</t>
  </si>
  <si>
    <t>Pre-populated PUM from FDS for Current 52723</t>
  </si>
  <si>
    <t>c.   Current residential utility rate, multiplied by</t>
  </si>
  <si>
    <t>c.  Enter this value as a negative number on Part B, Line 02</t>
  </si>
  <si>
    <r>
      <rPr>
        <b/>
        <sz val="11"/>
        <rFont val="Times New Roman"/>
        <family val="1"/>
      </rPr>
      <t>Formula Income</t>
    </r>
    <r>
      <rPr>
        <sz val="11"/>
        <rFont val="Times New Roman"/>
        <family val="1"/>
      </rPr>
      <t xml:space="preserve"> - Revised PUM Formula Income from step 4 should equal value on the 52723 form, Section 3, Part B, Line 04.</t>
    </r>
  </si>
  <si>
    <t>June, 20XX</t>
  </si>
  <si>
    <t>Capturing the Resident-Paid Utilites Incentive for CY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</si>
</sst>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00"/>
    <numFmt numFmtId="165" formatCode="&quot;$&quot;#,##0.00"/>
  </numFmts>
  <fonts count="17" x14ac:knownFonts="1">
    <font>
      <sz val="11"/>
      <name val="Arial"/>
    </font>
    <font>
      <sz val="11"/>
      <name val="Arial"/>
    </font>
    <font>
      <b/>
      <sz val="11"/>
      <name val="Arial"/>
      <family val="2"/>
    </font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Arial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</font>
    <font>
      <u/>
      <sz val="11"/>
      <name val="Times New Roman"/>
      <family val="1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37" fontId="6" fillId="0" borderId="0" xfId="0" applyNumberFormat="1" applyFont="1" applyFill="1" applyBorder="1" applyAlignment="1">
      <alignment horizontal="center"/>
    </xf>
    <xf numFmtId="37" fontId="6" fillId="0" borderId="3" xfId="0" applyNumberFormat="1" applyFont="1" applyFill="1" applyBorder="1" applyAlignment="1" applyProtection="1">
      <alignment horizontal="center"/>
    </xf>
    <xf numFmtId="37" fontId="6" fillId="0" borderId="5" xfId="0" applyNumberFormat="1" applyFont="1" applyFill="1" applyBorder="1" applyAlignment="1" applyProtection="1">
      <alignment horizontal="center"/>
    </xf>
    <xf numFmtId="37" fontId="6" fillId="0" borderId="5" xfId="2" applyNumberFormat="1" applyFont="1" applyFill="1" applyBorder="1" applyAlignment="1" applyProtection="1">
      <alignment horizontal="center"/>
    </xf>
    <xf numFmtId="37" fontId="6" fillId="0" borderId="0" xfId="0" applyNumberFormat="1" applyFont="1" applyFill="1" applyBorder="1" applyAlignment="1" applyProtection="1">
      <alignment horizontal="center"/>
    </xf>
    <xf numFmtId="37" fontId="6" fillId="0" borderId="0" xfId="2" applyNumberFormat="1" applyFont="1" applyFill="1" applyBorder="1" applyAlignment="1" applyProtection="1">
      <alignment horizontal="center"/>
    </xf>
    <xf numFmtId="5" fontId="5" fillId="0" borderId="0" xfId="0" applyNumberFormat="1" applyFont="1" applyFill="1" applyBorder="1" applyAlignment="1" applyProtection="1">
      <alignment horizontal="center" vertical="center"/>
    </xf>
    <xf numFmtId="5" fontId="5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/>
    </xf>
    <xf numFmtId="5" fontId="6" fillId="0" borderId="0" xfId="0" applyNumberFormat="1" applyFont="1" applyFill="1" applyBorder="1" applyAlignment="1" applyProtection="1">
      <alignment horizontal="center" vertical="center"/>
    </xf>
    <xf numFmtId="5" fontId="6" fillId="0" borderId="6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/>
    </xf>
    <xf numFmtId="44" fontId="6" fillId="0" borderId="5" xfId="1" applyFont="1" applyFill="1" applyBorder="1" applyAlignment="1" applyProtection="1">
      <alignment horizontal="center"/>
    </xf>
    <xf numFmtId="164" fontId="6" fillId="2" borderId="0" xfId="2" applyNumberFormat="1" applyFont="1" applyFill="1" applyBorder="1" applyAlignment="1" applyProtection="1">
      <alignment horizontal="center"/>
    </xf>
    <xf numFmtId="5" fontId="5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4" fontId="8" fillId="0" borderId="0" xfId="0" applyNumberFormat="1" applyFont="1" applyAlignment="1">
      <alignment horizontal="center"/>
    </xf>
    <xf numFmtId="5" fontId="6" fillId="0" borderId="6" xfId="2" applyNumberFormat="1" applyFont="1" applyFill="1" applyBorder="1" applyAlignment="1">
      <alignment horizontal="center" vertical="center"/>
    </xf>
    <xf numFmtId="0" fontId="4" fillId="0" borderId="0" xfId="0" applyFont="1" applyFill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44" fontId="6" fillId="0" borderId="5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indent="6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8" xfId="0" applyBorder="1"/>
    <xf numFmtId="164" fontId="6" fillId="2" borderId="9" xfId="2" applyNumberFormat="1" applyFont="1" applyFill="1" applyBorder="1" applyAlignment="1" applyProtection="1">
      <alignment horizontal="right"/>
    </xf>
    <xf numFmtId="44" fontId="6" fillId="0" borderId="7" xfId="1" applyFont="1" applyFill="1" applyBorder="1" applyAlignment="1" applyProtection="1">
      <alignment horizontal="center"/>
    </xf>
    <xf numFmtId="44" fontId="6" fillId="0" borderId="0" xfId="1" applyFont="1" applyFill="1" applyBorder="1" applyAlignment="1" applyProtection="1">
      <alignment horizontal="center"/>
    </xf>
    <xf numFmtId="37" fontId="6" fillId="0" borderId="4" xfId="0" applyNumberFormat="1" applyFont="1" applyFill="1" applyBorder="1" applyAlignment="1" applyProtection="1">
      <alignment horizontal="center"/>
    </xf>
    <xf numFmtId="37" fontId="6" fillId="0" borderId="8" xfId="0" applyNumberFormat="1" applyFont="1" applyFill="1" applyBorder="1" applyAlignment="1" applyProtection="1">
      <alignment horizontal="center"/>
    </xf>
    <xf numFmtId="164" fontId="6" fillId="0" borderId="3" xfId="2" applyNumberFormat="1" applyFont="1" applyFill="1" applyBorder="1" applyAlignment="1" applyProtection="1">
      <alignment horizontal="center"/>
    </xf>
    <xf numFmtId="44" fontId="0" fillId="0" borderId="0" xfId="0" applyNumberFormat="1"/>
    <xf numFmtId="0" fontId="0" fillId="3" borderId="0" xfId="0" applyFill="1" applyAlignment="1">
      <alignment horizontal="center"/>
    </xf>
    <xf numFmtId="5" fontId="6" fillId="3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44" fontId="9" fillId="0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7" fillId="0" borderId="0" xfId="0" applyFont="1" applyFill="1"/>
    <xf numFmtId="44" fontId="6" fillId="0" borderId="10" xfId="1" applyFont="1" applyFill="1" applyBorder="1" applyAlignment="1" applyProtection="1">
      <alignment horizontal="center"/>
    </xf>
    <xf numFmtId="5" fontId="6" fillId="3" borderId="0" xfId="0" applyNumberFormat="1" applyFont="1" applyFill="1" applyBorder="1" applyAlignment="1" applyProtection="1">
      <alignment horizontal="center" vertical="center" wrapText="1"/>
    </xf>
    <xf numFmtId="44" fontId="9" fillId="4" borderId="0" xfId="0" applyNumberFormat="1" applyFont="1" applyFill="1"/>
    <xf numFmtId="0" fontId="4" fillId="4" borderId="0" xfId="0" applyFont="1" applyFill="1"/>
    <xf numFmtId="7" fontId="6" fillId="0" borderId="9" xfId="1" applyNumberFormat="1" applyFont="1" applyFill="1" applyBorder="1" applyAlignment="1" applyProtection="1">
      <alignment horizontal="center"/>
    </xf>
    <xf numFmtId="1" fontId="0" fillId="0" borderId="0" xfId="0" applyNumberFormat="1" applyAlignment="1">
      <alignment horizontal="center"/>
    </xf>
    <xf numFmtId="7" fontId="9" fillId="4" borderId="0" xfId="0" applyNumberFormat="1" applyFont="1" applyFill="1"/>
    <xf numFmtId="0" fontId="9" fillId="4" borderId="0" xfId="0" applyNumberFormat="1" applyFont="1" applyFill="1" applyAlignment="1">
      <alignment horizontal="right"/>
    </xf>
    <xf numFmtId="44" fontId="4" fillId="4" borderId="0" xfId="0" applyNumberFormat="1" applyFont="1" applyFill="1"/>
    <xf numFmtId="0" fontId="11" fillId="0" borderId="0" xfId="0" applyFont="1" applyAlignment="1">
      <alignment horizontal="left" indent="8"/>
    </xf>
    <xf numFmtId="0" fontId="9" fillId="0" borderId="0" xfId="0" applyFont="1" applyAlignment="1">
      <alignment horizontal="left" indent="8"/>
    </xf>
    <xf numFmtId="0" fontId="4" fillId="0" borderId="0" xfId="0" applyFont="1" applyAlignment="1">
      <alignment horizontal="left" indent="8"/>
    </xf>
    <xf numFmtId="165" fontId="0" fillId="4" borderId="0" xfId="1" applyNumberFormat="1" applyFont="1" applyFill="1"/>
    <xf numFmtId="0" fontId="4" fillId="5" borderId="0" xfId="0" applyFont="1" applyFill="1" applyAlignment="1">
      <alignment horizontal="left"/>
    </xf>
    <xf numFmtId="0" fontId="0" fillId="5" borderId="0" xfId="0" applyFill="1"/>
    <xf numFmtId="165" fontId="9" fillId="4" borderId="0" xfId="0" applyNumberFormat="1" applyFont="1" applyFill="1"/>
    <xf numFmtId="0" fontId="4" fillId="5" borderId="0" xfId="0" applyNumberFormat="1" applyFont="1" applyFill="1" applyAlignment="1">
      <alignment horizontal="left"/>
    </xf>
    <xf numFmtId="0" fontId="4" fillId="5" borderId="0" xfId="0" applyFont="1" applyFill="1"/>
    <xf numFmtId="0" fontId="9" fillId="5" borderId="0" xfId="0" applyFont="1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2" fillId="0" borderId="0" xfId="0" applyFont="1" applyAlignment="1">
      <alignment horizontal="left"/>
    </xf>
  </cellXfs>
  <cellStyles count="3">
    <cellStyle name="Currency" xfId="1" builtinId="4"/>
    <cellStyle name="Currency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zoomScale="90" zoomScaleNormal="90" workbookViewId="0">
      <selection activeCell="P27" sqref="P27"/>
    </sheetView>
  </sheetViews>
  <sheetFormatPr defaultRowHeight="14.25" x14ac:dyDescent="0.2"/>
  <cols>
    <col min="1" max="1" width="11.5" style="1" customWidth="1"/>
    <col min="2" max="2" width="20.125" bestFit="1" customWidth="1"/>
    <col min="3" max="3" width="11.625" customWidth="1"/>
    <col min="4" max="4" width="9" style="1"/>
    <col min="5" max="5" width="12" style="1" customWidth="1"/>
    <col min="6" max="6" width="11.5" style="9" customWidth="1"/>
    <col min="7" max="7" width="11.125" style="9" bestFit="1" customWidth="1"/>
    <col min="8" max="8" width="11.75" style="9" bestFit="1" customWidth="1"/>
    <col min="9" max="9" width="10.125" style="9" bestFit="1" customWidth="1"/>
    <col min="10" max="10" width="10.25" style="9" bestFit="1" customWidth="1"/>
    <col min="11" max="11" width="11.625" style="9" bestFit="1" customWidth="1"/>
    <col min="12" max="12" width="4.75" style="9" customWidth="1"/>
    <col min="13" max="13" width="11.625" style="9" customWidth="1"/>
    <col min="14" max="14" width="11.875" style="9" customWidth="1"/>
    <col min="15" max="15" width="10.875" style="9" bestFit="1" customWidth="1"/>
    <col min="16" max="16" width="12.25" customWidth="1"/>
    <col min="18" max="18" width="12.125" bestFit="1" customWidth="1"/>
    <col min="19" max="19" width="2.5" customWidth="1"/>
    <col min="20" max="20" width="11.875" customWidth="1"/>
  </cols>
  <sheetData>
    <row r="1" spans="1:20" ht="15" x14ac:dyDescent="0.25">
      <c r="A1" s="8"/>
      <c r="F1" s="79" t="s">
        <v>76</v>
      </c>
      <c r="G1" s="79"/>
      <c r="H1" s="79"/>
      <c r="I1" s="79"/>
      <c r="J1" s="79"/>
      <c r="K1" s="79"/>
      <c r="L1" s="79"/>
      <c r="M1" s="79"/>
      <c r="N1" s="79"/>
    </row>
    <row r="2" spans="1:20" x14ac:dyDescent="0.2">
      <c r="L2" s="26"/>
    </row>
    <row r="3" spans="1:20" ht="14.25" customHeight="1" x14ac:dyDescent="0.2">
      <c r="F3" s="80" t="s">
        <v>22</v>
      </c>
      <c r="G3" s="80"/>
      <c r="H3" s="80"/>
      <c r="I3" s="80"/>
      <c r="J3" s="80"/>
      <c r="K3" s="80"/>
      <c r="M3" s="80" t="s">
        <v>21</v>
      </c>
      <c r="N3" s="80"/>
      <c r="O3" s="80"/>
      <c r="P3" s="80"/>
      <c r="Q3" s="80"/>
      <c r="R3" s="80"/>
      <c r="T3" s="46" t="s">
        <v>42</v>
      </c>
    </row>
    <row r="4" spans="1:20" ht="15" customHeight="1" x14ac:dyDescent="0.2">
      <c r="A4" s="2"/>
      <c r="B4" s="5"/>
      <c r="C4" s="2"/>
      <c r="D4" s="2"/>
      <c r="E4" s="2"/>
      <c r="F4" s="20" t="s">
        <v>26</v>
      </c>
      <c r="G4" s="20" t="s">
        <v>26</v>
      </c>
      <c r="H4" s="20" t="s">
        <v>23</v>
      </c>
      <c r="I4" s="20" t="s">
        <v>31</v>
      </c>
      <c r="J4" s="20" t="s">
        <v>20</v>
      </c>
      <c r="K4" s="20" t="s">
        <v>25</v>
      </c>
      <c r="L4" s="17"/>
      <c r="M4" s="25" t="s">
        <v>27</v>
      </c>
      <c r="N4" s="25" t="s">
        <v>27</v>
      </c>
      <c r="O4" s="20" t="s">
        <v>23</v>
      </c>
      <c r="P4" s="20" t="s">
        <v>31</v>
      </c>
      <c r="Q4" s="20" t="s">
        <v>33</v>
      </c>
      <c r="R4" s="20" t="s">
        <v>25</v>
      </c>
      <c r="T4" s="47" t="s">
        <v>16</v>
      </c>
    </row>
    <row r="5" spans="1:20" ht="15.75" customHeight="1" x14ac:dyDescent="0.2">
      <c r="A5" s="1" t="s">
        <v>44</v>
      </c>
      <c r="B5" s="2" t="s">
        <v>10</v>
      </c>
      <c r="C5" s="2" t="s">
        <v>18</v>
      </c>
      <c r="D5" s="1" t="s">
        <v>54</v>
      </c>
      <c r="E5" s="1" t="s">
        <v>17</v>
      </c>
      <c r="F5" s="17" t="s">
        <v>63</v>
      </c>
      <c r="G5" s="17" t="s">
        <v>64</v>
      </c>
      <c r="H5" s="20" t="s">
        <v>24</v>
      </c>
      <c r="I5" s="17" t="s">
        <v>75</v>
      </c>
      <c r="J5" s="20" t="s">
        <v>24</v>
      </c>
      <c r="K5" s="20" t="s">
        <v>34</v>
      </c>
      <c r="L5" s="17"/>
      <c r="M5" s="25" t="s">
        <v>63</v>
      </c>
      <c r="N5" s="17" t="s">
        <v>64</v>
      </c>
      <c r="O5" s="20" t="s">
        <v>24</v>
      </c>
      <c r="P5" s="17" t="s">
        <v>75</v>
      </c>
      <c r="Q5" s="20" t="s">
        <v>24</v>
      </c>
      <c r="R5" s="20" t="s">
        <v>35</v>
      </c>
      <c r="T5" s="59" t="s">
        <v>47</v>
      </c>
    </row>
    <row r="6" spans="1:20" ht="15" thickBot="1" x14ac:dyDescent="0.25">
      <c r="A6" s="3" t="s">
        <v>11</v>
      </c>
      <c r="B6" s="4" t="s">
        <v>12</v>
      </c>
      <c r="C6" s="3" t="s">
        <v>19</v>
      </c>
      <c r="D6" s="3" t="s">
        <v>14</v>
      </c>
      <c r="E6" s="3" t="s">
        <v>13</v>
      </c>
      <c r="F6" s="21" t="s">
        <v>28</v>
      </c>
      <c r="G6" s="21" t="s">
        <v>28</v>
      </c>
      <c r="H6" s="19" t="s">
        <v>30</v>
      </c>
      <c r="I6" s="21" t="s">
        <v>32</v>
      </c>
      <c r="J6" s="21" t="s">
        <v>40</v>
      </c>
      <c r="K6" s="21"/>
      <c r="L6" s="18"/>
      <c r="M6" s="28" t="s">
        <v>29</v>
      </c>
      <c r="N6" s="28" t="s">
        <v>29</v>
      </c>
      <c r="O6" s="28" t="s">
        <v>29</v>
      </c>
      <c r="P6" s="21" t="s">
        <v>32</v>
      </c>
      <c r="Q6" s="21" t="s">
        <v>40</v>
      </c>
      <c r="R6" s="21" t="s">
        <v>24</v>
      </c>
      <c r="T6" s="59" t="s">
        <v>24</v>
      </c>
    </row>
    <row r="7" spans="1:20" x14ac:dyDescent="0.2">
      <c r="A7" s="1" t="s">
        <v>48</v>
      </c>
      <c r="B7" s="6" t="s">
        <v>8</v>
      </c>
      <c r="C7" s="1" t="s">
        <v>2</v>
      </c>
      <c r="D7" s="63">
        <v>2</v>
      </c>
      <c r="E7" s="1" t="s">
        <v>15</v>
      </c>
      <c r="F7" s="11">
        <v>49</v>
      </c>
      <c r="G7" s="12">
        <v>31</v>
      </c>
      <c r="H7" s="13">
        <f>F7-G7</f>
        <v>18</v>
      </c>
      <c r="I7" s="22">
        <v>1.0317000000000001</v>
      </c>
      <c r="J7" s="23">
        <f>H7*I7</f>
        <v>18.57</v>
      </c>
      <c r="K7" s="34">
        <f>D7*J7</f>
        <v>37.14</v>
      </c>
      <c r="L7" s="13"/>
      <c r="M7" s="13"/>
      <c r="N7" s="14"/>
      <c r="O7" s="13"/>
      <c r="P7" s="44"/>
      <c r="Q7" s="23">
        <f>O7*P7</f>
        <v>0</v>
      </c>
      <c r="R7" s="23">
        <f t="shared" ref="R7:R17" si="0">D7*Q7</f>
        <v>0</v>
      </c>
    </row>
    <row r="8" spans="1:20" x14ac:dyDescent="0.2">
      <c r="B8" s="5" t="s">
        <v>0</v>
      </c>
      <c r="C8" s="1" t="s">
        <v>3</v>
      </c>
      <c r="D8" s="63">
        <v>16</v>
      </c>
      <c r="F8" s="11">
        <v>68</v>
      </c>
      <c r="G8" s="12">
        <v>42</v>
      </c>
      <c r="H8" s="13">
        <f t="shared" ref="H8:H10" si="1">F8-G8</f>
        <v>26</v>
      </c>
      <c r="I8" s="22">
        <v>1.0317000000000001</v>
      </c>
      <c r="J8" s="23">
        <f t="shared" ref="J8:J10" si="2">H8*I8</f>
        <v>26.82</v>
      </c>
      <c r="K8" s="34">
        <f t="shared" ref="K8:K10" si="3">D8*J8</f>
        <v>429.12</v>
      </c>
      <c r="L8" s="13"/>
      <c r="M8" s="13"/>
      <c r="N8" s="14"/>
      <c r="O8" s="13"/>
      <c r="P8" s="44"/>
      <c r="Q8" s="23">
        <f t="shared" ref="Q8:Q17" si="4">O8*P8</f>
        <v>0</v>
      </c>
      <c r="R8" s="23">
        <f t="shared" si="0"/>
        <v>0</v>
      </c>
    </row>
    <row r="9" spans="1:20" x14ac:dyDescent="0.2">
      <c r="B9" s="5" t="s">
        <v>1</v>
      </c>
      <c r="C9" s="1" t="s">
        <v>4</v>
      </c>
      <c r="D9" s="63">
        <v>21</v>
      </c>
      <c r="F9" s="11">
        <v>91</v>
      </c>
      <c r="G9" s="12">
        <v>54</v>
      </c>
      <c r="H9" s="13">
        <f t="shared" si="1"/>
        <v>37</v>
      </c>
      <c r="I9" s="22">
        <v>1.0317000000000001</v>
      </c>
      <c r="J9" s="23">
        <f t="shared" si="2"/>
        <v>38.17</v>
      </c>
      <c r="K9" s="34">
        <f t="shared" si="3"/>
        <v>801.57</v>
      </c>
      <c r="L9" s="13"/>
      <c r="M9" s="13"/>
      <c r="N9" s="14"/>
      <c r="O9" s="13"/>
      <c r="P9" s="44"/>
      <c r="Q9" s="23">
        <f t="shared" si="4"/>
        <v>0</v>
      </c>
      <c r="R9" s="23">
        <f t="shared" si="0"/>
        <v>0</v>
      </c>
    </row>
    <row r="10" spans="1:20" x14ac:dyDescent="0.2">
      <c r="B10" s="6"/>
      <c r="C10" s="1" t="s">
        <v>5</v>
      </c>
      <c r="D10" s="63">
        <v>2</v>
      </c>
      <c r="F10" s="11">
        <v>93</v>
      </c>
      <c r="G10" s="12">
        <v>55</v>
      </c>
      <c r="H10" s="13">
        <f t="shared" si="1"/>
        <v>38</v>
      </c>
      <c r="I10" s="22">
        <v>1.0317000000000001</v>
      </c>
      <c r="J10" s="23">
        <f t="shared" si="2"/>
        <v>39.200000000000003</v>
      </c>
      <c r="K10" s="34">
        <f t="shared" si="3"/>
        <v>78.400000000000006</v>
      </c>
      <c r="L10" s="13"/>
      <c r="M10" s="13"/>
      <c r="N10" s="14"/>
      <c r="O10" s="13"/>
      <c r="P10" s="44"/>
      <c r="Q10" s="23">
        <f t="shared" si="4"/>
        <v>0</v>
      </c>
      <c r="R10" s="23">
        <f t="shared" si="0"/>
        <v>0</v>
      </c>
    </row>
    <row r="11" spans="1:20" x14ac:dyDescent="0.2">
      <c r="D11" s="63"/>
      <c r="F11" s="11"/>
      <c r="G11" s="12"/>
      <c r="H11" s="13"/>
      <c r="I11" s="13"/>
      <c r="J11" s="13"/>
      <c r="K11" s="13"/>
      <c r="L11" s="13"/>
      <c r="M11" s="13"/>
      <c r="N11" s="14"/>
      <c r="O11" s="13"/>
      <c r="P11" s="44"/>
      <c r="Q11" s="23"/>
      <c r="R11" s="23">
        <f t="shared" si="0"/>
        <v>0</v>
      </c>
    </row>
    <row r="12" spans="1:20" x14ac:dyDescent="0.2">
      <c r="A12" s="1" t="s">
        <v>49</v>
      </c>
      <c r="B12" t="s">
        <v>9</v>
      </c>
      <c r="C12" s="1" t="s">
        <v>2</v>
      </c>
      <c r="D12" s="63">
        <v>20</v>
      </c>
      <c r="E12" s="1" t="s">
        <v>15</v>
      </c>
      <c r="F12" s="11"/>
      <c r="G12" s="12"/>
      <c r="H12" s="13"/>
      <c r="I12" s="13"/>
      <c r="J12" s="13"/>
      <c r="K12" s="13"/>
      <c r="L12" s="13"/>
      <c r="M12" s="13">
        <v>301</v>
      </c>
      <c r="N12" s="14">
        <v>176</v>
      </c>
      <c r="O12" s="13">
        <f t="shared" ref="O12:O17" si="5">M12-N12</f>
        <v>125</v>
      </c>
      <c r="P12" s="44">
        <v>9.5699999999999993E-2</v>
      </c>
      <c r="Q12" s="23">
        <f t="shared" si="4"/>
        <v>11.96</v>
      </c>
      <c r="R12" s="23">
        <f t="shared" si="0"/>
        <v>239.2</v>
      </c>
    </row>
    <row r="13" spans="1:20" x14ac:dyDescent="0.2">
      <c r="B13" s="5"/>
      <c r="C13" s="1" t="s">
        <v>3</v>
      </c>
      <c r="D13" s="63">
        <v>40</v>
      </c>
      <c r="F13" s="11"/>
      <c r="G13" s="12"/>
      <c r="H13" s="13"/>
      <c r="I13" s="13"/>
      <c r="J13" s="13"/>
      <c r="K13" s="13"/>
      <c r="L13" s="13"/>
      <c r="M13" s="13">
        <v>345</v>
      </c>
      <c r="N13" s="14">
        <v>211</v>
      </c>
      <c r="O13" s="13">
        <f t="shared" si="5"/>
        <v>134</v>
      </c>
      <c r="P13" s="44">
        <v>9.5699999999999993E-2</v>
      </c>
      <c r="Q13" s="23">
        <f t="shared" si="4"/>
        <v>12.82</v>
      </c>
      <c r="R13" s="23">
        <f t="shared" si="0"/>
        <v>512.79999999999995</v>
      </c>
    </row>
    <row r="14" spans="1:20" x14ac:dyDescent="0.2">
      <c r="C14" s="1" t="s">
        <v>4</v>
      </c>
      <c r="D14" s="63">
        <v>14</v>
      </c>
      <c r="F14" s="11"/>
      <c r="G14" s="12"/>
      <c r="H14" s="13"/>
      <c r="I14" s="13"/>
      <c r="J14" s="13"/>
      <c r="K14" s="13"/>
      <c r="L14" s="13"/>
      <c r="M14" s="13">
        <v>493</v>
      </c>
      <c r="N14" s="14">
        <v>250</v>
      </c>
      <c r="O14" s="13">
        <f t="shared" si="5"/>
        <v>243</v>
      </c>
      <c r="P14" s="44">
        <v>9.5699999999999993E-2</v>
      </c>
      <c r="Q14" s="23">
        <f t="shared" si="4"/>
        <v>23.26</v>
      </c>
      <c r="R14" s="23">
        <f t="shared" si="0"/>
        <v>325.64</v>
      </c>
    </row>
    <row r="15" spans="1:20" x14ac:dyDescent="0.2">
      <c r="C15" s="1" t="s">
        <v>5</v>
      </c>
      <c r="D15" s="63">
        <v>11</v>
      </c>
      <c r="F15" s="11"/>
      <c r="G15" s="12"/>
      <c r="H15" s="13"/>
      <c r="I15" s="13"/>
      <c r="J15" s="13"/>
      <c r="K15" s="13"/>
      <c r="L15" s="13"/>
      <c r="M15" s="13">
        <v>539</v>
      </c>
      <c r="N15" s="14">
        <v>279</v>
      </c>
      <c r="O15" s="13">
        <f t="shared" si="5"/>
        <v>260</v>
      </c>
      <c r="P15" s="44">
        <v>9.5699999999999993E-2</v>
      </c>
      <c r="Q15" s="23">
        <f t="shared" si="4"/>
        <v>24.88</v>
      </c>
      <c r="R15" s="23">
        <f t="shared" si="0"/>
        <v>273.68</v>
      </c>
    </row>
    <row r="16" spans="1:20" x14ac:dyDescent="0.2">
      <c r="C16" s="1" t="s">
        <v>6</v>
      </c>
      <c r="D16" s="63">
        <v>2</v>
      </c>
      <c r="F16" s="11"/>
      <c r="G16" s="12"/>
      <c r="H16" s="13"/>
      <c r="I16" s="13"/>
      <c r="J16" s="13"/>
      <c r="K16" s="13"/>
      <c r="L16" s="13"/>
      <c r="M16" s="13">
        <v>590</v>
      </c>
      <c r="N16" s="14">
        <v>317</v>
      </c>
      <c r="O16" s="13">
        <f t="shared" si="5"/>
        <v>273</v>
      </c>
      <c r="P16" s="44">
        <v>9.5699999999999993E-2</v>
      </c>
      <c r="Q16" s="23">
        <f t="shared" si="4"/>
        <v>26.13</v>
      </c>
      <c r="R16" s="23">
        <f t="shared" si="0"/>
        <v>52.26</v>
      </c>
    </row>
    <row r="17" spans="1:20" x14ac:dyDescent="0.2">
      <c r="C17" s="1" t="s">
        <v>7</v>
      </c>
      <c r="D17" s="63">
        <v>1</v>
      </c>
      <c r="F17" s="11"/>
      <c r="G17" s="12"/>
      <c r="H17" s="13"/>
      <c r="I17" s="13"/>
      <c r="J17" s="23"/>
      <c r="K17" s="13"/>
      <c r="L17" s="13"/>
      <c r="M17" s="13">
        <v>619</v>
      </c>
      <c r="N17" s="14">
        <v>332</v>
      </c>
      <c r="O17" s="13">
        <f t="shared" si="5"/>
        <v>287</v>
      </c>
      <c r="P17" s="44">
        <v>9.5699999999999993E-2</v>
      </c>
      <c r="Q17" s="23">
        <f t="shared" si="4"/>
        <v>27.47</v>
      </c>
      <c r="R17" s="23">
        <f t="shared" si="0"/>
        <v>27.47</v>
      </c>
    </row>
    <row r="18" spans="1:20" ht="15" thickBot="1" x14ac:dyDescent="0.25">
      <c r="C18" s="37"/>
      <c r="D18" s="7">
        <f>SUM(D7:D17)</f>
        <v>129</v>
      </c>
      <c r="F18" s="11"/>
      <c r="G18" s="12"/>
      <c r="H18" s="12"/>
      <c r="I18" s="43"/>
      <c r="J18" s="39" t="s">
        <v>65</v>
      </c>
      <c r="K18" s="62">
        <f>SUM(K7:K17)</f>
        <v>1346.23</v>
      </c>
      <c r="L18" s="42"/>
      <c r="M18" s="12"/>
      <c r="N18" s="14"/>
      <c r="O18" s="13"/>
      <c r="P18" s="38"/>
      <c r="Q18" s="39" t="s">
        <v>65</v>
      </c>
      <c r="R18" s="40">
        <f>SUM(R12:R17)</f>
        <v>1431.05</v>
      </c>
      <c r="T18" s="45">
        <f>K18+R18</f>
        <v>2777.28</v>
      </c>
    </row>
    <row r="19" spans="1:20" ht="15" thickTop="1" x14ac:dyDescent="0.2">
      <c r="C19" s="1"/>
      <c r="F19" s="11"/>
      <c r="G19" s="15"/>
      <c r="H19" s="15"/>
      <c r="I19" s="15"/>
      <c r="J19" s="15"/>
      <c r="K19" s="15"/>
      <c r="L19" s="15"/>
      <c r="M19" s="15"/>
      <c r="N19" s="16"/>
      <c r="O19" s="15"/>
      <c r="P19" s="24"/>
      <c r="Q19" s="41"/>
      <c r="R19" s="58"/>
    </row>
    <row r="21" spans="1:20" s="32" customFormat="1" ht="15" customHeight="1" x14ac:dyDescent="0.25">
      <c r="A21" s="51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20" x14ac:dyDescent="0.2">
      <c r="A22"/>
      <c r="B22" s="9"/>
      <c r="C22" s="10"/>
      <c r="H22" s="27"/>
    </row>
    <row r="23" spans="1:20" ht="15" x14ac:dyDescent="0.25">
      <c r="D23" s="48" t="s">
        <v>36</v>
      </c>
      <c r="F23" s="81" t="s">
        <v>52</v>
      </c>
      <c r="G23" s="81"/>
      <c r="H23" s="81"/>
    </row>
    <row r="24" spans="1:20" ht="15" x14ac:dyDescent="0.25">
      <c r="D24" s="48"/>
      <c r="F24" s="71" t="s">
        <v>71</v>
      </c>
      <c r="G24" s="72"/>
      <c r="H24" s="72"/>
      <c r="I24" s="72"/>
    </row>
    <row r="25" spans="1:20" ht="15" x14ac:dyDescent="0.25">
      <c r="D25" s="48"/>
      <c r="F25" s="30"/>
      <c r="G25" s="70">
        <v>183.22</v>
      </c>
      <c r="L25" s="52"/>
      <c r="M25" s="52"/>
      <c r="N25" s="52"/>
    </row>
    <row r="26" spans="1:20" ht="15" x14ac:dyDescent="0.25">
      <c r="D26" s="48"/>
      <c r="F26" s="30"/>
      <c r="G26" s="55"/>
      <c r="I26" s="30"/>
      <c r="J26" s="30"/>
      <c r="K26" s="30"/>
      <c r="L26" s="29"/>
      <c r="M26" s="29"/>
      <c r="N26" s="29"/>
      <c r="O26" s="29"/>
    </row>
    <row r="27" spans="1:20" ht="15" x14ac:dyDescent="0.25">
      <c r="D27" s="48"/>
      <c r="G27" s="29"/>
      <c r="L27" s="29"/>
      <c r="M27" s="29"/>
      <c r="N27" s="29"/>
      <c r="O27" s="29"/>
    </row>
    <row r="28" spans="1:20" ht="15" x14ac:dyDescent="0.25">
      <c r="D28" s="48" t="s">
        <v>37</v>
      </c>
      <c r="F28" s="49" t="s">
        <v>43</v>
      </c>
      <c r="G28" s="29"/>
      <c r="H28" s="29"/>
      <c r="I28" s="29"/>
      <c r="J28" s="29"/>
      <c r="K28" s="29"/>
      <c r="L28" s="29"/>
      <c r="M28" s="29"/>
      <c r="N28" s="29"/>
      <c r="O28" s="29"/>
    </row>
    <row r="29" spans="1:20" ht="13.5" customHeight="1" x14ac:dyDescent="0.25">
      <c r="D29" s="48"/>
      <c r="F29" s="49"/>
      <c r="G29" s="29"/>
      <c r="H29" s="29"/>
      <c r="I29" s="29"/>
      <c r="J29" s="29"/>
      <c r="K29" s="29"/>
      <c r="L29" s="29"/>
      <c r="M29" s="29"/>
      <c r="N29" s="29"/>
      <c r="O29" s="29"/>
    </row>
    <row r="30" spans="1:20" ht="68.25" customHeight="1" x14ac:dyDescent="0.25">
      <c r="D30" s="48"/>
      <c r="F30" s="78" t="s">
        <v>66</v>
      </c>
      <c r="G30" s="78"/>
      <c r="H30" s="78"/>
      <c r="I30" s="78"/>
      <c r="J30" s="78"/>
      <c r="K30" s="78"/>
      <c r="L30" s="78"/>
      <c r="M30" s="78"/>
      <c r="N30" s="29"/>
      <c r="O30" s="29"/>
    </row>
    <row r="31" spans="1:20" ht="18.75" customHeight="1" x14ac:dyDescent="0.25">
      <c r="D31" s="48"/>
      <c r="F31" s="56"/>
      <c r="G31" s="56"/>
      <c r="H31" s="56"/>
      <c r="I31" s="56"/>
      <c r="J31" s="56"/>
      <c r="K31" s="56"/>
      <c r="L31" s="56"/>
      <c r="M31" s="56"/>
      <c r="N31" s="29"/>
      <c r="O31" s="29"/>
    </row>
    <row r="32" spans="1:20" ht="15" x14ac:dyDescent="0.25">
      <c r="D32" s="48"/>
      <c r="F32" s="32" t="s">
        <v>45</v>
      </c>
      <c r="G32" s="29"/>
      <c r="H32" s="29"/>
      <c r="I32" s="29"/>
      <c r="J32" s="29"/>
      <c r="K32" s="29"/>
      <c r="L32" s="29"/>
      <c r="M32" s="29"/>
      <c r="N32" s="29"/>
      <c r="O32" s="29"/>
    </row>
    <row r="33" spans="1:17" ht="15" x14ac:dyDescent="0.25">
      <c r="D33" s="48"/>
      <c r="F33" s="35" t="s">
        <v>67</v>
      </c>
      <c r="G33" s="29"/>
      <c r="H33" s="29"/>
      <c r="I33" s="29"/>
      <c r="J33" s="29"/>
      <c r="K33" s="29"/>
      <c r="L33" s="29"/>
      <c r="M33" s="29"/>
      <c r="N33" s="29"/>
      <c r="O33" s="29"/>
    </row>
    <row r="34" spans="1:17" ht="15" x14ac:dyDescent="0.25">
      <c r="D34" s="48"/>
      <c r="F34" s="35" t="s">
        <v>68</v>
      </c>
      <c r="G34" s="29"/>
      <c r="H34" s="29"/>
      <c r="I34" s="29"/>
      <c r="J34" s="29"/>
      <c r="K34" s="29"/>
      <c r="L34" s="29"/>
      <c r="M34" s="29"/>
      <c r="N34" s="29"/>
      <c r="O34" s="29"/>
    </row>
    <row r="35" spans="1:17" ht="15" x14ac:dyDescent="0.25">
      <c r="D35" s="48"/>
      <c r="F35" s="35" t="s">
        <v>72</v>
      </c>
      <c r="G35" s="29"/>
      <c r="H35" s="29"/>
      <c r="I35" s="29"/>
      <c r="J35" s="29"/>
      <c r="K35" s="29"/>
      <c r="L35" s="29"/>
      <c r="M35" s="29"/>
      <c r="N35" s="29"/>
      <c r="O35" s="29"/>
    </row>
    <row r="36" spans="1:17" ht="15" x14ac:dyDescent="0.25">
      <c r="D36" s="48"/>
      <c r="F36" s="35" t="s">
        <v>56</v>
      </c>
      <c r="G36" s="29"/>
      <c r="H36" s="29"/>
      <c r="I36" s="29"/>
      <c r="J36" s="29"/>
      <c r="K36" s="29"/>
      <c r="L36" s="29"/>
      <c r="M36" s="29"/>
      <c r="N36" s="29"/>
      <c r="O36" s="29"/>
    </row>
    <row r="37" spans="1:17" ht="15" x14ac:dyDescent="0.25">
      <c r="D37" s="48"/>
      <c r="F37" s="35" t="s">
        <v>58</v>
      </c>
      <c r="H37" s="29"/>
      <c r="I37" s="29"/>
      <c r="J37" s="29"/>
      <c r="K37" s="29"/>
      <c r="L37" s="29"/>
      <c r="M37" s="29"/>
      <c r="N37" s="29"/>
      <c r="O37" s="29"/>
    </row>
    <row r="38" spans="1:17" ht="15" x14ac:dyDescent="0.25">
      <c r="D38" s="48"/>
      <c r="F38" s="30"/>
      <c r="G38" s="55"/>
      <c r="H38" s="29"/>
      <c r="I38" s="29"/>
      <c r="J38" s="29"/>
      <c r="K38" s="29"/>
      <c r="L38" s="29"/>
      <c r="M38" s="29"/>
      <c r="N38" s="29"/>
      <c r="O38" s="29"/>
    </row>
    <row r="39" spans="1:17" ht="15" x14ac:dyDescent="0.25">
      <c r="D39" s="48"/>
      <c r="F39" s="65" t="s">
        <v>50</v>
      </c>
      <c r="G39" s="64">
        <f>K18</f>
        <v>1346.23</v>
      </c>
      <c r="H39" s="29"/>
      <c r="I39" s="61" t="s">
        <v>51</v>
      </c>
      <c r="J39" s="66">
        <f>R18</f>
        <v>1431.05</v>
      </c>
      <c r="K39" s="61"/>
      <c r="L39" s="29"/>
      <c r="M39" s="29"/>
      <c r="N39" s="29"/>
      <c r="O39" s="29"/>
    </row>
    <row r="40" spans="1:17" ht="15" x14ac:dyDescent="0.25">
      <c r="D40" s="48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7" ht="15" x14ac:dyDescent="0.25">
      <c r="D41" s="48" t="s">
        <v>38</v>
      </c>
      <c r="F41" s="49" t="s">
        <v>46</v>
      </c>
      <c r="G41" s="29"/>
      <c r="H41" s="29"/>
      <c r="I41" s="29"/>
      <c r="J41" s="29"/>
      <c r="K41" s="29"/>
      <c r="L41" s="29"/>
      <c r="M41" s="29"/>
      <c r="N41" s="29"/>
      <c r="O41" s="29"/>
    </row>
    <row r="42" spans="1:17" ht="15" x14ac:dyDescent="0.25">
      <c r="D42" s="48"/>
      <c r="F42" s="35"/>
      <c r="G42" s="53" t="s">
        <v>59</v>
      </c>
      <c r="H42" s="29"/>
      <c r="I42" s="29"/>
      <c r="J42" s="29"/>
      <c r="K42" s="29"/>
      <c r="L42" s="29"/>
      <c r="M42" s="29"/>
      <c r="N42" s="29"/>
      <c r="O42" s="29"/>
    </row>
    <row r="43" spans="1:17" ht="15" x14ac:dyDescent="0.25">
      <c r="D43" s="48"/>
      <c r="F43" s="35"/>
      <c r="G43" s="53"/>
      <c r="H43" s="29" t="s">
        <v>55</v>
      </c>
      <c r="I43" s="29"/>
      <c r="J43" s="29"/>
      <c r="K43" s="29"/>
      <c r="L43" s="29"/>
      <c r="M43" s="29"/>
      <c r="N43" s="29"/>
      <c r="O43" s="29"/>
    </row>
    <row r="44" spans="1:17" ht="15" x14ac:dyDescent="0.25">
      <c r="D44" s="48"/>
      <c r="F44" s="35"/>
      <c r="G44" s="29" t="s">
        <v>62</v>
      </c>
      <c r="H44" s="29"/>
      <c r="I44" s="29"/>
      <c r="J44" s="29"/>
      <c r="K44" s="29"/>
      <c r="L44" s="29"/>
      <c r="M44" s="29"/>
      <c r="N44" s="29"/>
      <c r="O44" s="29"/>
    </row>
    <row r="45" spans="1:17" ht="15" x14ac:dyDescent="0.25">
      <c r="D45" s="48"/>
      <c r="F45" s="30" t="s">
        <v>70</v>
      </c>
      <c r="G45" s="60">
        <f>(G39+J39)/D18</f>
        <v>21.53</v>
      </c>
      <c r="H45" s="29"/>
      <c r="I45" s="29"/>
      <c r="J45" s="29"/>
      <c r="K45" s="29"/>
    </row>
    <row r="46" spans="1:17" ht="15.75" x14ac:dyDescent="0.25">
      <c r="D46" s="48"/>
      <c r="F46" s="57"/>
      <c r="G46" s="74" t="s">
        <v>73</v>
      </c>
      <c r="H46" s="75"/>
      <c r="I46" s="75"/>
      <c r="J46" s="75"/>
      <c r="K46" s="75"/>
      <c r="L46" s="29"/>
      <c r="M46" s="29"/>
      <c r="N46" s="29"/>
      <c r="O46" s="29"/>
      <c r="P46" s="36"/>
      <c r="Q46" s="36"/>
    </row>
    <row r="47" spans="1:17" s="32" customFormat="1" ht="15" x14ac:dyDescent="0.25">
      <c r="A47" s="1"/>
      <c r="B47"/>
      <c r="C47"/>
      <c r="D47" s="48"/>
      <c r="E47" s="1"/>
      <c r="F47" s="9"/>
      <c r="G47" s="9"/>
      <c r="H47" s="9"/>
      <c r="I47" s="9"/>
      <c r="J47" s="9"/>
      <c r="K47" s="9"/>
      <c r="L47" s="30"/>
      <c r="M47" s="30"/>
      <c r="N47" s="30"/>
      <c r="O47" s="30"/>
    </row>
    <row r="48" spans="1:17" s="32" customFormat="1" ht="15" x14ac:dyDescent="0.25">
      <c r="A48" s="1"/>
      <c r="B48"/>
      <c r="C48"/>
      <c r="D48" s="48" t="s">
        <v>53</v>
      </c>
      <c r="E48" s="1"/>
      <c r="F48" s="54" t="s">
        <v>57</v>
      </c>
      <c r="G48" s="29"/>
      <c r="H48" s="29"/>
      <c r="I48" s="29"/>
      <c r="J48" s="29"/>
      <c r="K48" s="29"/>
      <c r="L48" s="30"/>
      <c r="M48" s="30"/>
      <c r="N48" s="30"/>
      <c r="O48" s="30"/>
    </row>
    <row r="49" spans="1:15" s="32" customFormat="1" ht="15" x14ac:dyDescent="0.25">
      <c r="A49" s="31"/>
      <c r="D49" s="50"/>
      <c r="E49" s="31"/>
      <c r="F49" s="30"/>
      <c r="G49" s="30" t="s">
        <v>60</v>
      </c>
      <c r="H49" s="30"/>
      <c r="I49" s="30"/>
      <c r="J49" s="30"/>
      <c r="K49" s="30"/>
      <c r="L49" s="30"/>
      <c r="M49" s="30"/>
      <c r="N49" s="30"/>
      <c r="O49" s="30"/>
    </row>
    <row r="50" spans="1:15" s="32" customFormat="1" ht="15" x14ac:dyDescent="0.25">
      <c r="A50" s="31"/>
      <c r="D50" s="50"/>
      <c r="E50" s="31"/>
      <c r="F50" s="30"/>
      <c r="G50" s="30" t="s">
        <v>61</v>
      </c>
      <c r="H50" s="30"/>
      <c r="I50" s="30"/>
      <c r="J50" s="30"/>
      <c r="K50" s="30"/>
      <c r="L50" s="30"/>
      <c r="M50" s="30"/>
      <c r="N50" s="30"/>
      <c r="O50" s="30"/>
    </row>
    <row r="51" spans="1:15" s="32" customFormat="1" ht="15" x14ac:dyDescent="0.25">
      <c r="A51" s="31"/>
      <c r="D51" s="50"/>
      <c r="E51" s="31"/>
      <c r="F51" s="30"/>
      <c r="G51" s="73">
        <f>G25-G45</f>
        <v>161.69</v>
      </c>
      <c r="H51" s="30"/>
      <c r="I51" s="30"/>
      <c r="J51" s="30"/>
      <c r="K51" s="30"/>
      <c r="L51" s="30"/>
      <c r="M51" s="30"/>
      <c r="N51" s="30"/>
      <c r="O51" s="30"/>
    </row>
    <row r="52" spans="1:15" s="32" customFormat="1" ht="15" x14ac:dyDescent="0.25">
      <c r="A52" s="31"/>
      <c r="D52" s="50"/>
      <c r="E52" s="31"/>
      <c r="F52" s="30"/>
      <c r="G52" s="55"/>
      <c r="H52" s="30"/>
      <c r="I52" s="30"/>
      <c r="J52" s="30"/>
      <c r="K52" s="30"/>
      <c r="L52" s="30"/>
      <c r="M52" s="30"/>
      <c r="N52" s="30"/>
      <c r="O52" s="30"/>
    </row>
    <row r="53" spans="1:15" s="32" customFormat="1" ht="15" x14ac:dyDescent="0.25">
      <c r="A53" s="31"/>
      <c r="D53" s="50"/>
      <c r="E53" s="31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s="32" customFormat="1" ht="15" x14ac:dyDescent="0.25">
      <c r="A54" s="31"/>
      <c r="D54" s="48" t="s">
        <v>39</v>
      </c>
      <c r="E54" s="31"/>
      <c r="F54" s="76" t="s">
        <v>74</v>
      </c>
      <c r="G54" s="76"/>
      <c r="H54" s="76"/>
      <c r="I54" s="76"/>
      <c r="J54" s="76"/>
      <c r="K54" s="76"/>
      <c r="L54" s="76"/>
      <c r="M54" s="76"/>
      <c r="N54" s="76"/>
      <c r="O54" s="76"/>
    </row>
    <row r="55" spans="1:15" s="32" customFormat="1" ht="15" x14ac:dyDescent="0.25">
      <c r="A55" s="31"/>
      <c r="D55" s="50"/>
      <c r="E55" s="31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s="32" customFormat="1" ht="15" x14ac:dyDescent="0.25">
      <c r="A56" s="31"/>
      <c r="D56" s="48" t="s">
        <v>41</v>
      </c>
      <c r="E56" s="31"/>
      <c r="F56" s="30" t="s">
        <v>69</v>
      </c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15" x14ac:dyDescent="0.25">
      <c r="A57" s="31"/>
      <c r="B57" s="32"/>
      <c r="C57" s="32"/>
      <c r="D57" s="33"/>
      <c r="E57" s="31"/>
      <c r="F57" s="30"/>
      <c r="G57" s="30"/>
      <c r="H57" s="30"/>
      <c r="I57" s="30"/>
      <c r="J57" s="30"/>
      <c r="K57" s="30"/>
    </row>
    <row r="58" spans="1:15" ht="15" x14ac:dyDescent="0.25">
      <c r="A58" s="31"/>
      <c r="B58" s="32"/>
      <c r="C58" s="32"/>
      <c r="D58" s="31"/>
      <c r="E58" s="31"/>
      <c r="F58" s="30"/>
      <c r="G58" s="30"/>
      <c r="H58" s="30"/>
      <c r="I58" s="30"/>
      <c r="J58" s="30"/>
      <c r="K58" s="30"/>
    </row>
    <row r="59" spans="1:15" ht="15" x14ac:dyDescent="0.25">
      <c r="A59" s="31"/>
      <c r="B59" s="32"/>
      <c r="C59" s="32"/>
      <c r="D59" s="31"/>
      <c r="E59" s="31"/>
      <c r="F59" s="30"/>
      <c r="G59" s="30"/>
      <c r="H59" s="30"/>
      <c r="I59" s="30"/>
      <c r="J59" s="30"/>
      <c r="K59" s="30"/>
    </row>
    <row r="63" spans="1:15" ht="15" x14ac:dyDescent="0.25">
      <c r="D63" s="68"/>
      <c r="E63"/>
      <c r="F63"/>
    </row>
    <row r="64" spans="1:15" x14ac:dyDescent="0.2">
      <c r="D64" s="69"/>
      <c r="E64"/>
      <c r="F64"/>
    </row>
    <row r="65" spans="4:6" ht="15" x14ac:dyDescent="0.25">
      <c r="D65" s="67"/>
      <c r="E65"/>
      <c r="F65"/>
    </row>
  </sheetData>
  <mergeCells count="6">
    <mergeCell ref="F30:M30"/>
    <mergeCell ref="F1:N1"/>
    <mergeCell ref="F3:K3"/>
    <mergeCell ref="M3:R3"/>
    <mergeCell ref="B21:M21"/>
    <mergeCell ref="F23:H23"/>
  </mergeCells>
  <pageMargins left="0.7" right="0.7" top="0.75" bottom="0.75" header="0.3" footer="0.3"/>
  <pageSetup paperSize="17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1048d8a-a66f-42da-885e-406d197ae142">HUDPIH3-37-33695</_dlc_DocId>
    <_dlc_DocIdUrl xmlns="51048d8a-a66f-42da-885e-406d197ae142">
      <Url>http://hudsharepoint.hud.gov/sites/PIH3/OFO%20Shared%20Workspace/EPC/EnergyCenter/_layouts/DocIdRedir.aspx?ID=HUDPIH3-37-33695</Url>
      <Description>HUDPIH3-37-33695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F20A0FFA75F41B70D9E9D2F313AE5" ma:contentTypeVersion="3" ma:contentTypeDescription="Create a new document." ma:contentTypeScope="" ma:versionID="e0197a4182a9d87a17d8f35474132f10">
  <xsd:schema xmlns:xsd="http://www.w3.org/2001/XMLSchema" xmlns:xs="http://www.w3.org/2001/XMLSchema" xmlns:p="http://schemas.microsoft.com/office/2006/metadata/properties" xmlns:ns2="51048d8a-a66f-42da-885e-406d197ae142" targetNamespace="http://schemas.microsoft.com/office/2006/metadata/properties" ma:root="true" ma:fieldsID="56e3e06bd0e71ef101df93a4c002fdb0" ns2:_="">
    <xsd:import namespace="51048d8a-a66f-42da-885e-406d197ae14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48d8a-a66f-42da-885e-406d197ae1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5B9D3EF-48DC-4920-A3AF-4842E0A71FA2}">
  <ds:schemaRefs>
    <ds:schemaRef ds:uri="51048d8a-a66f-42da-885e-406d197ae14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D8088A-D304-40C8-B25D-F001BEBF3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AB033-A671-4062-920E-1348D2DAB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048d8a-a66f-42da-885e-406d197ae1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0114E1-FF63-411B-A23C-AC3497D212D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O'Connor</dc:creator>
  <cp:lastModifiedBy>Mehul</cp:lastModifiedBy>
  <cp:lastPrinted>2011-05-18T15:36:03Z</cp:lastPrinted>
  <dcterms:created xsi:type="dcterms:W3CDTF">2007-12-18T20:07:18Z</dcterms:created>
  <dcterms:modified xsi:type="dcterms:W3CDTF">2018-03-05T13:23:31Z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0x010100C63F20A0FFA75F41B70D9E9D2F313AE5</vt:lpwstr>
  </property>
  <property fmtid="{D5CDD505-2E9C-101B-9397-08002B2CF9AE}" pid="4" name="_dlc_DocIdItemGuid">
    <vt:lpwstr>4e545ce0-7833-4435-8852-05dc85bd859d</vt:lpwstr>
  </property>
</Properties>
</file>